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Y:\00 Official Statistics\Companies Register Activities 2018-19\Final documents\"/>
    </mc:Choice>
  </mc:AlternateContent>
  <xr:revisionPtr revIDLastSave="0" documentId="13_ncr:1_{2D8E3850-5CA4-46D3-8F1C-6E635D5D78F6}" xr6:coauthVersionLast="41" xr6:coauthVersionMax="41" xr10:uidLastSave="{00000000-0000-0000-0000-000000000000}"/>
  <bookViews>
    <workbookView xWindow="7185" yWindow="-16320" windowWidth="29040" windowHeight="15840" tabRatio="700" xr2:uid="{00000000-000D-0000-FFFF-FFFF00000000}"/>
  </bookViews>
  <sheets>
    <sheet name="Revision Notice" sheetId="36" r:id="rId1"/>
    <sheet name="Metadata" sheetId="32" r:id="rId2"/>
    <sheet name="Contents" sheetId="1" r:id="rId3"/>
    <sheet name="Table A1" sheetId="2" r:id="rId4"/>
    <sheet name="Table A2" sheetId="3" r:id="rId5"/>
    <sheet name="Table A3" sheetId="4" r:id="rId6"/>
    <sheet name="Table A4" sheetId="5" r:id="rId7"/>
    <sheet name="Table A5" sheetId="6" r:id="rId8"/>
    <sheet name="Data for A6" sheetId="7" state="hidden" r:id="rId9"/>
    <sheet name="Table A6" sheetId="34" r:id="rId10"/>
    <sheet name="Table A7" sheetId="10" r:id="rId11"/>
    <sheet name="Table A8" sheetId="11" r:id="rId12"/>
    <sheet name="Table A9" sheetId="12" r:id="rId13"/>
    <sheet name="Table A10" sheetId="13" r:id="rId14"/>
    <sheet name="Table A11" sheetId="14" r:id="rId15"/>
    <sheet name="Table B1" sheetId="17" r:id="rId16"/>
    <sheet name="Table B2" sheetId="18" r:id="rId17"/>
    <sheet name="Table B3" sheetId="19" r:id="rId18"/>
    <sheet name="Table B4" sheetId="20" r:id="rId19"/>
    <sheet name="Data for C1" sheetId="30" state="hidden" r:id="rId20"/>
    <sheet name="Table C1" sheetId="35" r:id="rId21"/>
    <sheet name="Table C2" sheetId="28" r:id="rId22"/>
    <sheet name="Table C3" sheetId="29" r:id="rId23"/>
  </sheets>
  <definedNames>
    <definedName name="_xlnm.Print_Area" localSheetId="8">'Data for A6'!$A$1:$I$25</definedName>
    <definedName name="_xlnm.Print_Area" localSheetId="3">'Table A1'!$A$1:$H$73</definedName>
    <definedName name="_xlnm.Print_Area" localSheetId="13">'Table A10'!$A$1:$F$73</definedName>
    <definedName name="_xlnm.Print_Area" localSheetId="14">'Table A11'!$A$1:$H$19</definedName>
    <definedName name="_xlnm.Print_Area" localSheetId="4">'Table A2'!$A$2:$G$55</definedName>
    <definedName name="_xlnm.Print_Area" localSheetId="5">'Table A3'!$A$1:$G$50</definedName>
    <definedName name="_xlnm.Print_Area" localSheetId="6">'Table A4'!$A$2:$J$42</definedName>
    <definedName name="_xlnm.Print_Area" localSheetId="7">'Table A5'!$A$1:$J$44</definedName>
    <definedName name="_xlnm.Print_Area" localSheetId="10">'Table A7'!$A$1:$G$21</definedName>
    <definedName name="_xlnm.Print_Area" localSheetId="11">'Table A8'!$A$2:$F$97</definedName>
    <definedName name="_xlnm.Print_Area" localSheetId="12">'Table A9'!$A$1:$F$51</definedName>
    <definedName name="_xlnm.Print_Area" localSheetId="15">'Table B1'!$A$2:$I$114</definedName>
    <definedName name="_xlnm.Print_Area" localSheetId="16">'Table B2'!$A$1:$H$26</definedName>
    <definedName name="_xlnm.Print_Area" localSheetId="17">'Table B3'!$A$1:$U$28</definedName>
    <definedName name="_xlnm.Print_Area" localSheetId="18">'Table B4'!$A$1:$I$47</definedName>
    <definedName name="_xlnm.Print_Area" localSheetId="21">'Table C2'!$A$1:$G$32</definedName>
    <definedName name="_xlnm.Print_Area" localSheetId="22">'Table C3'!$A$1:$K$34</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9" i="35" l="1"/>
  <c r="C29" i="35"/>
  <c r="D29" i="35"/>
  <c r="E29" i="35"/>
  <c r="F29" i="35"/>
  <c r="G29" i="35"/>
  <c r="H29" i="35"/>
  <c r="I29" i="35"/>
  <c r="J29" i="35"/>
  <c r="K29" i="35"/>
  <c r="L29" i="35"/>
  <c r="M29" i="35"/>
  <c r="N29" i="35"/>
  <c r="O29" i="35"/>
  <c r="P29" i="35"/>
  <c r="Q29" i="35"/>
  <c r="B71" i="30"/>
  <c r="C71" i="30"/>
  <c r="D71" i="30"/>
  <c r="E71" i="30"/>
  <c r="F71" i="30"/>
  <c r="G71" i="30"/>
  <c r="H71" i="30"/>
  <c r="I71" i="30"/>
  <c r="J71" i="30"/>
  <c r="K71" i="30"/>
  <c r="L71" i="30"/>
  <c r="M71" i="30"/>
  <c r="N71" i="30"/>
  <c r="O71" i="30"/>
  <c r="P71" i="30"/>
  <c r="Q71" i="30"/>
  <c r="Q34" i="30"/>
  <c r="Q51" i="30" s="1"/>
  <c r="Q59" i="30"/>
  <c r="Q63" i="30"/>
  <c r="Q76" i="30"/>
  <c r="C48" i="30"/>
  <c r="D48" i="30"/>
  <c r="E48" i="30"/>
  <c r="F48" i="30"/>
  <c r="G48" i="30"/>
  <c r="H48" i="30"/>
  <c r="I48" i="30"/>
  <c r="J48" i="30"/>
  <c r="K48" i="30"/>
  <c r="L48" i="30"/>
  <c r="M48" i="30"/>
  <c r="N48" i="30"/>
  <c r="O48" i="30"/>
  <c r="C49" i="30"/>
  <c r="D49" i="30"/>
  <c r="E49" i="30"/>
  <c r="F49" i="30"/>
  <c r="G49" i="30"/>
  <c r="H49" i="30"/>
  <c r="I49" i="30"/>
  <c r="J49" i="30"/>
  <c r="K49" i="30"/>
  <c r="L49" i="30"/>
  <c r="M49" i="30"/>
  <c r="N49" i="30"/>
  <c r="O49" i="30"/>
  <c r="C50" i="30"/>
  <c r="D50" i="30"/>
  <c r="E50" i="30"/>
  <c r="F50" i="30"/>
  <c r="G50" i="30"/>
  <c r="H50" i="30"/>
  <c r="I50" i="30"/>
  <c r="J50" i="30"/>
  <c r="K50" i="30"/>
  <c r="L50" i="30"/>
  <c r="M50" i="30"/>
  <c r="N50" i="30"/>
  <c r="O50" i="30"/>
  <c r="C51" i="30"/>
  <c r="D51" i="30"/>
  <c r="E51" i="30"/>
  <c r="F51" i="30"/>
  <c r="G51" i="30"/>
  <c r="H51" i="30"/>
  <c r="I51" i="30"/>
  <c r="J51" i="30"/>
  <c r="K51" i="30"/>
  <c r="L51" i="30"/>
  <c r="M51" i="30"/>
  <c r="N51" i="30"/>
  <c r="O51" i="30"/>
  <c r="C52" i="30"/>
  <c r="D52" i="30"/>
  <c r="E52" i="30"/>
  <c r="F52" i="30"/>
  <c r="G52" i="30"/>
  <c r="H52" i="30"/>
  <c r="I52" i="30"/>
  <c r="J52" i="30"/>
  <c r="K52" i="30"/>
  <c r="L52" i="30"/>
  <c r="M52" i="30"/>
  <c r="N52" i="30"/>
  <c r="O52" i="30"/>
  <c r="C53" i="30"/>
  <c r="D53" i="30"/>
  <c r="E53" i="30"/>
  <c r="F53" i="30"/>
  <c r="G53" i="30"/>
  <c r="H53" i="30"/>
  <c r="I53" i="30"/>
  <c r="J53" i="30"/>
  <c r="K53" i="30"/>
  <c r="L53" i="30"/>
  <c r="M53" i="30"/>
  <c r="N53" i="30"/>
  <c r="O53" i="30"/>
  <c r="C54" i="30"/>
  <c r="D54" i="30"/>
  <c r="E54" i="30"/>
  <c r="F54" i="30"/>
  <c r="G54" i="30"/>
  <c r="H54" i="30"/>
  <c r="I54" i="30"/>
  <c r="J54" i="30"/>
  <c r="K54" i="30"/>
  <c r="L54" i="30"/>
  <c r="M54" i="30"/>
  <c r="N54" i="30"/>
  <c r="O54" i="30"/>
  <c r="C55" i="30"/>
  <c r="D55" i="30"/>
  <c r="E55" i="30"/>
  <c r="F55" i="30"/>
  <c r="G55" i="30"/>
  <c r="H55" i="30"/>
  <c r="I55" i="30"/>
  <c r="J55" i="30"/>
  <c r="K55" i="30"/>
  <c r="L55" i="30"/>
  <c r="M55" i="30"/>
  <c r="N55" i="30"/>
  <c r="O55" i="30"/>
  <c r="C56" i="30"/>
  <c r="D56" i="30"/>
  <c r="E56" i="30"/>
  <c r="F56" i="30"/>
  <c r="G56" i="30"/>
  <c r="H56" i="30"/>
  <c r="I56" i="30"/>
  <c r="J56" i="30"/>
  <c r="K56" i="30"/>
  <c r="L56" i="30"/>
  <c r="M56" i="30"/>
  <c r="N56" i="30"/>
  <c r="O56" i="30"/>
  <c r="C57" i="30"/>
  <c r="D57" i="30"/>
  <c r="E57" i="30"/>
  <c r="F57" i="30"/>
  <c r="G57" i="30"/>
  <c r="H57" i="30"/>
  <c r="I57" i="30"/>
  <c r="J57" i="30"/>
  <c r="K57" i="30"/>
  <c r="L57" i="30"/>
  <c r="M57" i="30"/>
  <c r="N57" i="30"/>
  <c r="O57" i="30"/>
  <c r="C58" i="30"/>
  <c r="D58" i="30"/>
  <c r="E58" i="30"/>
  <c r="F58" i="30"/>
  <c r="G58" i="30"/>
  <c r="H58" i="30"/>
  <c r="I58" i="30"/>
  <c r="J58" i="30"/>
  <c r="K58" i="30"/>
  <c r="L58" i="30"/>
  <c r="M58" i="30"/>
  <c r="N58" i="30"/>
  <c r="O58" i="30"/>
  <c r="C59" i="30"/>
  <c r="D59" i="30"/>
  <c r="E59" i="30"/>
  <c r="F59" i="30"/>
  <c r="G59" i="30"/>
  <c r="H59" i="30"/>
  <c r="I59" i="30"/>
  <c r="J59" i="30"/>
  <c r="K59" i="30"/>
  <c r="L59" i="30"/>
  <c r="M59" i="30"/>
  <c r="N59" i="30"/>
  <c r="O59" i="30"/>
  <c r="C60" i="30"/>
  <c r="D60" i="30"/>
  <c r="E60" i="30"/>
  <c r="F60" i="30"/>
  <c r="G60" i="30"/>
  <c r="H60" i="30"/>
  <c r="I60" i="30"/>
  <c r="J60" i="30"/>
  <c r="K60" i="30"/>
  <c r="L60" i="30"/>
  <c r="M60" i="30"/>
  <c r="N60" i="30"/>
  <c r="O60" i="30"/>
  <c r="C61" i="30"/>
  <c r="D61" i="30"/>
  <c r="E61" i="30"/>
  <c r="F61" i="30"/>
  <c r="G61" i="30"/>
  <c r="H61" i="30"/>
  <c r="I61" i="30"/>
  <c r="J61" i="30"/>
  <c r="K61" i="30"/>
  <c r="L61" i="30"/>
  <c r="M61" i="30"/>
  <c r="N61" i="30"/>
  <c r="O61" i="30"/>
  <c r="C62" i="30"/>
  <c r="D62" i="30"/>
  <c r="E62" i="30"/>
  <c r="F62" i="30"/>
  <c r="G62" i="30"/>
  <c r="H62" i="30"/>
  <c r="I62" i="30"/>
  <c r="J62" i="30"/>
  <c r="K62" i="30"/>
  <c r="L62" i="30"/>
  <c r="M62" i="30"/>
  <c r="N62" i="30"/>
  <c r="O62" i="30"/>
  <c r="C63" i="30"/>
  <c r="D63" i="30"/>
  <c r="E63" i="30"/>
  <c r="F63" i="30"/>
  <c r="G63" i="30"/>
  <c r="H63" i="30"/>
  <c r="I63" i="30"/>
  <c r="J63" i="30"/>
  <c r="K63" i="30"/>
  <c r="L63" i="30"/>
  <c r="M63" i="30"/>
  <c r="N63" i="30"/>
  <c r="O63" i="30"/>
  <c r="C64" i="30"/>
  <c r="D64" i="30"/>
  <c r="E64" i="30"/>
  <c r="F64" i="30"/>
  <c r="G64" i="30"/>
  <c r="H64" i="30"/>
  <c r="I64" i="30"/>
  <c r="J64" i="30"/>
  <c r="K64" i="30"/>
  <c r="L64" i="30"/>
  <c r="M64" i="30"/>
  <c r="N64" i="30"/>
  <c r="O64" i="30"/>
  <c r="C65" i="30"/>
  <c r="D65" i="30"/>
  <c r="E65" i="30"/>
  <c r="F65" i="30"/>
  <c r="G65" i="30"/>
  <c r="H65" i="30"/>
  <c r="I65" i="30"/>
  <c r="J65" i="30"/>
  <c r="K65" i="30"/>
  <c r="L65" i="30"/>
  <c r="M65" i="30"/>
  <c r="N65" i="30"/>
  <c r="O65" i="30"/>
  <c r="C66" i="30"/>
  <c r="D66" i="30"/>
  <c r="E66" i="30"/>
  <c r="F66" i="30"/>
  <c r="G66" i="30"/>
  <c r="H66" i="30"/>
  <c r="I66" i="30"/>
  <c r="J66" i="30"/>
  <c r="K66" i="30"/>
  <c r="L66" i="30"/>
  <c r="M66" i="30"/>
  <c r="N66" i="30"/>
  <c r="O66" i="30"/>
  <c r="C67" i="30"/>
  <c r="D67" i="30"/>
  <c r="E67" i="30"/>
  <c r="F67" i="30"/>
  <c r="G67" i="30"/>
  <c r="H67" i="30"/>
  <c r="I67" i="30"/>
  <c r="J67" i="30"/>
  <c r="K67" i="30"/>
  <c r="L67" i="30"/>
  <c r="M67" i="30"/>
  <c r="N67" i="30"/>
  <c r="O67" i="30"/>
  <c r="C68" i="30"/>
  <c r="D68" i="30"/>
  <c r="E68" i="30"/>
  <c r="F68" i="30"/>
  <c r="G68" i="30"/>
  <c r="H68" i="30"/>
  <c r="I68" i="30"/>
  <c r="J68" i="30"/>
  <c r="K68" i="30"/>
  <c r="L68" i="30"/>
  <c r="M68" i="30"/>
  <c r="N68" i="30"/>
  <c r="O68" i="30"/>
  <c r="C69" i="30"/>
  <c r="D69" i="30"/>
  <c r="E69" i="30"/>
  <c r="F69" i="30"/>
  <c r="G69" i="30"/>
  <c r="H69" i="30"/>
  <c r="I69" i="30"/>
  <c r="J69" i="30"/>
  <c r="K69" i="30"/>
  <c r="L69" i="30"/>
  <c r="M69" i="30"/>
  <c r="N69" i="30"/>
  <c r="O69" i="30"/>
  <c r="C70" i="30"/>
  <c r="D70" i="30"/>
  <c r="E70" i="30"/>
  <c r="F70" i="30"/>
  <c r="G70" i="30"/>
  <c r="H70" i="30"/>
  <c r="I70" i="30"/>
  <c r="J70" i="30"/>
  <c r="K70" i="30"/>
  <c r="L70" i="30"/>
  <c r="M70" i="30"/>
  <c r="N70" i="30"/>
  <c r="O70" i="30"/>
  <c r="C72" i="30"/>
  <c r="D72" i="30"/>
  <c r="E72" i="30"/>
  <c r="F72" i="30"/>
  <c r="G72" i="30"/>
  <c r="H72" i="30"/>
  <c r="I72" i="30"/>
  <c r="J72" i="30"/>
  <c r="K72" i="30"/>
  <c r="L72" i="30"/>
  <c r="M72" i="30"/>
  <c r="N72" i="30"/>
  <c r="O72" i="30"/>
  <c r="C73" i="30"/>
  <c r="D73" i="30"/>
  <c r="E73" i="30"/>
  <c r="F73" i="30"/>
  <c r="G73" i="30"/>
  <c r="H73" i="30"/>
  <c r="I73" i="30"/>
  <c r="J73" i="30"/>
  <c r="K73" i="30"/>
  <c r="L73" i="30"/>
  <c r="M73" i="30"/>
  <c r="N73" i="30"/>
  <c r="O73" i="30"/>
  <c r="C74" i="30"/>
  <c r="D74" i="30"/>
  <c r="E74" i="30"/>
  <c r="F74" i="30"/>
  <c r="G74" i="30"/>
  <c r="H74" i="30"/>
  <c r="I74" i="30"/>
  <c r="J74" i="30"/>
  <c r="K74" i="30"/>
  <c r="L74" i="30"/>
  <c r="M74" i="30"/>
  <c r="N74" i="30"/>
  <c r="O74" i="30"/>
  <c r="C75" i="30"/>
  <c r="D75" i="30"/>
  <c r="E75" i="30"/>
  <c r="F75" i="30"/>
  <c r="G75" i="30"/>
  <c r="H75" i="30"/>
  <c r="I75" i="30"/>
  <c r="J75" i="30"/>
  <c r="K75" i="30"/>
  <c r="L75" i="30"/>
  <c r="M75" i="30"/>
  <c r="N75" i="30"/>
  <c r="O75" i="30"/>
  <c r="C76" i="30"/>
  <c r="D76" i="30"/>
  <c r="E76" i="30"/>
  <c r="F76" i="30"/>
  <c r="G76" i="30"/>
  <c r="H76" i="30"/>
  <c r="I76" i="30"/>
  <c r="J76" i="30"/>
  <c r="K76" i="30"/>
  <c r="L76" i="30"/>
  <c r="M76" i="30"/>
  <c r="N76" i="30"/>
  <c r="O76" i="30"/>
  <c r="B49" i="30"/>
  <c r="B50" i="30"/>
  <c r="B51" i="30"/>
  <c r="B52" i="30"/>
  <c r="B53" i="30"/>
  <c r="B54" i="30"/>
  <c r="B55" i="30"/>
  <c r="B56" i="30"/>
  <c r="B57" i="30"/>
  <c r="B58" i="30"/>
  <c r="B59" i="30"/>
  <c r="B60" i="30"/>
  <c r="B61" i="30"/>
  <c r="B62" i="30"/>
  <c r="B63" i="30"/>
  <c r="B64" i="30"/>
  <c r="B65" i="30"/>
  <c r="B66" i="30"/>
  <c r="B67" i="30"/>
  <c r="B68" i="30"/>
  <c r="B69" i="30"/>
  <c r="B70" i="30"/>
  <c r="B72" i="30"/>
  <c r="B73" i="30"/>
  <c r="B74" i="30"/>
  <c r="B75" i="30"/>
  <c r="B76" i="30"/>
  <c r="B48" i="30"/>
  <c r="Q8" i="35"/>
  <c r="Q48" i="30"/>
  <c r="Q72" i="30" l="1"/>
  <c r="Q55" i="30"/>
  <c r="Q67" i="30"/>
  <c r="Q75" i="30"/>
  <c r="Q70" i="30"/>
  <c r="Q66" i="30"/>
  <c r="Q62" i="30"/>
  <c r="Q58" i="30"/>
  <c r="Q54" i="30"/>
  <c r="Q50" i="30"/>
  <c r="Q74" i="30"/>
  <c r="Q69" i="30"/>
  <c r="Q65" i="30"/>
  <c r="Q61" i="30"/>
  <c r="Q57" i="30"/>
  <c r="Q53" i="30"/>
  <c r="Q49" i="30"/>
  <c r="Q73" i="30"/>
  <c r="Q68" i="30"/>
  <c r="Q64" i="30"/>
  <c r="Q60" i="30"/>
  <c r="Q56" i="30"/>
  <c r="Q52" i="30"/>
  <c r="B7" i="34" l="1"/>
  <c r="E11" i="3"/>
  <c r="E13" i="3"/>
  <c r="E22" i="3"/>
  <c r="E24" i="3"/>
  <c r="E33" i="3"/>
  <c r="E35" i="3"/>
  <c r="E41" i="3"/>
  <c r="E42" i="3"/>
  <c r="E44" i="3"/>
  <c r="E46" i="3"/>
  <c r="E47" i="3"/>
  <c r="Q6" i="35"/>
  <c r="Q7" i="35"/>
  <c r="Q9" i="35"/>
  <c r="Q10" i="35"/>
  <c r="Q11" i="35"/>
  <c r="Q12" i="35"/>
  <c r="Q13" i="35"/>
  <c r="Q14" i="35"/>
  <c r="Q15" i="35"/>
  <c r="Q16" i="35"/>
  <c r="Q17" i="35"/>
  <c r="Q18" i="35"/>
  <c r="Q19" i="35"/>
  <c r="Q20" i="35"/>
  <c r="Q21" i="35"/>
  <c r="Q22" i="35"/>
  <c r="Q23" i="35"/>
  <c r="Q24" i="35"/>
  <c r="Q25" i="35"/>
  <c r="Q26" i="35"/>
  <c r="Q27" i="35"/>
  <c r="Q28" i="35"/>
  <c r="Q30" i="35"/>
  <c r="Q31" i="35"/>
  <c r="Q32" i="35"/>
  <c r="Q33" i="35"/>
  <c r="Q34" i="35"/>
  <c r="Q35" i="35"/>
  <c r="P6" i="35"/>
  <c r="P7" i="35"/>
  <c r="P8" i="35"/>
  <c r="P9" i="35"/>
  <c r="P10" i="35"/>
  <c r="P11" i="35"/>
  <c r="P12" i="35"/>
  <c r="P13" i="35"/>
  <c r="P14" i="35"/>
  <c r="P15" i="35"/>
  <c r="P16" i="35"/>
  <c r="P17" i="35"/>
  <c r="P18" i="35"/>
  <c r="P19" i="35"/>
  <c r="P20" i="35"/>
  <c r="P21" i="35"/>
  <c r="P22" i="35"/>
  <c r="P23" i="35"/>
  <c r="P24" i="35"/>
  <c r="P25" i="35"/>
  <c r="P26" i="35"/>
  <c r="P27" i="35"/>
  <c r="P28" i="35"/>
  <c r="P30" i="35"/>
  <c r="P31" i="35"/>
  <c r="P32" i="35"/>
  <c r="P33" i="35"/>
  <c r="P34" i="35"/>
  <c r="P34" i="30"/>
  <c r="P35" i="35" s="1"/>
  <c r="B34" i="35"/>
  <c r="C34" i="35"/>
  <c r="D34" i="35"/>
  <c r="E34" i="35"/>
  <c r="F34" i="35"/>
  <c r="G34" i="35"/>
  <c r="H34" i="35"/>
  <c r="I34" i="35"/>
  <c r="J34" i="35"/>
  <c r="K34" i="35"/>
  <c r="L34" i="35"/>
  <c r="M34" i="35"/>
  <c r="N34" i="35"/>
  <c r="O34" i="35"/>
  <c r="B7" i="35"/>
  <c r="C7" i="35"/>
  <c r="D7" i="35"/>
  <c r="E7" i="35"/>
  <c r="F7" i="35"/>
  <c r="G7" i="35"/>
  <c r="H7" i="35"/>
  <c r="I7" i="35"/>
  <c r="J7" i="35"/>
  <c r="K7" i="35"/>
  <c r="L7" i="35"/>
  <c r="M7" i="35"/>
  <c r="N7" i="35"/>
  <c r="O7" i="35"/>
  <c r="B8" i="35"/>
  <c r="C8" i="35"/>
  <c r="D8" i="35"/>
  <c r="E8" i="35"/>
  <c r="F8" i="35"/>
  <c r="G8" i="35"/>
  <c r="H8" i="35"/>
  <c r="I8" i="35"/>
  <c r="J8" i="35"/>
  <c r="K8" i="35"/>
  <c r="L8" i="35"/>
  <c r="M8" i="35"/>
  <c r="N8" i="35"/>
  <c r="O8" i="35"/>
  <c r="B9" i="35"/>
  <c r="C9" i="35"/>
  <c r="D9" i="35"/>
  <c r="E9" i="35"/>
  <c r="F9" i="35"/>
  <c r="G9" i="35"/>
  <c r="H9" i="35"/>
  <c r="I9" i="35"/>
  <c r="J9" i="35"/>
  <c r="K9" i="35"/>
  <c r="L9" i="35"/>
  <c r="M9" i="35"/>
  <c r="N9" i="35"/>
  <c r="O9" i="35"/>
  <c r="B10" i="35"/>
  <c r="C10" i="35"/>
  <c r="D10" i="35"/>
  <c r="E10" i="35"/>
  <c r="F10" i="35"/>
  <c r="G10" i="35"/>
  <c r="H10" i="35"/>
  <c r="I10" i="35"/>
  <c r="J10" i="35"/>
  <c r="K10" i="35"/>
  <c r="L10" i="35"/>
  <c r="M10" i="35"/>
  <c r="N10" i="35"/>
  <c r="O10" i="35"/>
  <c r="B11" i="35"/>
  <c r="C11" i="35"/>
  <c r="D11" i="35"/>
  <c r="E11" i="35"/>
  <c r="F11" i="35"/>
  <c r="G11" i="35"/>
  <c r="H11" i="35"/>
  <c r="I11" i="35"/>
  <c r="J11" i="35"/>
  <c r="K11" i="35"/>
  <c r="L11" i="35"/>
  <c r="M11" i="35"/>
  <c r="N11" i="35"/>
  <c r="O11" i="35"/>
  <c r="B12" i="35"/>
  <c r="C12" i="35"/>
  <c r="D12" i="35"/>
  <c r="E12" i="35"/>
  <c r="F12" i="35"/>
  <c r="G12" i="35"/>
  <c r="H12" i="35"/>
  <c r="I12" i="35"/>
  <c r="J12" i="35"/>
  <c r="K12" i="35"/>
  <c r="L12" i="35"/>
  <c r="M12" i="35"/>
  <c r="N12" i="35"/>
  <c r="O12" i="35"/>
  <c r="B13" i="35"/>
  <c r="C13" i="35"/>
  <c r="D13" i="35"/>
  <c r="E13" i="35"/>
  <c r="F13" i="35"/>
  <c r="G13" i="35"/>
  <c r="H13" i="35"/>
  <c r="I13" i="35"/>
  <c r="J13" i="35"/>
  <c r="K13" i="35"/>
  <c r="L13" i="35"/>
  <c r="M13" i="35"/>
  <c r="N13" i="35"/>
  <c r="O13" i="35"/>
  <c r="B14" i="35"/>
  <c r="C14" i="35"/>
  <c r="D14" i="35"/>
  <c r="E14" i="35"/>
  <c r="F14" i="35"/>
  <c r="G14" i="35"/>
  <c r="H14" i="35"/>
  <c r="I14" i="35"/>
  <c r="J14" i="35"/>
  <c r="K14" i="35"/>
  <c r="L14" i="35"/>
  <c r="M14" i="35"/>
  <c r="N14" i="35"/>
  <c r="O14" i="35"/>
  <c r="B15" i="35"/>
  <c r="C15" i="35"/>
  <c r="D15" i="35"/>
  <c r="E15" i="35"/>
  <c r="F15" i="35"/>
  <c r="G15" i="35"/>
  <c r="H15" i="35"/>
  <c r="I15" i="35"/>
  <c r="J15" i="35"/>
  <c r="K15" i="35"/>
  <c r="L15" i="35"/>
  <c r="M15" i="35"/>
  <c r="N15" i="35"/>
  <c r="O15" i="35"/>
  <c r="B16" i="35"/>
  <c r="C16" i="35"/>
  <c r="D16" i="35"/>
  <c r="E16" i="35"/>
  <c r="F16" i="35"/>
  <c r="G16" i="35"/>
  <c r="H16" i="35"/>
  <c r="I16" i="35"/>
  <c r="J16" i="35"/>
  <c r="K16" i="35"/>
  <c r="L16" i="35"/>
  <c r="M16" i="35"/>
  <c r="N16" i="35"/>
  <c r="O16" i="35"/>
  <c r="B17" i="35"/>
  <c r="C17" i="35"/>
  <c r="D17" i="35"/>
  <c r="E17" i="35"/>
  <c r="F17" i="35"/>
  <c r="G17" i="35"/>
  <c r="H17" i="35"/>
  <c r="I17" i="35"/>
  <c r="J17" i="35"/>
  <c r="K17" i="35"/>
  <c r="L17" i="35"/>
  <c r="M17" i="35"/>
  <c r="N17" i="35"/>
  <c r="O17" i="35"/>
  <c r="B18" i="35"/>
  <c r="C18" i="35"/>
  <c r="D18" i="35"/>
  <c r="E18" i="35"/>
  <c r="F18" i="35"/>
  <c r="G18" i="35"/>
  <c r="H18" i="35"/>
  <c r="I18" i="35"/>
  <c r="J18" i="35"/>
  <c r="K18" i="35"/>
  <c r="L18" i="35"/>
  <c r="M18" i="35"/>
  <c r="N18" i="35"/>
  <c r="O18" i="35"/>
  <c r="B19" i="35"/>
  <c r="C19" i="35"/>
  <c r="D19" i="35"/>
  <c r="E19" i="35"/>
  <c r="F19" i="35"/>
  <c r="G19" i="35"/>
  <c r="H19" i="35"/>
  <c r="I19" i="35"/>
  <c r="J19" i="35"/>
  <c r="K19" i="35"/>
  <c r="L19" i="35"/>
  <c r="M19" i="35"/>
  <c r="N19" i="35"/>
  <c r="O19" i="35"/>
  <c r="B20" i="35"/>
  <c r="C20" i="35"/>
  <c r="D20" i="35"/>
  <c r="E20" i="35"/>
  <c r="F20" i="35"/>
  <c r="G20" i="35"/>
  <c r="H20" i="35"/>
  <c r="I20" i="35"/>
  <c r="J20" i="35"/>
  <c r="K20" i="35"/>
  <c r="L20" i="35"/>
  <c r="M20" i="35"/>
  <c r="N20" i="35"/>
  <c r="O20" i="35"/>
  <c r="B21" i="35"/>
  <c r="C21" i="35"/>
  <c r="D21" i="35"/>
  <c r="E21" i="35"/>
  <c r="F21" i="35"/>
  <c r="G21" i="35"/>
  <c r="H21" i="35"/>
  <c r="I21" i="35"/>
  <c r="J21" i="35"/>
  <c r="K21" i="35"/>
  <c r="L21" i="35"/>
  <c r="M21" i="35"/>
  <c r="N21" i="35"/>
  <c r="O21" i="35"/>
  <c r="B22" i="35"/>
  <c r="C22" i="35"/>
  <c r="D22" i="35"/>
  <c r="E22" i="35"/>
  <c r="F22" i="35"/>
  <c r="G22" i="35"/>
  <c r="H22" i="35"/>
  <c r="I22" i="35"/>
  <c r="J22" i="35"/>
  <c r="K22" i="35"/>
  <c r="L22" i="35"/>
  <c r="M22" i="35"/>
  <c r="N22" i="35"/>
  <c r="O22" i="35"/>
  <c r="B23" i="35"/>
  <c r="C23" i="35"/>
  <c r="D23" i="35"/>
  <c r="E23" i="35"/>
  <c r="F23" i="35"/>
  <c r="G23" i="35"/>
  <c r="H23" i="35"/>
  <c r="I23" i="35"/>
  <c r="J23" i="35"/>
  <c r="K23" i="35"/>
  <c r="L23" i="35"/>
  <c r="M23" i="35"/>
  <c r="N23" i="35"/>
  <c r="O23" i="35"/>
  <c r="B24" i="35"/>
  <c r="C24" i="35"/>
  <c r="D24" i="35"/>
  <c r="E24" i="35"/>
  <c r="F24" i="35"/>
  <c r="G24" i="35"/>
  <c r="H24" i="35"/>
  <c r="I24" i="35"/>
  <c r="J24" i="35"/>
  <c r="K24" i="35"/>
  <c r="L24" i="35"/>
  <c r="M24" i="35"/>
  <c r="N24" i="35"/>
  <c r="O24" i="35"/>
  <c r="B25" i="35"/>
  <c r="C25" i="35"/>
  <c r="D25" i="35"/>
  <c r="E25" i="35"/>
  <c r="F25" i="35"/>
  <c r="G25" i="35"/>
  <c r="H25" i="35"/>
  <c r="I25" i="35"/>
  <c r="J25" i="35"/>
  <c r="K25" i="35"/>
  <c r="L25" i="35"/>
  <c r="M25" i="35"/>
  <c r="N25" i="35"/>
  <c r="O25" i="35"/>
  <c r="B26" i="35"/>
  <c r="C26" i="35"/>
  <c r="D26" i="35"/>
  <c r="E26" i="35"/>
  <c r="F26" i="35"/>
  <c r="G26" i="35"/>
  <c r="H26" i="35"/>
  <c r="I26" i="35"/>
  <c r="J26" i="35"/>
  <c r="K26" i="35"/>
  <c r="L26" i="35"/>
  <c r="M26" i="35"/>
  <c r="N26" i="35"/>
  <c r="O26" i="35"/>
  <c r="B27" i="35"/>
  <c r="C27" i="35"/>
  <c r="D27" i="35"/>
  <c r="E27" i="35"/>
  <c r="F27" i="35"/>
  <c r="G27" i="35"/>
  <c r="H27" i="35"/>
  <c r="I27" i="35"/>
  <c r="J27" i="35"/>
  <c r="K27" i="35"/>
  <c r="L27" i="35"/>
  <c r="M27" i="35"/>
  <c r="N27" i="35"/>
  <c r="O27" i="35"/>
  <c r="B28" i="35"/>
  <c r="C28" i="35"/>
  <c r="D28" i="35"/>
  <c r="E28" i="35"/>
  <c r="F28" i="35"/>
  <c r="G28" i="35"/>
  <c r="H28" i="35"/>
  <c r="I28" i="35"/>
  <c r="J28" i="35"/>
  <c r="K28" i="35"/>
  <c r="L28" i="35"/>
  <c r="M28" i="35"/>
  <c r="N28" i="35"/>
  <c r="O28" i="35"/>
  <c r="B30" i="35"/>
  <c r="C30" i="35"/>
  <c r="D30" i="35"/>
  <c r="E30" i="35"/>
  <c r="F30" i="35"/>
  <c r="G30" i="35"/>
  <c r="H30" i="35"/>
  <c r="I30" i="35"/>
  <c r="J30" i="35"/>
  <c r="K30" i="35"/>
  <c r="L30" i="35"/>
  <c r="M30" i="35"/>
  <c r="N30" i="35"/>
  <c r="O30" i="35"/>
  <c r="B31" i="35"/>
  <c r="C31" i="35"/>
  <c r="D31" i="35"/>
  <c r="E31" i="35"/>
  <c r="F31" i="35"/>
  <c r="G31" i="35"/>
  <c r="H31" i="35"/>
  <c r="I31" i="35"/>
  <c r="J31" i="35"/>
  <c r="K31" i="35"/>
  <c r="L31" i="35"/>
  <c r="M31" i="35"/>
  <c r="N31" i="35"/>
  <c r="O31" i="35"/>
  <c r="B32" i="35"/>
  <c r="C32" i="35"/>
  <c r="D32" i="35"/>
  <c r="E32" i="35"/>
  <c r="F32" i="35"/>
  <c r="G32" i="35"/>
  <c r="H32" i="35"/>
  <c r="I32" i="35"/>
  <c r="J32" i="35"/>
  <c r="K32" i="35"/>
  <c r="L32" i="35"/>
  <c r="M32" i="35"/>
  <c r="N32" i="35"/>
  <c r="O32" i="35"/>
  <c r="B33" i="35"/>
  <c r="C33" i="35"/>
  <c r="D33" i="35"/>
  <c r="E33" i="35"/>
  <c r="F33" i="35"/>
  <c r="G33" i="35"/>
  <c r="H33" i="35"/>
  <c r="I33" i="35"/>
  <c r="J33" i="35"/>
  <c r="K33" i="35"/>
  <c r="L33" i="35"/>
  <c r="M33" i="35"/>
  <c r="N33" i="35"/>
  <c r="O33" i="35"/>
  <c r="C6" i="35"/>
  <c r="D6" i="35"/>
  <c r="E6" i="35"/>
  <c r="F6" i="35"/>
  <c r="G6" i="35"/>
  <c r="H6" i="35"/>
  <c r="I6" i="35"/>
  <c r="J6" i="35"/>
  <c r="K6" i="35"/>
  <c r="L6" i="35"/>
  <c r="M6" i="35"/>
  <c r="N6" i="35"/>
  <c r="O6" i="35"/>
  <c r="C35" i="35"/>
  <c r="D35" i="35"/>
  <c r="E35" i="35"/>
  <c r="F35" i="35"/>
  <c r="G35" i="35"/>
  <c r="H35" i="35"/>
  <c r="I35" i="35"/>
  <c r="J35" i="35"/>
  <c r="K35" i="35"/>
  <c r="L35" i="35"/>
  <c r="M35" i="35"/>
  <c r="N35" i="35"/>
  <c r="O35" i="35"/>
  <c r="B35" i="35"/>
  <c r="H19" i="34"/>
  <c r="H5" i="34"/>
  <c r="B6" i="35"/>
  <c r="C19" i="34"/>
  <c r="D19" i="34"/>
  <c r="E19" i="34"/>
  <c r="F19" i="34"/>
  <c r="G19" i="34"/>
  <c r="B19" i="34"/>
  <c r="H8" i="34"/>
  <c r="H9" i="34"/>
  <c r="H10" i="34"/>
  <c r="H11" i="34"/>
  <c r="H12" i="34"/>
  <c r="H13" i="34"/>
  <c r="H14" i="34"/>
  <c r="H15" i="34"/>
  <c r="H16" i="34"/>
  <c r="H17" i="34"/>
  <c r="H18" i="34"/>
  <c r="H7" i="34"/>
  <c r="B8" i="34"/>
  <c r="C8" i="34"/>
  <c r="D8" i="34"/>
  <c r="E8" i="34"/>
  <c r="F8" i="34"/>
  <c r="G8" i="34"/>
  <c r="B9" i="34"/>
  <c r="C9" i="34"/>
  <c r="D9" i="34"/>
  <c r="E9" i="34"/>
  <c r="F9" i="34"/>
  <c r="G9" i="34"/>
  <c r="B10" i="34"/>
  <c r="C10" i="34"/>
  <c r="D10" i="34"/>
  <c r="E10" i="34"/>
  <c r="F10" i="34"/>
  <c r="G10" i="34"/>
  <c r="B11" i="34"/>
  <c r="C11" i="34"/>
  <c r="D11" i="34"/>
  <c r="E11" i="34"/>
  <c r="F11" i="34"/>
  <c r="G11" i="34"/>
  <c r="B12" i="34"/>
  <c r="C12" i="34"/>
  <c r="D12" i="34"/>
  <c r="E12" i="34"/>
  <c r="F12" i="34"/>
  <c r="G12" i="34"/>
  <c r="B13" i="34"/>
  <c r="C13" i="34"/>
  <c r="D13" i="34"/>
  <c r="E13" i="34"/>
  <c r="F13" i="34"/>
  <c r="G13" i="34"/>
  <c r="B14" i="34"/>
  <c r="C14" i="34"/>
  <c r="D14" i="34"/>
  <c r="E14" i="34"/>
  <c r="F14" i="34"/>
  <c r="G14" i="34"/>
  <c r="B15" i="34"/>
  <c r="C15" i="34"/>
  <c r="D15" i="34"/>
  <c r="E15" i="34"/>
  <c r="F15" i="34"/>
  <c r="G15" i="34"/>
  <c r="B16" i="34"/>
  <c r="C16" i="34"/>
  <c r="D16" i="34"/>
  <c r="E16" i="34"/>
  <c r="F16" i="34"/>
  <c r="G16" i="34"/>
  <c r="B17" i="34"/>
  <c r="C17" i="34"/>
  <c r="D17" i="34"/>
  <c r="E17" i="34"/>
  <c r="F17" i="34"/>
  <c r="G17" i="34"/>
  <c r="B18" i="34"/>
  <c r="C18" i="34"/>
  <c r="D18" i="34"/>
  <c r="E18" i="34"/>
  <c r="F18" i="34"/>
  <c r="G18" i="34"/>
  <c r="C7" i="34"/>
  <c r="D7" i="34"/>
  <c r="E7" i="34"/>
  <c r="F7" i="34"/>
  <c r="G7" i="34"/>
  <c r="E42" i="4"/>
  <c r="E38" i="4"/>
  <c r="E37" i="4"/>
  <c r="E30" i="4"/>
  <c r="E20" i="4"/>
  <c r="E10" i="4"/>
  <c r="E40" i="4"/>
  <c r="P50" i="30" l="1"/>
  <c r="P58" i="30"/>
  <c r="P62" i="30"/>
  <c r="P68" i="30"/>
  <c r="P70" i="30"/>
  <c r="P75" i="30"/>
  <c r="P74" i="30"/>
  <c r="P48" i="30"/>
  <c r="P52" i="30"/>
  <c r="P54" i="30"/>
  <c r="P56" i="30"/>
  <c r="P60" i="30"/>
  <c r="P64" i="30"/>
  <c r="P66" i="30"/>
  <c r="P73" i="30"/>
  <c r="P69" i="30"/>
  <c r="P76" i="30"/>
  <c r="P49" i="30"/>
  <c r="P51" i="30"/>
  <c r="P53" i="30"/>
  <c r="P55" i="30"/>
  <c r="P57" i="30"/>
  <c r="P59" i="30"/>
  <c r="P61" i="30"/>
  <c r="P63" i="30"/>
  <c r="P65" i="30"/>
  <c r="P67" i="30"/>
  <c r="P72" i="30"/>
</calcChain>
</file>

<file path=xl/sharedStrings.xml><?xml version="1.0" encoding="utf-8"?>
<sst xmlns="http://schemas.openxmlformats.org/spreadsheetml/2006/main" count="1323" uniqueCount="575">
  <si>
    <t>Metadata</t>
  </si>
  <si>
    <t>Title:</t>
  </si>
  <si>
    <t>Data:</t>
  </si>
  <si>
    <t>Snapshot for register size, in liquidation, in dissolution, and Standard Industrial Classification codes; forms accepted within the year for incorporations, restorations and dissolutions.</t>
  </si>
  <si>
    <t>Date taken:</t>
  </si>
  <si>
    <t>Definitions</t>
  </si>
  <si>
    <t>Definitions of the terms found in these tables can be found in the accompanying document:</t>
  </si>
  <si>
    <t>Definitions to accompany Companies House official statistics releases</t>
  </si>
  <si>
    <t>Further information and enquiries</t>
  </si>
  <si>
    <t xml:space="preserve">If you wish to enquire about any of these tables or have a general statistical enquiry, please email: </t>
  </si>
  <si>
    <t>statistics@companieshouse.gov.uk</t>
  </si>
  <si>
    <t>Companies House Statistics, Open Data &amp; Application Programming Interface</t>
  </si>
  <si>
    <t>Statistics</t>
  </si>
  <si>
    <t>Additional statistics produced by Companies House and released free of charge can be found on GOV.UK</t>
  </si>
  <si>
    <t xml:space="preserve">https://www.gov.uk/government/organisations/companies-house/about/statistics </t>
  </si>
  <si>
    <t>Open Data</t>
  </si>
  <si>
    <t>Companies House publishes a large amount of data for free as Open Data. Open Data currently includes:</t>
  </si>
  <si>
    <t>1. Accounts data product</t>
  </si>
  <si>
    <t>2. Company data product</t>
  </si>
  <si>
    <t>3. People with significant control (PSC) data product</t>
  </si>
  <si>
    <t>More information about the Open Data products can be accessed from the GOV.UK website at</t>
  </si>
  <si>
    <t>https://www.gov.uk/government/organisations/companies-house/about/about-our-services#data-products</t>
  </si>
  <si>
    <t>Application Programming Interface (API)</t>
  </si>
  <si>
    <t>Companies House offers a free, fully-documented API which provides access to real time updates on companies. This is available at</t>
  </si>
  <si>
    <t>https://developer.companieshouse.gov.uk/api/docs/</t>
  </si>
  <si>
    <t>API support is provided through a developer forum, available at</t>
  </si>
  <si>
    <t>http://forum.aws.chdev.org</t>
  </si>
  <si>
    <t>SECTION A: ANALYSIS OF THE COMPANIES REGISTER</t>
  </si>
  <si>
    <t>Table A4: Analysis of companies on the register in the United Kingdom by period of incorporation</t>
  </si>
  <si>
    <t>SECTION B: OTHER CORPORATE BODIES ADMINISTERED AT COMPANIES HOUSE</t>
  </si>
  <si>
    <t>SECTION C: TOTAL COMPANY &amp; OTHER CORPORATE BODY TYPES ANALYSIS</t>
  </si>
  <si>
    <t>Table C1: Register size in the United Kingdom by corporate body type, 2004 to 2018</t>
  </si>
  <si>
    <r>
      <t>SECTION A - ANALYSIS OF THE COMPANIES</t>
    </r>
    <r>
      <rPr>
        <b/>
        <vertAlign val="superscript"/>
        <sz val="12"/>
        <rFont val="Arial"/>
        <family val="2"/>
      </rPr>
      <t>1</t>
    </r>
    <r>
      <rPr>
        <b/>
        <sz val="12"/>
        <rFont val="Arial"/>
        <family val="2"/>
      </rPr>
      <t xml:space="preserve"> REGISTER</t>
    </r>
  </si>
  <si>
    <t>2012-13</t>
  </si>
  <si>
    <t>2013-14</t>
  </si>
  <si>
    <t>2014-15</t>
  </si>
  <si>
    <t>2015-16</t>
  </si>
  <si>
    <t>2016-17</t>
  </si>
  <si>
    <t>2017-18</t>
  </si>
  <si>
    <t>England and Wales</t>
  </si>
  <si>
    <t>On register at start of period</t>
  </si>
  <si>
    <t>Incorporations</t>
  </si>
  <si>
    <t>Dissolved</t>
  </si>
  <si>
    <t>Restored to the register</t>
  </si>
  <si>
    <t>On register at end of period</t>
  </si>
  <si>
    <t>Change on previous year</t>
  </si>
  <si>
    <t>Of which: in liquidation</t>
  </si>
  <si>
    <t xml:space="preserve">                 in course of removal</t>
  </si>
  <si>
    <t>Effective numbers on register at end of period</t>
  </si>
  <si>
    <t>Scotland</t>
  </si>
  <si>
    <t>Northern Ireland</t>
  </si>
  <si>
    <t>United Kingdom</t>
  </si>
  <si>
    <t xml:space="preserve"> Incorporations</t>
  </si>
  <si>
    <t xml:space="preserve"> Dissolved</t>
  </si>
  <si>
    <t>Notes</t>
  </si>
  <si>
    <r>
      <t xml:space="preserve">1. </t>
    </r>
    <r>
      <rPr>
        <sz val="10"/>
        <rFont val="Arial"/>
        <family val="2"/>
      </rPr>
      <t>Unless otherwise stated, "Companies" refers to companies registered under the Companies Act 2006.</t>
    </r>
  </si>
  <si>
    <r>
      <rPr>
        <b/>
        <sz val="10"/>
        <rFont val="Arial"/>
        <family val="2"/>
      </rPr>
      <t xml:space="preserve">2. </t>
    </r>
    <r>
      <rPr>
        <sz val="10"/>
        <rFont val="Arial"/>
        <family val="2"/>
      </rPr>
      <t xml:space="preserve">There may be minor discrepancies when calculating the number of companies on the register (on the register at start of period, plus incorporations plus restorations minus dissolved companies).
Similar discrepancies maybe experienced when comparing data across other tables within this report.  This is due to slight scheduling variations when extracting the data.  </t>
    </r>
  </si>
  <si>
    <r>
      <rPr>
        <b/>
        <sz val="10"/>
        <rFont val="Arial"/>
        <family val="2"/>
      </rPr>
      <t xml:space="preserve">3. </t>
    </r>
    <r>
      <rPr>
        <sz val="10"/>
        <rFont val="Arial"/>
        <family val="2"/>
      </rPr>
      <t>The figures provide in these tables differ from other data / statistics held and published by Companies House, which include our URI statistics, Mobile Telephone App statistics and the free bulk product data.  This is due to differences in the types of company included in the figures: the figures present here focus on Companies Act 2006 companies only while others include wider corporate body types.</t>
    </r>
  </si>
  <si>
    <r>
      <rPr>
        <b/>
        <sz val="10"/>
        <rFont val="Arial"/>
        <family val="2"/>
      </rPr>
      <t xml:space="preserve">4. </t>
    </r>
    <r>
      <rPr>
        <sz val="10"/>
        <rFont val="Arial"/>
        <family val="2"/>
      </rPr>
      <t>Companies registered in the Channel Islands and the Isle of Man are excluded from the UK Companies Register.</t>
    </r>
  </si>
  <si>
    <t xml:space="preserve"> </t>
  </si>
  <si>
    <t>PRIVATE COMPANIES</t>
  </si>
  <si>
    <t>ENGLAND &amp; WALES</t>
  </si>
  <si>
    <t>In liquidation/course of removal</t>
  </si>
  <si>
    <t>Effective number on register at end of period</t>
  </si>
  <si>
    <t xml:space="preserve">   Of which: Unlimited</t>
  </si>
  <si>
    <t>Private Companies as percentage of England &amp; Wales effective register</t>
  </si>
  <si>
    <t>SCOTLAND</t>
  </si>
  <si>
    <t>Private Companies as percentage of Scotland effective register</t>
  </si>
  <si>
    <t>NORTHERN IRELAND</t>
  </si>
  <si>
    <t>Private Companies as percentage of Northern Ireland effective register</t>
  </si>
  <si>
    <t>UNITED KINGDOM</t>
  </si>
  <si>
    <t>Private companies as percentage of United Kingdom effective register</t>
  </si>
  <si>
    <t>PUBLIC COMPANIES</t>
  </si>
  <si>
    <t>Public Companies as percentage of England &amp; Wales effective register</t>
  </si>
  <si>
    <t>Public Companies as percentage of Scotland effective register</t>
  </si>
  <si>
    <t>Public Companies as percentage of Northern Ireland effective register</t>
  </si>
  <si>
    <t>Public companies as percentage of United Kingdom effective register</t>
  </si>
  <si>
    <r>
      <t>SECTION A - ANALYSIS OF THE COMPANIES</t>
    </r>
    <r>
      <rPr>
        <vertAlign val="superscript"/>
        <sz val="12"/>
        <rFont val="Arial"/>
        <family val="2"/>
      </rPr>
      <t>1</t>
    </r>
    <r>
      <rPr>
        <b/>
        <sz val="12"/>
        <rFont val="Arial"/>
        <family val="2"/>
      </rPr>
      <t xml:space="preserve"> REGISTER</t>
    </r>
  </si>
  <si>
    <r>
      <t>Table A4: Analysis of companies on the register in the United Kingdom</t>
    </r>
    <r>
      <rPr>
        <b/>
        <vertAlign val="superscript"/>
        <sz val="12"/>
        <rFont val="Arial"/>
        <family val="2"/>
      </rPr>
      <t>2</t>
    </r>
    <r>
      <rPr>
        <b/>
        <sz val="12"/>
        <rFont val="Arial"/>
        <family val="2"/>
      </rPr>
      <t xml:space="preserve"> by period of incorporation</t>
    </r>
    <r>
      <rPr>
        <b/>
        <vertAlign val="superscript"/>
        <sz val="12"/>
        <rFont val="Arial"/>
        <family val="2"/>
      </rPr>
      <t>3</t>
    </r>
  </si>
  <si>
    <t xml:space="preserve">Period of incorporation </t>
  </si>
  <si>
    <t xml:space="preserve">Number of incorporations </t>
  </si>
  <si>
    <t>Total register</t>
  </si>
  <si>
    <t>In liquidation/course of dissolution</t>
  </si>
  <si>
    <t>Effective register</t>
  </si>
  <si>
    <t>1862-69</t>
  </si>
  <si>
    <t>1870-79</t>
  </si>
  <si>
    <t>1880-89</t>
  </si>
  <si>
    <t>1890-99</t>
  </si>
  <si>
    <t>1900-09</t>
  </si>
  <si>
    <t>1910-19</t>
  </si>
  <si>
    <t>1920-29</t>
  </si>
  <si>
    <t>1930-39</t>
  </si>
  <si>
    <t>1940-49</t>
  </si>
  <si>
    <t>1950-59</t>
  </si>
  <si>
    <t>1960-69</t>
  </si>
  <si>
    <t>1970-79</t>
  </si>
  <si>
    <t>1980-89</t>
  </si>
  <si>
    <t>1990-99</t>
  </si>
  <si>
    <t>2000-09</t>
  </si>
  <si>
    <t>All companies</t>
  </si>
  <si>
    <r>
      <t>2.</t>
    </r>
    <r>
      <rPr>
        <sz val="10"/>
        <rFont val="Arial"/>
        <family val="2"/>
      </rPr>
      <t xml:space="preserve"> In October 2009, the Northern Ireland Register merged with the Register for Great Britain to create a UK Register. UK figures are from 2010 onwards.</t>
    </r>
  </si>
  <si>
    <r>
      <t>3.</t>
    </r>
    <r>
      <rPr>
        <sz val="10"/>
        <rFont val="Arial"/>
        <family val="2"/>
      </rPr>
      <t xml:space="preserve"> Period of incorporation is in calendar years (1 January - 31 December). Figures published are a snapshot at 31 December.</t>
    </r>
  </si>
  <si>
    <r>
      <rPr>
        <b/>
        <sz val="10"/>
        <rFont val="Arial"/>
        <family val="2"/>
      </rPr>
      <t xml:space="preserve">4. </t>
    </r>
    <r>
      <rPr>
        <sz val="10"/>
        <rFont val="Arial"/>
        <family val="2"/>
      </rPr>
      <t xml:space="preserve">There maybe minor discrepancies when comparing data across other tables within this report.  This is due to slight scheduling variations when extracting the data.  </t>
    </r>
  </si>
  <si>
    <r>
      <rPr>
        <b/>
        <sz val="10"/>
        <rFont val="Arial"/>
        <family val="2"/>
      </rPr>
      <t xml:space="preserve">5. </t>
    </r>
    <r>
      <rPr>
        <sz val="10"/>
        <rFont val="Arial"/>
        <family val="2"/>
      </rPr>
      <t>The figures provide in these tables differ from other data / statistics held and published by Companies House, which include our URI statistics, Mobile Telephone App statistics and the free bulk product data.  This is due to differences in the types of company included in the figures: the figures present here focus on Companies Act 2006 companies only while others include wider corporate body types.</t>
    </r>
  </si>
  <si>
    <r>
      <rPr>
        <b/>
        <sz val="10"/>
        <rFont val="Arial"/>
        <family val="2"/>
      </rPr>
      <t xml:space="preserve">6. </t>
    </r>
    <r>
      <rPr>
        <sz val="10"/>
        <rFont val="Arial"/>
        <family val="2"/>
      </rPr>
      <t>Companies registered in the Channel Islands and the Isle of Man are excluded from the UK Companies Register.</t>
    </r>
  </si>
  <si>
    <t>In liquidation/course of  dissolution</t>
  </si>
  <si>
    <t>Percentage of companies aged less than 1 year</t>
  </si>
  <si>
    <t>Percentage of companies aged 1-4 years</t>
  </si>
  <si>
    <t>Percentage of companies aged 5-9 years</t>
  </si>
  <si>
    <t>Percentage of companies aged 10-14 years</t>
  </si>
  <si>
    <t>Percentage of companies aged 15-19 years</t>
  </si>
  <si>
    <t>Percentage of companies aged 20-25 years</t>
  </si>
  <si>
    <t>Percentage of companies aged 25-29 years</t>
  </si>
  <si>
    <t>Percentage of companies aged 30-35 years</t>
  </si>
  <si>
    <t>Percentage of companies aged 35-40 years</t>
  </si>
  <si>
    <t>Percentage of companies aged 40-45 years</t>
  </si>
  <si>
    <t>Percentage of companies aged 45-49 years</t>
  </si>
  <si>
    <t>Percentage of companies aged more than 50 years</t>
  </si>
  <si>
    <t xml:space="preserve">Average age of companies </t>
  </si>
  <si>
    <t>years</t>
  </si>
  <si>
    <t>Average age historic data</t>
  </si>
  <si>
    <t>As at 31 March 2000</t>
  </si>
  <si>
    <t>As at 31 March 2001</t>
  </si>
  <si>
    <t>As at 31 March 2002</t>
  </si>
  <si>
    <t>As at 31 March 2003</t>
  </si>
  <si>
    <t>As at 31 March 2004</t>
  </si>
  <si>
    <t>As at 31 March 2005</t>
  </si>
  <si>
    <t>As at 31 March 2006</t>
  </si>
  <si>
    <t>As at 31 March 2007</t>
  </si>
  <si>
    <t>As at 31 March 2008</t>
  </si>
  <si>
    <t>As at 31 March 2009</t>
  </si>
  <si>
    <t>As at 31 March 2010</t>
  </si>
  <si>
    <t>As at 31 March 2011</t>
  </si>
  <si>
    <t>As at 31 March 2012</t>
  </si>
  <si>
    <t>As at 31 March 2013</t>
  </si>
  <si>
    <t>As at 31 March 2014</t>
  </si>
  <si>
    <t>As at 31 March 2015</t>
  </si>
  <si>
    <t>As at 31 March 2016</t>
  </si>
  <si>
    <t>As at 31 March 2017</t>
  </si>
  <si>
    <r>
      <rPr>
        <b/>
        <sz val="10"/>
        <rFont val="Arial"/>
        <family val="2"/>
      </rPr>
      <t xml:space="preserve">2. </t>
    </r>
    <r>
      <rPr>
        <sz val="10"/>
        <rFont val="Arial"/>
        <family val="2"/>
      </rPr>
      <t xml:space="preserve">There may be minor discrepancies when comparing data across other tables within this report.  This is due to slight scheduling variations when extracting the data.  </t>
    </r>
  </si>
  <si>
    <t>Table A6: Companies on the register in the United Kingdom at 31 March 2018: Analysis of Accounting Reference Date (ARD) by period of incorporation</t>
  </si>
  <si>
    <t>Period of incorporation</t>
  </si>
  <si>
    <t>Volumes</t>
  </si>
  <si>
    <t xml:space="preserve">Month of ARD </t>
  </si>
  <si>
    <t xml:space="preserve"> Up to 1969</t>
  </si>
  <si>
    <t>1970 to 1979</t>
  </si>
  <si>
    <t>1980 to 1989</t>
  </si>
  <si>
    <t>1990 to 1999</t>
  </si>
  <si>
    <t>2000 to 2009</t>
  </si>
  <si>
    <t>Percentage</t>
  </si>
  <si>
    <t>January</t>
  </si>
  <si>
    <t>February</t>
  </si>
  <si>
    <t>March</t>
  </si>
  <si>
    <t>April</t>
  </si>
  <si>
    <t>May</t>
  </si>
  <si>
    <t>June</t>
  </si>
  <si>
    <t>July</t>
  </si>
  <si>
    <t>August</t>
  </si>
  <si>
    <t>September</t>
  </si>
  <si>
    <t>October</t>
  </si>
  <si>
    <t>November</t>
  </si>
  <si>
    <t>December</t>
  </si>
  <si>
    <t>Total</t>
  </si>
  <si>
    <r>
      <rPr>
        <b/>
        <sz val="10"/>
        <rFont val="Arial"/>
        <family val="2"/>
      </rPr>
      <t xml:space="preserve">4. </t>
    </r>
    <r>
      <rPr>
        <sz val="10"/>
        <rFont val="Arial"/>
        <family val="2"/>
      </rPr>
      <t>Companies Registered in the Channel Islands and the Isle of Man are excluded from the UK Companies Register.</t>
    </r>
  </si>
  <si>
    <t>SELECT VOLUMES OR PERCENTAGE:</t>
  </si>
  <si>
    <t>-</t>
  </si>
  <si>
    <t>Average number of shareholders per company</t>
  </si>
  <si>
    <t>Average number of Person of Significant Control per company</t>
  </si>
  <si>
    <t>GREAT BRITAIN</t>
  </si>
  <si>
    <t>Year ending</t>
  </si>
  <si>
    <t>Insolvencies notified - includes Creditors &amp; Compulsory</t>
  </si>
  <si>
    <t>1986 - 87</t>
  </si>
  <si>
    <t>1987 - 88</t>
  </si>
  <si>
    <t>1988 - 89</t>
  </si>
  <si>
    <t>1989 - 90</t>
  </si>
  <si>
    <t>1990 - 91</t>
  </si>
  <si>
    <t>1991 - 92</t>
  </si>
  <si>
    <t>1992 - 93</t>
  </si>
  <si>
    <t>1993 - 94</t>
  </si>
  <si>
    <t>1994 - 95</t>
  </si>
  <si>
    <t>1995 - 96</t>
  </si>
  <si>
    <t>1996 - 97</t>
  </si>
  <si>
    <t>1997 - 98</t>
  </si>
  <si>
    <t>1998 - 99</t>
  </si>
  <si>
    <t>1999 - 00</t>
  </si>
  <si>
    <t>2000 - 01</t>
  </si>
  <si>
    <t>2001 -02</t>
  </si>
  <si>
    <t>2002 - 03</t>
  </si>
  <si>
    <t>2003 - 04</t>
  </si>
  <si>
    <t>2004 - 05</t>
  </si>
  <si>
    <t>2005 - 06</t>
  </si>
  <si>
    <t>2006 - 07</t>
  </si>
  <si>
    <t>2007 - 08</t>
  </si>
  <si>
    <t>2008 - 09</t>
  </si>
  <si>
    <r>
      <t>UNITED KINGDOM</t>
    </r>
    <r>
      <rPr>
        <b/>
        <vertAlign val="superscript"/>
        <sz val="10"/>
        <rFont val="Arial"/>
        <family val="2"/>
      </rPr>
      <t>2</t>
    </r>
  </si>
  <si>
    <t>2009-10</t>
  </si>
  <si>
    <t>2010-11</t>
  </si>
  <si>
    <t>2011-12</t>
  </si>
  <si>
    <r>
      <rPr>
        <b/>
        <sz val="10"/>
        <rFont val="Arial"/>
        <family val="2"/>
      </rPr>
      <t xml:space="preserve">2. </t>
    </r>
    <r>
      <rPr>
        <sz val="10"/>
        <rFont val="Arial"/>
        <family val="2"/>
      </rPr>
      <t>In October 2009 the Northern Ireland register merged with the register for Great Britain to create a UK Register.  UK figures are reported from 2009/10 onwards.</t>
    </r>
  </si>
  <si>
    <r>
      <t xml:space="preserve">3. </t>
    </r>
    <r>
      <rPr>
        <sz val="10"/>
        <rFont val="Arial"/>
        <family val="2"/>
      </rPr>
      <t>Calendar years are reported up to 1986, figures for 1986-87 onwards are for the period 1 April to 31 March.</t>
    </r>
  </si>
  <si>
    <r>
      <rPr>
        <b/>
        <sz val="10"/>
        <rFont val="Arial"/>
        <family val="2"/>
      </rPr>
      <t>4.</t>
    </r>
    <r>
      <rPr>
        <sz val="10"/>
        <rFont val="Arial"/>
        <family val="2"/>
      </rPr>
      <t xml:space="preserve"> Insolvencies notified are included in liquidations notified.</t>
    </r>
  </si>
  <si>
    <r>
      <rPr>
        <b/>
        <sz val="10"/>
        <rFont val="Arial"/>
        <family val="2"/>
      </rPr>
      <t xml:space="preserve">5. </t>
    </r>
    <r>
      <rPr>
        <sz val="10"/>
        <rFont val="Arial"/>
        <family val="2"/>
      </rPr>
      <t xml:space="preserve">There may be minor discrepancies when comparing data across other tables within this report.  This is due to slight scheduling variations when extracting the data.  </t>
    </r>
  </si>
  <si>
    <r>
      <rPr>
        <b/>
        <sz val="10"/>
        <rFont val="Arial"/>
        <family val="2"/>
      </rPr>
      <t xml:space="preserve">6. </t>
    </r>
    <r>
      <rPr>
        <sz val="10"/>
        <rFont val="Arial"/>
        <family val="2"/>
      </rPr>
      <t>The figures provide in these tables differ from other data / statistics held and published by Companies House, which include our URI statistics, Mobile Telephone App statistics and the free bulk product data.  This is due to differences in the types of company included in the figures: the figures present here focus on Companies Act 2006 companies only while others include wider corporate body types.</t>
    </r>
  </si>
  <si>
    <r>
      <rPr>
        <b/>
        <sz val="10"/>
        <rFont val="Arial"/>
        <family val="2"/>
      </rPr>
      <t xml:space="preserve">7. </t>
    </r>
    <r>
      <rPr>
        <sz val="10"/>
        <rFont val="Arial"/>
        <family val="2"/>
      </rPr>
      <t>Companies Registered in the Channel Islands and the Isle of Man are excluded from the UK Companies Register.</t>
    </r>
  </si>
  <si>
    <t>ENGLAND AND WALES</t>
  </si>
  <si>
    <t>Struck off and dissolved</t>
  </si>
  <si>
    <t>Wound up voluntarily or subject to the supervision of the Court under the Companies Acts</t>
  </si>
  <si>
    <t>Total removed from the register</t>
  </si>
  <si>
    <t>Less:</t>
  </si>
  <si>
    <t xml:space="preserve"> Restorations to the register</t>
  </si>
  <si>
    <t>Net total of removals</t>
  </si>
  <si>
    <t>25,66</t>
  </si>
  <si>
    <r>
      <t>2016-17</t>
    </r>
    <r>
      <rPr>
        <vertAlign val="superscript"/>
        <sz val="10"/>
        <rFont val="Arial"/>
        <family val="2"/>
      </rPr>
      <t>3</t>
    </r>
  </si>
  <si>
    <t>Compulsory liquidations</t>
  </si>
  <si>
    <t>Creditors' voluntary liquidations</t>
  </si>
  <si>
    <t>Administration orders converted to creditors' voluntary liquidations</t>
  </si>
  <si>
    <t>Total insolvent liquidations</t>
  </si>
  <si>
    <r>
      <t>Members' voluntary liquidations</t>
    </r>
    <r>
      <rPr>
        <vertAlign val="superscript"/>
        <sz val="10"/>
        <rFont val="Arial"/>
        <family val="2"/>
      </rPr>
      <t>4</t>
    </r>
  </si>
  <si>
    <t>Total liquidations</t>
  </si>
  <si>
    <t>Receiverships notified</t>
  </si>
  <si>
    <r>
      <t>Administrator appointments</t>
    </r>
    <r>
      <rPr>
        <vertAlign val="superscript"/>
        <sz val="10"/>
        <rFont val="Arial"/>
        <family val="2"/>
      </rPr>
      <t>5</t>
    </r>
  </si>
  <si>
    <t>Company voluntary arrangements</t>
  </si>
  <si>
    <t>Total of other insolvency proceedings</t>
  </si>
  <si>
    <t>Total England &amp; Wales liquidations &amp; other insolvency proceedings</t>
  </si>
  <si>
    <r>
      <t>Members' voluntary liquidations</t>
    </r>
    <r>
      <rPr>
        <vertAlign val="superscript"/>
        <sz val="10"/>
        <rFont val="Arial"/>
        <family val="2"/>
      </rPr>
      <t>2</t>
    </r>
  </si>
  <si>
    <t>Administrator appointments</t>
  </si>
  <si>
    <t>Company admin appt</t>
  </si>
  <si>
    <t>Total Scotland liquidations &amp; other insolvency proceedings</t>
  </si>
  <si>
    <t>Total Northern Ireland liquidations &amp; other insolvency proceedings</t>
  </si>
  <si>
    <t>Total United Kingdom liquidations &amp; other insolvency proceedings</t>
  </si>
  <si>
    <r>
      <t xml:space="preserve">2. </t>
    </r>
    <r>
      <rPr>
        <sz val="10"/>
        <rFont val="Arial"/>
        <family val="2"/>
      </rPr>
      <t>The Insolvency Service reports the most complete picture on insolvency statistics, as it has policy responsibility for all forms of corporate insolvency in England and Wales. 
Figures reported here may differ to those published by the Insolvency Service. This is due to differences in the way the data are extracted and produced.</t>
    </r>
  </si>
  <si>
    <r>
      <t xml:space="preserve">3. </t>
    </r>
    <r>
      <rPr>
        <sz val="10"/>
        <rFont val="Arial"/>
        <family val="2"/>
      </rPr>
      <t>There was a one off event in 2016 Q4 where 1,796 connected connected Personal Service Companies entered insolvency following changes to claimable expenses rules. Due to differences in the way data are extracted and produced, these figures are reported by the Insolvency Service but not by Companies House. This will lead to a large difference in creditors' voluntary liquidation figures betrween the two sources of information for this period.</t>
    </r>
  </si>
  <si>
    <r>
      <t>4.</t>
    </r>
    <r>
      <rPr>
        <sz val="10"/>
        <rFont val="Arial"/>
        <family val="2"/>
      </rPr>
      <t xml:space="preserve">  Members' voluntary liquidations are not included within the total insolvent liquidations figure because they are solvent at commencement of the liquidation process.</t>
    </r>
  </si>
  <si>
    <r>
      <rPr>
        <b/>
        <sz val="10"/>
        <rFont val="Arial"/>
        <family val="2"/>
      </rPr>
      <t>5.</t>
    </r>
    <r>
      <rPr>
        <sz val="10"/>
        <rFont val="Arial"/>
        <family val="2"/>
      </rPr>
      <t xml:space="preserve"> Administrator appointments include appointments under the Enterprise Act.</t>
    </r>
  </si>
  <si>
    <r>
      <rPr>
        <b/>
        <sz val="10"/>
        <rFont val="Arial"/>
        <family val="2"/>
      </rPr>
      <t>6.</t>
    </r>
    <r>
      <rPr>
        <sz val="10"/>
        <rFont val="Arial"/>
        <family val="2"/>
      </rPr>
      <t xml:space="preserve"> It is possible for a company to go through more than one insolvency procedure, for example moving from administration to creditors’ voluntary liquidation or company voluntary arrangement. </t>
    </r>
  </si>
  <si>
    <r>
      <rPr>
        <b/>
        <sz val="10"/>
        <rFont val="Arial"/>
        <family val="2"/>
      </rPr>
      <t>7.</t>
    </r>
    <r>
      <rPr>
        <sz val="10"/>
        <rFont val="Arial"/>
        <family val="2"/>
      </rPr>
      <t xml:space="preserve"> Figures exclude Limited Liability Partnerships.</t>
    </r>
  </si>
  <si>
    <t>Years</t>
  </si>
  <si>
    <t>Company type</t>
  </si>
  <si>
    <t>Private Limited</t>
  </si>
  <si>
    <t>Private Limited by Guarantee/No Share Capital</t>
  </si>
  <si>
    <t>Private Limited by Guarantee/No Share Capital/(Use of Limited Exemption)</t>
  </si>
  <si>
    <t>Private Limited by Shares/(Section 30 Exemption)</t>
  </si>
  <si>
    <t xml:space="preserve"> -</t>
  </si>
  <si>
    <t>Private Unlimited</t>
  </si>
  <si>
    <t>Private Unlimited/No Share Capital</t>
  </si>
  <si>
    <t>Public Limited Company</t>
  </si>
  <si>
    <r>
      <rPr>
        <b/>
        <sz val="10"/>
        <rFont val="Arial"/>
        <family val="2"/>
      </rPr>
      <t xml:space="preserve">2. </t>
    </r>
    <r>
      <rPr>
        <sz val="10"/>
        <rFont val="Arial"/>
        <family val="2"/>
      </rPr>
      <t xml:space="preserve">This table is reported in financial years from 1 April to 31 March.  The total column is the total average age for all companies of that type on the register up to end of the 
current reporting year, with no other restriction applied to years. </t>
    </r>
  </si>
  <si>
    <r>
      <t>3.</t>
    </r>
    <r>
      <rPr>
        <sz val="10"/>
        <rFont val="Arial"/>
        <family val="2"/>
      </rPr>
      <t xml:space="preserve"> The average age across all company types was calculated for the first time in 2015-16 and so is not available for earlier years.</t>
    </r>
  </si>
  <si>
    <r>
      <rPr>
        <b/>
        <sz val="10"/>
        <rFont val="Arial"/>
        <family val="2"/>
      </rPr>
      <t xml:space="preserve">4. </t>
    </r>
    <r>
      <rPr>
        <sz val="10"/>
        <rFont val="Arial"/>
        <family val="2"/>
      </rPr>
      <t>- indicates that  no dissolutions have taken place for a specific company in that specific year.</t>
    </r>
  </si>
  <si>
    <r>
      <rPr>
        <b/>
        <sz val="10"/>
        <rFont val="Arial"/>
        <family val="2"/>
      </rPr>
      <t xml:space="preserve">5. </t>
    </r>
    <r>
      <rPr>
        <sz val="10"/>
        <rFont val="Arial"/>
        <family val="2"/>
      </rPr>
      <t xml:space="preserve">Minor discrepancies maybe experienced when comparing data across other tables within this report.  This is due to  slight scheduling variations when extracting the data.  </t>
    </r>
  </si>
  <si>
    <t>New registrations
registrations</t>
  </si>
  <si>
    <t>Where incorporated</t>
  </si>
  <si>
    <t>Rest of UK</t>
  </si>
  <si>
    <t>Channel Islands</t>
  </si>
  <si>
    <t>Isle of Man</t>
  </si>
  <si>
    <t xml:space="preserve">Austria </t>
  </si>
  <si>
    <t>Belgium</t>
  </si>
  <si>
    <t>Bulgaria</t>
  </si>
  <si>
    <t>Croatia</t>
  </si>
  <si>
    <t>Cyprus</t>
  </si>
  <si>
    <t>Czech Republic</t>
  </si>
  <si>
    <t>Denmark</t>
  </si>
  <si>
    <t>Estonia</t>
  </si>
  <si>
    <t>Finland</t>
  </si>
  <si>
    <t>France</t>
  </si>
  <si>
    <t>Germany</t>
  </si>
  <si>
    <t>Greece</t>
  </si>
  <si>
    <t>Hungary</t>
  </si>
  <si>
    <t>Italy</t>
  </si>
  <si>
    <t>Latvia</t>
  </si>
  <si>
    <t>Lithuania</t>
  </si>
  <si>
    <t>Luxembourg</t>
  </si>
  <si>
    <t>Malta</t>
  </si>
  <si>
    <t>Netherlands</t>
  </si>
  <si>
    <t>Poland</t>
  </si>
  <si>
    <t>Portugal</t>
  </si>
  <si>
    <t>Republic of Ireland</t>
  </si>
  <si>
    <t>Romania</t>
  </si>
  <si>
    <t>Slovakia</t>
  </si>
  <si>
    <t>Slovenia</t>
  </si>
  <si>
    <t>Spain</t>
  </si>
  <si>
    <t>Sweden</t>
  </si>
  <si>
    <t>Commonwealth</t>
  </si>
  <si>
    <t>Australia</t>
  </si>
  <si>
    <t>Bahamas</t>
  </si>
  <si>
    <t>Bangladesh</t>
  </si>
  <si>
    <t>Barbados</t>
  </si>
  <si>
    <t>Belize</t>
  </si>
  <si>
    <t>Bermuda</t>
  </si>
  <si>
    <t>Canada</t>
  </si>
  <si>
    <t>Cayman Islands</t>
  </si>
  <si>
    <t>Ghana</t>
  </si>
  <si>
    <t>Gibraltar</t>
  </si>
  <si>
    <t>India</t>
  </si>
  <si>
    <t>Jamaica</t>
  </si>
  <si>
    <t>Kenya</t>
  </si>
  <si>
    <t>Malaysia</t>
  </si>
  <si>
    <t>Mauritius</t>
  </si>
  <si>
    <t>New Zealand</t>
  </si>
  <si>
    <t>Nigeria</t>
  </si>
  <si>
    <t>Pakistan</t>
  </si>
  <si>
    <t>Seychelles</t>
  </si>
  <si>
    <t>Singapore</t>
  </si>
  <si>
    <t>South Africa</t>
  </si>
  <si>
    <t>Sri Lanka</t>
  </si>
  <si>
    <t>St Kitts-Nevis</t>
  </si>
  <si>
    <t>Trinidad &amp; Tobago</t>
  </si>
  <si>
    <t>Turks &amp; Caicos</t>
  </si>
  <si>
    <t>Uganda</t>
  </si>
  <si>
    <t>Virgin Islands (includes 1 US Virgin Islands)</t>
  </si>
  <si>
    <t>Zambia</t>
  </si>
  <si>
    <t>Zimbabwe</t>
  </si>
  <si>
    <t xml:space="preserve">Other </t>
  </si>
  <si>
    <t>Rest of World</t>
  </si>
  <si>
    <t>Azerbaijan</t>
  </si>
  <si>
    <t>Bahrain</t>
  </si>
  <si>
    <t>Brazil</t>
  </si>
  <si>
    <t>China (People's Republic)</t>
  </si>
  <si>
    <t>Curacao</t>
  </si>
  <si>
    <t>Egypt</t>
  </si>
  <si>
    <t>Hong Kong</t>
  </si>
  <si>
    <t>Iceland</t>
  </si>
  <si>
    <t>Indonesia</t>
  </si>
  <si>
    <t>Iran</t>
  </si>
  <si>
    <t>Israel</t>
  </si>
  <si>
    <t>Japan</t>
  </si>
  <si>
    <t>Kazakhstan</t>
  </si>
  <si>
    <t>Kuwait</t>
  </si>
  <si>
    <t>Lebanon</t>
  </si>
  <si>
    <t>Liberia</t>
  </si>
  <si>
    <t>Liechtenstein</t>
  </si>
  <si>
    <t>Mexico</t>
  </si>
  <si>
    <t>Monaco</t>
  </si>
  <si>
    <t>Norway</t>
  </si>
  <si>
    <t>Panama</t>
  </si>
  <si>
    <t>Philippines</t>
  </si>
  <si>
    <t>Qatar</t>
  </si>
  <si>
    <t>Russia</t>
  </si>
  <si>
    <t>Saudi Arabia</t>
  </si>
  <si>
    <t>South Korea</t>
  </si>
  <si>
    <t>Switzerland</t>
  </si>
  <si>
    <t>Taiwan</t>
  </si>
  <si>
    <t>Thailand</t>
  </si>
  <si>
    <t>Turkey</t>
  </si>
  <si>
    <t>Ukraine</t>
  </si>
  <si>
    <t>United Arab Emirates</t>
  </si>
  <si>
    <t>USA</t>
  </si>
  <si>
    <t>Other</t>
  </si>
  <si>
    <t>Summary</t>
  </si>
  <si>
    <r>
      <rPr>
        <b/>
        <sz val="10"/>
        <rFont val="Arial"/>
        <family val="2"/>
      </rPr>
      <t xml:space="preserve">1. </t>
    </r>
    <r>
      <rPr>
        <sz val="10"/>
        <rFont val="Arial"/>
        <family val="2"/>
      </rPr>
      <t>Registrations of companies incorporated outside the United Kingdom applies to companies which have registered a UK Establishment(s) under Part 34 of the Companies Act 2006.</t>
    </r>
  </si>
  <si>
    <r>
      <rPr>
        <b/>
        <sz val="10"/>
        <rFont val="Arial"/>
        <family val="2"/>
      </rPr>
      <t xml:space="preserve">2. </t>
    </r>
    <r>
      <rPr>
        <sz val="10"/>
        <rFont val="Arial"/>
        <family val="2"/>
      </rPr>
      <t>The term other is used for the cumulative total for the remainder of countries on the register. This includes any country with less than five companies on the register for the period.</t>
    </r>
  </si>
  <si>
    <r>
      <rPr>
        <b/>
        <sz val="10"/>
        <rFont val="Arial"/>
        <family val="2"/>
      </rPr>
      <t xml:space="preserve">3. </t>
    </r>
    <r>
      <rPr>
        <sz val="10"/>
        <rFont val="Arial"/>
        <family val="2"/>
      </rPr>
      <t>Companies Registered in the Channel Islands and the Isle of Man are excluded from UK Companies Register.</t>
    </r>
  </si>
  <si>
    <r>
      <rPr>
        <b/>
        <sz val="10"/>
        <rFont val="Arial"/>
        <family val="2"/>
      </rPr>
      <t xml:space="preserve">4. </t>
    </r>
    <r>
      <rPr>
        <sz val="10"/>
        <rFont val="Arial"/>
        <family val="2"/>
      </rPr>
      <t xml:space="preserve">For further information on overseas companies please refer to the link below: </t>
    </r>
  </si>
  <si>
    <t>https://www.gov.uk/government/collections/companies-house-guidance-for-limited-companies-partnerships-and-other-company-types#overseas-companies</t>
  </si>
  <si>
    <r>
      <t>Number on register at end of period</t>
    </r>
    <r>
      <rPr>
        <b/>
        <vertAlign val="superscript"/>
        <sz val="10"/>
        <rFont val="Arial"/>
        <family val="2"/>
      </rPr>
      <t>1,2</t>
    </r>
  </si>
  <si>
    <t>Number on register at end of period</t>
  </si>
  <si>
    <t xml:space="preserve"> - Denotes where no incorporation or closed registration activity has occurred </t>
  </si>
  <si>
    <r>
      <t xml:space="preserve">1. </t>
    </r>
    <r>
      <rPr>
        <sz val="10"/>
        <rFont val="Arial"/>
        <family val="2"/>
      </rPr>
      <t>The 'Number on register at end of period' figures include 'closed' Limited Partnerships, as they are not removed from the register.</t>
    </r>
  </si>
  <si>
    <r>
      <rPr>
        <b/>
        <sz val="10"/>
        <rFont val="Arial"/>
        <family val="2"/>
      </rPr>
      <t xml:space="preserve">2. </t>
    </r>
    <r>
      <rPr>
        <sz val="10"/>
        <rFont val="Arial"/>
        <family val="2"/>
      </rPr>
      <t>'Number on register at end of period' figures cannot be calculated across the years (i.e. number on register at end of period, plus incorporations for following year, minus closed for the following year = number on register at end of period for the following year).  This is due to there being no transaction or status on our database that enables identification of Limited Partnerships that recommence trading after closure.</t>
    </r>
  </si>
  <si>
    <t>New</t>
  </si>
  <si>
    <t xml:space="preserve">Closed </t>
  </si>
  <si>
    <t>On the register</t>
  </si>
  <si>
    <r>
      <t>Assurance Companies</t>
    </r>
    <r>
      <rPr>
        <b/>
        <vertAlign val="superscript"/>
        <sz val="10"/>
        <rFont val="Arial"/>
        <family val="2"/>
      </rPr>
      <t>1</t>
    </r>
  </si>
  <si>
    <t xml:space="preserve">Companies Incorporated Other than under the Companies Act 2006: </t>
  </si>
  <si>
    <r>
      <t>Industrial &amp; Provident Societies</t>
    </r>
    <r>
      <rPr>
        <b/>
        <vertAlign val="superscript"/>
        <sz val="10"/>
        <rFont val="Arial"/>
        <family val="2"/>
      </rPr>
      <t>2</t>
    </r>
  </si>
  <si>
    <r>
      <t>Incorporated by Royal Charter</t>
    </r>
    <r>
      <rPr>
        <b/>
        <vertAlign val="superscript"/>
        <sz val="10"/>
        <rFont val="Arial"/>
        <family val="2"/>
      </rPr>
      <t>3</t>
    </r>
  </si>
  <si>
    <r>
      <t>Special Acts of Parliament</t>
    </r>
    <r>
      <rPr>
        <b/>
        <vertAlign val="superscript"/>
        <sz val="10"/>
        <rFont val="Arial"/>
        <family val="2"/>
      </rPr>
      <t>4</t>
    </r>
  </si>
  <si>
    <r>
      <t>Newspaper and Libel Act 1881</t>
    </r>
    <r>
      <rPr>
        <b/>
        <vertAlign val="superscript"/>
        <sz val="10"/>
        <rFont val="Arial"/>
        <family val="2"/>
      </rPr>
      <t>5</t>
    </r>
  </si>
  <si>
    <r>
      <t>European Economic Interest Groupings, Principal establishment in UK</t>
    </r>
    <r>
      <rPr>
        <vertAlign val="superscript"/>
        <sz val="10"/>
        <rFont val="Arial"/>
        <family val="2"/>
      </rPr>
      <t>6,7</t>
    </r>
  </si>
  <si>
    <r>
      <t>European Public Limited Liability Companies (Societas Europaea)</t>
    </r>
    <r>
      <rPr>
        <b/>
        <vertAlign val="superscript"/>
        <sz val="10"/>
        <rFont val="Arial"/>
        <family val="2"/>
      </rPr>
      <t>8,9</t>
    </r>
  </si>
  <si>
    <t xml:space="preserve"> - Denotes where no new or closed registration activity has occurred </t>
  </si>
  <si>
    <r>
      <t xml:space="preserve">1. </t>
    </r>
    <r>
      <rPr>
        <sz val="10"/>
        <rFont val="Arial"/>
        <family val="2"/>
      </rPr>
      <t>The requirement to add the names of assurance companies to the index of company names ceased in 2003. All assurance/insurance companies are regulated by the Financial Conduct Authority.
(FCA). To obtain further information about registering an assurance/insurance company please visit the FCA website: http://www.fca.org.uk/.</t>
    </r>
  </si>
  <si>
    <r>
      <rPr>
        <b/>
        <sz val="10"/>
        <rFont val="Arial"/>
        <family val="2"/>
      </rPr>
      <t xml:space="preserve">2. </t>
    </r>
    <r>
      <rPr>
        <sz val="10"/>
        <rFont val="Arial"/>
        <family val="2"/>
      </rPr>
      <t>An industrial and provident society is an organisation that conducts an industry, business or trade, either as a co-operative or for the benefit of the community, and is registered under the 
Industrial and Provident Societies Act 1965.</t>
    </r>
  </si>
  <si>
    <t>For more information on industrial and provident societies, how to register, and searching for registered industrial and provident societies, please visit the FCA website.</t>
  </si>
  <si>
    <r>
      <rPr>
        <b/>
        <sz val="10"/>
        <rFont val="Arial"/>
        <family val="2"/>
      </rPr>
      <t xml:space="preserve">3. </t>
    </r>
    <r>
      <rPr>
        <sz val="10"/>
        <rFont val="Arial"/>
        <family val="2"/>
      </rPr>
      <t>Royal Charters date back to the thirteenth century. They are granted by the sovereign upon the advice of the Privy Council. New charters are normally reserved for bodies that work in the public interest 
(such as professional institutions and charities) and which can demonstrate pre-eminence, stability and permanence in their particular field. Most are comparable to companies limited by guarantee rather than 
those limited by shares.</t>
    </r>
  </si>
  <si>
    <r>
      <rPr>
        <b/>
        <sz val="10"/>
        <rFont val="Arial"/>
        <family val="2"/>
      </rPr>
      <t xml:space="preserve">4. </t>
    </r>
    <r>
      <rPr>
        <sz val="10"/>
        <rFont val="Arial"/>
        <family val="2"/>
      </rPr>
      <t>Special Acts of Parliament relate to Unregistered Companies (ZC companies), but for the purpose of this table Royal Charters are excluded from Special Acts of Parliament and listed separately. 
Unregistered companies include: Royal Charter companies, companies formed by Acts of Parliament other than the Companies Act, companies formed by letters patent, any company in existence on or prior to the 2nd November 1862. 
They appear on the Index of Company Names and are identified by a ‘ZC’ reference number.</t>
    </r>
  </si>
  <si>
    <r>
      <t xml:space="preserve">5. </t>
    </r>
    <r>
      <rPr>
        <sz val="10"/>
        <rFont val="Arial"/>
        <family val="2"/>
      </rPr>
      <t>From the 26 May 2015 there is no longer a requirement for a newspaper, not incorporated as a company, to file an annual return or notify a change of proprietor.  The figures provided only cover the period up to this date.</t>
    </r>
  </si>
  <si>
    <r>
      <rPr>
        <b/>
        <sz val="10"/>
        <rFont val="Arial"/>
        <family val="2"/>
      </rPr>
      <t>6.</t>
    </r>
    <r>
      <rPr>
        <sz val="10"/>
        <rFont val="Arial"/>
        <family val="2"/>
      </rPr>
      <t xml:space="preserve"> Registered under the European Economic Interest Grouping Regulations 1989 (SI 1989 No 638).</t>
    </r>
  </si>
  <si>
    <r>
      <rPr>
        <b/>
        <sz val="10"/>
        <rFont val="Arial"/>
        <family val="2"/>
      </rPr>
      <t>7.</t>
    </r>
    <r>
      <rPr>
        <sz val="10"/>
        <rFont val="Arial"/>
        <family val="2"/>
      </rPr>
      <t xml:space="preserve"> The European Economic Interest Grouping is a form of association between companies or other legal bodies, firms or individuals from different EU countries who need to operate together across national frontiers. 
It carries out particular tasks for its member-owners and is quite separate from its owners' businesses. Its aim is to facilitate or develop the economic activities of its members.</t>
    </r>
  </si>
  <si>
    <r>
      <rPr>
        <b/>
        <sz val="10"/>
        <rFont val="Arial"/>
        <family val="2"/>
      </rPr>
      <t xml:space="preserve">8. </t>
    </r>
    <r>
      <rPr>
        <sz val="10"/>
        <rFont val="Arial"/>
        <family val="2"/>
      </rPr>
      <t>Registered under the European Company Statute and European Public Limited Liability Company Regulation 2004.</t>
    </r>
  </si>
  <si>
    <r>
      <rPr>
        <b/>
        <sz val="10"/>
        <rFont val="Arial"/>
        <family val="2"/>
      </rPr>
      <t xml:space="preserve">9. </t>
    </r>
    <r>
      <rPr>
        <sz val="10"/>
        <rFont val="Arial"/>
        <family val="2"/>
      </rPr>
      <t>A Societas Europaea is a European Public Limited – Liability Company. An SE may be created on registration in any one of the Member States of the European Economic Area (EEA). Article 10 of the Regulation requires 
Member States to treat an SE as if it is a public limited company formed in accordance with the law of the Member State in which it has its registered office. UK national laws that apply to public limited companies also apply, 
in many respects, to SEs registered in the UK (this is applied by Article 9(1)(c)(ii) of the Regulation).</t>
    </r>
  </si>
  <si>
    <t xml:space="preserve">  Incorporations</t>
  </si>
  <si>
    <t xml:space="preserve">  Dissolved</t>
  </si>
  <si>
    <t xml:space="preserve">  Restored to the register</t>
  </si>
  <si>
    <t>Of which:      in liquidation</t>
  </si>
  <si>
    <t xml:space="preserve">                    in course of dissolution</t>
  </si>
  <si>
    <r>
      <rPr>
        <b/>
        <sz val="10"/>
        <rFont val="Arial"/>
        <family val="2"/>
      </rPr>
      <t xml:space="preserve">1. </t>
    </r>
    <r>
      <rPr>
        <sz val="10"/>
        <rFont val="Arial"/>
        <family val="2"/>
      </rPr>
      <t xml:space="preserve">There may be minor discrepancies when calculating the number of companies on the register (on the register at start of period, plus incorporations plus restorations minus dissolved companies).
Similar discrepancies maybe experienced when comparing data across other tables within this report.  This is due to slight scheduling variations when extracting the data.  </t>
    </r>
  </si>
  <si>
    <r>
      <t>SECTION C: TOTAL COMPANY</t>
    </r>
    <r>
      <rPr>
        <b/>
        <vertAlign val="superscript"/>
        <sz val="12"/>
        <rFont val="Arial"/>
        <family val="2"/>
      </rPr>
      <t>1</t>
    </r>
    <r>
      <rPr>
        <b/>
        <sz val="12"/>
        <rFont val="Arial"/>
        <family val="2"/>
      </rPr>
      <t xml:space="preserve"> &amp; OTHER CORPORATE BODY TYPES ANALYSIS</t>
    </r>
    <r>
      <rPr>
        <b/>
        <vertAlign val="superscript"/>
        <sz val="12"/>
        <rFont val="Arial"/>
        <family val="2"/>
      </rPr>
      <t>2</t>
    </r>
  </si>
  <si>
    <t>PERCENTAGE</t>
  </si>
  <si>
    <t>VOLUMES</t>
  </si>
  <si>
    <t>LOOK UP TABLE</t>
  </si>
  <si>
    <t>as at 31 March</t>
  </si>
  <si>
    <t>Corporate body type</t>
  </si>
  <si>
    <t>Assurance Company</t>
  </si>
  <si>
    <t>Charitable Incorporated Organisation</t>
  </si>
  <si>
    <t>Converted/Closed</t>
  </si>
  <si>
    <t>European Economic Interest Grouping (EEIG)</t>
  </si>
  <si>
    <t>European Public Limited-Liability Company (SE)</t>
  </si>
  <si>
    <t>Industrial and Provident Society</t>
  </si>
  <si>
    <t>Investment Company with Variable Capital (Securities)</t>
  </si>
  <si>
    <t>Investment Company with Variable Capital</t>
  </si>
  <si>
    <t>Investment Company with Variable Capital (Umbrella)</t>
  </si>
  <si>
    <t>Limited Liability Partnership</t>
  </si>
  <si>
    <t>Limited Partnership</t>
  </si>
  <si>
    <t>Northern Ireland Company</t>
  </si>
  <si>
    <t>Old Public Company</t>
  </si>
  <si>
    <t>Other Company Type</t>
  </si>
  <si>
    <t>Other Type of Company (in Northern Ireland)</t>
  </si>
  <si>
    <t>Overseas Company</t>
  </si>
  <si>
    <t>Private Limited*</t>
  </si>
  <si>
    <t>*Private Limited</t>
  </si>
  <si>
    <t>Private Limited by Guarantee/No Share Capital*</t>
  </si>
  <si>
    <t>*Private Limited by Guarantee/No Share Capital</t>
  </si>
  <si>
    <t>Private Limited by Guarantee/No Share Capital/(Use of Limited Exemption)*</t>
  </si>
  <si>
    <t>*Private Limited by Guarantee/No Share Capital/(Use of Limited Exemption)</t>
  </si>
  <si>
    <t>Private Limited by Shares/(Section 30 Exemption)*</t>
  </si>
  <si>
    <t>*Private Limited by Shares/(Section 30 Exemption)</t>
  </si>
  <si>
    <t>Private Unlimited*</t>
  </si>
  <si>
    <t>*Private Unlimited</t>
  </si>
  <si>
    <t>Private Unlimited/No Share Capital*</t>
  </si>
  <si>
    <t>*Private Unlimited/No Share Capital</t>
  </si>
  <si>
    <t>Public Limited Company*</t>
  </si>
  <si>
    <t>*Public Limited Company</t>
  </si>
  <si>
    <t>Registered Society</t>
  </si>
  <si>
    <t>Royal Charter Company</t>
  </si>
  <si>
    <t>Unregistered Company</t>
  </si>
  <si>
    <t>Scottish Charitable Incorporated Organisation</t>
  </si>
  <si>
    <t>Scottish Partnership</t>
  </si>
  <si>
    <t>Total of Corporate Body Types</t>
  </si>
  <si>
    <t xml:space="preserve"> - Denotes there were no registrations for the specific company or corporate body type during the period.</t>
  </si>
  <si>
    <r>
      <rPr>
        <b/>
        <sz val="10"/>
        <rFont val="Arial"/>
        <family val="2"/>
      </rPr>
      <t xml:space="preserve">2. </t>
    </r>
    <r>
      <rPr>
        <sz val="10"/>
        <rFont val="Arial"/>
        <family val="2"/>
      </rPr>
      <t>Descriptions relating to other corporate body types can be found in the accompanying document:</t>
    </r>
  </si>
  <si>
    <t>"Definitions to accompany Companies House official statistics releases"</t>
  </si>
  <si>
    <r>
      <rPr>
        <b/>
        <sz val="10"/>
        <rFont val="Arial"/>
        <family val="2"/>
      </rPr>
      <t xml:space="preserve">3. </t>
    </r>
    <r>
      <rPr>
        <sz val="10"/>
        <rFont val="Arial"/>
        <family val="2"/>
      </rPr>
      <t>Years 2004 to 2015 are a snapshot as at 1 January. Years 2016 onwards are a snapshot as at 31 March.</t>
    </r>
  </si>
  <si>
    <r>
      <rPr>
        <b/>
        <sz val="10"/>
        <rFont val="Arial"/>
        <family val="2"/>
      </rPr>
      <t xml:space="preserve">4. </t>
    </r>
    <r>
      <rPr>
        <sz val="10"/>
        <rFont val="Arial"/>
        <family val="2"/>
      </rPr>
      <t xml:space="preserve">Discrepancies maybe experienced when comparing data across other tables within this report. This is due to scheduling variations when extracting the data.  </t>
    </r>
  </si>
  <si>
    <r>
      <rPr>
        <b/>
        <sz val="10"/>
        <rFont val="Arial"/>
        <family val="2"/>
      </rPr>
      <t xml:space="preserve">5. </t>
    </r>
    <r>
      <rPr>
        <sz val="10"/>
        <rFont val="Arial"/>
        <family val="2"/>
      </rPr>
      <t>Total companies on the register include trading and dormant Private, Private Unlimited and Public Limited Companies in the course of dissolution, in liquidation and in receivership (excluding dissolved, closed and proposed companies).</t>
    </r>
  </si>
  <si>
    <t>PLEASE SELECT PERCENTAGE OR VOLUMES OPTION IN THE DROP DOWN MENU:</t>
  </si>
  <si>
    <r>
      <t xml:space="preserve">SECTION C: TOTAL COMPANY </t>
    </r>
    <r>
      <rPr>
        <b/>
        <vertAlign val="superscript"/>
        <sz val="12"/>
        <rFont val="Arial"/>
        <family val="2"/>
      </rPr>
      <t>1</t>
    </r>
    <r>
      <rPr>
        <b/>
        <sz val="12"/>
        <rFont val="Arial"/>
        <family val="2"/>
      </rPr>
      <t xml:space="preserve"> &amp; OTHER CORPORATE BODY TYPES </t>
    </r>
    <r>
      <rPr>
        <b/>
        <vertAlign val="superscript"/>
        <sz val="12"/>
        <rFont val="Arial"/>
        <family val="2"/>
      </rPr>
      <t>2</t>
    </r>
    <r>
      <rPr>
        <b/>
        <sz val="12"/>
        <rFont val="Arial"/>
        <family val="2"/>
      </rPr>
      <t xml:space="preserve"> ANALYSIS</t>
    </r>
  </si>
  <si>
    <t>Section</t>
  </si>
  <si>
    <t>Division</t>
  </si>
  <si>
    <t>Standard Industrial Classification (SIC) code section description</t>
  </si>
  <si>
    <t>A</t>
  </si>
  <si>
    <t xml:space="preserve"> 01 - 03</t>
  </si>
  <si>
    <t>Agriculture, Forestry and Fishing</t>
  </si>
  <si>
    <t>B</t>
  </si>
  <si>
    <t xml:space="preserve"> 05 - 09</t>
  </si>
  <si>
    <t>Mining and Quarrying</t>
  </si>
  <si>
    <t>C</t>
  </si>
  <si>
    <t xml:space="preserve"> 10 - 33</t>
  </si>
  <si>
    <t xml:space="preserve">Manufacturing </t>
  </si>
  <si>
    <t>D</t>
  </si>
  <si>
    <t>Electricity, gas, steam and air conditioning supply</t>
  </si>
  <si>
    <t>E</t>
  </si>
  <si>
    <t>36 - 39</t>
  </si>
  <si>
    <t>Water supply, sewerage, waste management and remediation activities</t>
  </si>
  <si>
    <t>F</t>
  </si>
  <si>
    <t>41 - 43</t>
  </si>
  <si>
    <t xml:space="preserve">Construction </t>
  </si>
  <si>
    <t xml:space="preserve">G </t>
  </si>
  <si>
    <t>45 - 47</t>
  </si>
  <si>
    <t>Wholesale and retail trade; repair of motor vehicles and motorcycles</t>
  </si>
  <si>
    <t>H</t>
  </si>
  <si>
    <t>49 - 53</t>
  </si>
  <si>
    <t>Transportation and Storage</t>
  </si>
  <si>
    <t>I</t>
  </si>
  <si>
    <t>55, 56,</t>
  </si>
  <si>
    <t>Accommodation and food service activities</t>
  </si>
  <si>
    <t>J</t>
  </si>
  <si>
    <t>58 - 63</t>
  </si>
  <si>
    <t xml:space="preserve">Information and communication </t>
  </si>
  <si>
    <t>K</t>
  </si>
  <si>
    <t>64 - 66</t>
  </si>
  <si>
    <t>Financial and insurance activities</t>
  </si>
  <si>
    <t>L</t>
  </si>
  <si>
    <t>Real estate activities</t>
  </si>
  <si>
    <t>M</t>
  </si>
  <si>
    <t>69 - 75</t>
  </si>
  <si>
    <t xml:space="preserve">Professional, scientific and technical activities </t>
  </si>
  <si>
    <t>N</t>
  </si>
  <si>
    <t>77 - 82</t>
  </si>
  <si>
    <t>Administrative and support service activities</t>
  </si>
  <si>
    <t>O</t>
  </si>
  <si>
    <t>Public administration and defence; compulsory social security</t>
  </si>
  <si>
    <t>P</t>
  </si>
  <si>
    <t>Education</t>
  </si>
  <si>
    <t>Q</t>
  </si>
  <si>
    <t>86 - 88</t>
  </si>
  <si>
    <t>Human health and social work activities</t>
  </si>
  <si>
    <t>R</t>
  </si>
  <si>
    <t>90 - 93</t>
  </si>
  <si>
    <t xml:space="preserve">Arts, entertainment and recreation </t>
  </si>
  <si>
    <t>S</t>
  </si>
  <si>
    <t>94 - 96</t>
  </si>
  <si>
    <t>Other service activities</t>
  </si>
  <si>
    <t>T</t>
  </si>
  <si>
    <t>97 - 98</t>
  </si>
  <si>
    <t>Activities of households as employers; undifferentiated goods- and services-producing activities of households for own use</t>
  </si>
  <si>
    <t>U</t>
  </si>
  <si>
    <t>Activities of extraterritorial organisations and bodies</t>
  </si>
  <si>
    <r>
      <rPr>
        <b/>
        <sz val="10"/>
        <rFont val="Arial"/>
        <family val="2"/>
      </rPr>
      <t xml:space="preserve">3. </t>
    </r>
    <r>
      <rPr>
        <sz val="10"/>
        <rFont val="Arial"/>
        <family val="2"/>
      </rPr>
      <t xml:space="preserve">Up to four Standard Industrial Classification (SIC) Codes can be submitted and captured per company record on the Companies House database.  Therefore, reconciliation with other tables is not possible. </t>
    </r>
  </si>
  <si>
    <t>Average all corporate body types</t>
  </si>
  <si>
    <r>
      <rPr>
        <b/>
        <sz val="10"/>
        <rFont val="Arial"/>
        <family val="2"/>
      </rPr>
      <t xml:space="preserve">4. </t>
    </r>
    <r>
      <rPr>
        <sz val="10"/>
        <rFont val="Arial"/>
        <family val="2"/>
      </rPr>
      <t xml:space="preserve">This table is reported in financial years from 1 April to 31 March.  The total column is the total average age for all companies of that type on the register up to end of the 
current reporting year, with no other restriction applied to years. </t>
    </r>
  </si>
  <si>
    <r>
      <rPr>
        <b/>
        <sz val="10"/>
        <rFont val="Arial"/>
        <family val="2"/>
      </rPr>
      <t xml:space="preserve">5. </t>
    </r>
    <r>
      <rPr>
        <sz val="10"/>
        <rFont val="Arial"/>
        <family val="2"/>
      </rPr>
      <t>- indicates that  no dissolutions have taken place for a specific corporate body type in that specific year.</t>
    </r>
  </si>
  <si>
    <r>
      <rPr>
        <b/>
        <sz val="10"/>
        <rFont val="Arial"/>
        <family val="2"/>
      </rPr>
      <t xml:space="preserve">6. </t>
    </r>
    <r>
      <rPr>
        <sz val="10"/>
        <rFont val="Arial"/>
        <family val="2"/>
      </rPr>
      <t xml:space="preserve">Minor discrepancies may be experienced when comparing data across other tables within this report.  This is due to slight scheduling variations when extracting the data.  </t>
    </r>
  </si>
  <si>
    <t>Average number of directorships per company</t>
  </si>
  <si>
    <r>
      <t>Total number of directorships on the register</t>
    </r>
    <r>
      <rPr>
        <vertAlign val="superscript"/>
        <sz val="10"/>
        <rFont val="Arial"/>
        <family val="2"/>
      </rPr>
      <t>2</t>
    </r>
  </si>
  <si>
    <r>
      <t>Total number of shareholders on the register</t>
    </r>
    <r>
      <rPr>
        <vertAlign val="superscript"/>
        <sz val="10"/>
        <rFont val="Arial"/>
        <family val="2"/>
      </rPr>
      <t>3</t>
    </r>
  </si>
  <si>
    <r>
      <rPr>
        <b/>
        <sz val="10"/>
        <rFont val="Arial"/>
        <family val="2"/>
      </rPr>
      <t xml:space="preserve">3. </t>
    </r>
    <r>
      <rPr>
        <sz val="10"/>
        <rFont val="Arial"/>
        <family val="2"/>
      </rPr>
      <t>Information on shareholders is not available for 2012-13.</t>
    </r>
  </si>
  <si>
    <r>
      <rPr>
        <b/>
        <sz val="10"/>
        <rFont val="Arial"/>
        <family val="2"/>
      </rPr>
      <t>2.</t>
    </r>
    <r>
      <rPr>
        <sz val="10"/>
        <rFont val="Arial"/>
        <family val="2"/>
      </rPr>
      <t xml:space="preserve"> Directorships are not the number of unique directors on the register, but the number of directorships appointed.</t>
    </r>
  </si>
  <si>
    <r>
      <rPr>
        <b/>
        <sz val="10"/>
        <color indexed="8"/>
        <rFont val="Arial"/>
        <family val="2"/>
      </rPr>
      <t xml:space="preserve">3. </t>
    </r>
    <r>
      <rPr>
        <sz val="10"/>
        <color indexed="8"/>
        <rFont val="Arial"/>
        <family val="2"/>
      </rPr>
      <t>The average age of all corporate body types closed or removed from the register over the year 2014-15 was calculated using the average of each corporate body type and dividing by the number of corporate body types.  All other periods are actual averages.</t>
    </r>
  </si>
  <si>
    <r>
      <t xml:space="preserve">7. </t>
    </r>
    <r>
      <rPr>
        <sz val="10"/>
        <rFont val="Arial"/>
        <family val="2"/>
      </rPr>
      <t>The full list of corporate body types is not represented in this table. This is due to the way the status of some corporate body types is recorded on our systems - some closed corporate bodies are not displayed as such within our database.</t>
    </r>
  </si>
  <si>
    <r>
      <rPr>
        <b/>
        <sz val="10"/>
        <rFont val="Arial"/>
        <family val="2"/>
      </rPr>
      <t>4.</t>
    </r>
    <r>
      <rPr>
        <sz val="10"/>
        <rFont val="Arial"/>
        <family val="2"/>
      </rPr>
      <t xml:space="preserve"> Until 30th June 2016, companies were not obliged to provide their SIC code until they submit their first Annual Return, approximately one year following the anniversary of their company incorporation date. Since the introduction of the Small Business, Enterprise and Employment (SBEE) Act on 30th June 2016 all companies have been required to provide an SIC code at the point of incorporation.</t>
    </r>
  </si>
  <si>
    <r>
      <t>Total number of Person of Significant Control on the register</t>
    </r>
    <r>
      <rPr>
        <vertAlign val="superscript"/>
        <sz val="10"/>
        <rFont val="Arial"/>
        <family val="2"/>
      </rPr>
      <t>4</t>
    </r>
  </si>
  <si>
    <r>
      <t>Charitable Incorporated Organisation</t>
    </r>
    <r>
      <rPr>
        <vertAlign val="superscript"/>
        <sz val="10"/>
        <color indexed="8"/>
        <rFont val="Arial"/>
        <family val="2"/>
      </rPr>
      <t>5</t>
    </r>
  </si>
  <si>
    <r>
      <t>Scottish Charitable Incorporated Organisation</t>
    </r>
    <r>
      <rPr>
        <vertAlign val="superscript"/>
        <sz val="10"/>
        <color indexed="8"/>
        <rFont val="Arial"/>
        <family val="2"/>
      </rPr>
      <t>5</t>
    </r>
  </si>
  <si>
    <r>
      <rPr>
        <b/>
        <sz val="10"/>
        <rFont val="Arial"/>
        <family val="2"/>
      </rPr>
      <t xml:space="preserve">7. </t>
    </r>
    <r>
      <rPr>
        <sz val="10"/>
        <rFont val="Arial"/>
        <family val="2"/>
      </rPr>
      <t xml:space="preserve">Discrepancies maybe experienced when comparing data across other tables within this report. This is due to scheduling variations when extracting the data.  </t>
    </r>
  </si>
  <si>
    <r>
      <rPr>
        <b/>
        <sz val="10"/>
        <rFont val="Arial"/>
        <family val="2"/>
      </rPr>
      <t xml:space="preserve">8. </t>
    </r>
    <r>
      <rPr>
        <sz val="10"/>
        <rFont val="Arial"/>
        <family val="2"/>
      </rPr>
      <t>Total companies on the register include trading and dormant Private, Private Unlimited and Public Limited Companies in the course of dissolution, in liquidation and in receivership (excluding dissolved, closed and proposed companies).</t>
    </r>
  </si>
  <si>
    <r>
      <rPr>
        <b/>
        <sz val="10"/>
        <rFont val="Arial"/>
        <family val="2"/>
      </rPr>
      <t xml:space="preserve">9. </t>
    </r>
    <r>
      <rPr>
        <sz val="10"/>
        <rFont val="Arial"/>
        <family val="2"/>
      </rPr>
      <t>Companies registered in the Channel Islands and the Isle of Man are excluded from the UK Companies Register.</t>
    </r>
  </si>
  <si>
    <r>
      <t>Scottish Partnership</t>
    </r>
    <r>
      <rPr>
        <vertAlign val="superscript"/>
        <sz val="10"/>
        <color indexed="8"/>
        <rFont val="Arial"/>
        <family val="2"/>
      </rPr>
      <t>6</t>
    </r>
  </si>
  <si>
    <r>
      <t>Limited Partnership</t>
    </r>
    <r>
      <rPr>
        <vertAlign val="superscript"/>
        <sz val="10"/>
        <color indexed="8"/>
        <rFont val="Arial"/>
        <family val="2"/>
      </rPr>
      <t>4</t>
    </r>
  </si>
  <si>
    <r>
      <t>6.</t>
    </r>
    <r>
      <rPr>
        <sz val="10"/>
        <rFont val="Arial"/>
        <family val="2"/>
      </rPr>
      <t xml:space="preserve"> Scottish Partnerships came in under The Scottish Partnerships (Register of People with Significant Control) Regulations 2017, and came into force on 24th July 2017.</t>
    </r>
  </si>
  <si>
    <r>
      <t>4.</t>
    </r>
    <r>
      <rPr>
        <sz val="10"/>
        <rFont val="Arial"/>
        <family val="2"/>
      </rPr>
      <t xml:space="preserve"> Information on Persons of Significant Control is not available between 2012 and 2017. This was introduced under “The Small Business, Enterprise and Employment (SBEE) Act”, Companies have been required to notify Companies House of details of People with Significant Control from 30 June 2016. 2017-2018 is the first full year of information.</t>
    </r>
  </si>
  <si>
    <r>
      <rPr>
        <b/>
        <sz val="10"/>
        <rFont val="Arial"/>
        <family val="2"/>
      </rPr>
      <t xml:space="preserve">3. </t>
    </r>
    <r>
      <rPr>
        <sz val="10"/>
        <rFont val="Arial"/>
        <family val="2"/>
      </rPr>
      <t>The Legislative Reform (Private Fund Limited Partnerships) Order 2017, which came into force on 6</t>
    </r>
    <r>
      <rPr>
        <vertAlign val="superscript"/>
        <sz val="10"/>
        <rFont val="Arial"/>
        <family val="2"/>
      </rPr>
      <t>th</t>
    </r>
    <r>
      <rPr>
        <sz val="10"/>
        <rFont val="Arial"/>
        <family val="2"/>
      </rPr>
      <t xml:space="preserve"> April 2017, introduced the Private Fund Limited Partnership.  Figures for which are included in the above.  </t>
    </r>
  </si>
  <si>
    <r>
      <t>4.</t>
    </r>
    <r>
      <rPr>
        <sz val="10"/>
        <rFont val="Arial"/>
        <family val="2"/>
      </rPr>
      <t xml:space="preserve"> The Legislative Reform (Private Fund Limited Partnerships) Order 2017, which came into force on 6th April 2017, introduced the Private Fund Limited Partnership.  Figures for which are included in the above.</t>
    </r>
  </si>
  <si>
    <r>
      <t>5.</t>
    </r>
    <r>
      <rPr>
        <sz val="10"/>
        <rFont val="Arial"/>
        <family val="2"/>
      </rPr>
      <t xml:space="preserve"> From 23 November 2017, the Charity Commission allowed charitable companies to convert to charitable incorporated organisations (CIOs), and also all charitable incorporated organisations will be listed on the Business names index, held by Companies House.</t>
    </r>
  </si>
  <si>
    <t>Companies Register Activity 2018/19</t>
  </si>
  <si>
    <t>Snapshot as at 31 March 2019; Forms accepted from 1 April 2018 to 31 March 2019</t>
  </si>
  <si>
    <t>COMPANIES REGISTER ACTIVITY IN THE UNITED KINGDOM 2018-19</t>
  </si>
  <si>
    <t>Table A1: Summary of changes in the number of companies on the register, 2012-13 to 2018-19</t>
  </si>
  <si>
    <t>Table A2: Summary of changes in the number of private companies on the register, 2012-13 to 2018-19</t>
  </si>
  <si>
    <t>Table A3: Summary of changes in the number of public limited companies on the register, 2012-13 to 2018-19</t>
  </si>
  <si>
    <t>Table A5: Analysis of companies on the register in the United Kingdom at 31 March 2019 by age since incorporation</t>
  </si>
  <si>
    <t>Table A6: Companies on the register in the United Kingdom at 31 March 2019: Analysis of Accounting Reference Date (ARD) by period of incorporation</t>
  </si>
  <si>
    <t>Table A7: Analysis of directors and shareholders on the register, 2012-13 to 2018-19</t>
  </si>
  <si>
    <t>Table A8: Historical data, 1939 to 2018-19</t>
  </si>
  <si>
    <t>Table A9: Companies removed from the register, 2012-13 to 2018-19</t>
  </si>
  <si>
    <t>Table A10: Liquidations and receiverships notified, 2012-13 to 2018-19</t>
  </si>
  <si>
    <t>Table A11: Average age of dissolved/closed companies in the United Kingdom, 2012-13 to 2018-19</t>
  </si>
  <si>
    <t>Table B1: Registrations of companies incorporated outside the United Kingdom, 2013-14 to 2018-19</t>
  </si>
  <si>
    <t>Table B2: Limited Partnerships in the United Kingdom registered under the Limited Partnership Act 1907, 2012-13 to 2018-19</t>
  </si>
  <si>
    <t>Table B3: Other corporate bodies in the United Kingdom administered by Companies House, 2012-13 to 2018-19</t>
  </si>
  <si>
    <t>Table B4:  Summary of changes in Limited Liability Partnerships, 2012-13 to 2018-19</t>
  </si>
  <si>
    <t>Table C1: Register size in the United Kingdom by corporate body type, 2004 to 2019</t>
  </si>
  <si>
    <t>Table C2: Standard Industrial Classification (SIC) Codes of corporate bodies in the United Kingdom, 2013-14 to 2018-19</t>
  </si>
  <si>
    <t>Table C3: Average age of dissolved/closed corporate bodies in the United Kingdom, 2012-13 to 2018-19</t>
  </si>
  <si>
    <t>2018-19</t>
  </si>
  <si>
    <t>As at 31st March 2019</t>
  </si>
  <si>
    <t>As at 31 March 2018</t>
  </si>
  <si>
    <r>
      <t>Table A10: Liquidations and receiverships notified, 2012-13 to 2018-19</t>
    </r>
    <r>
      <rPr>
        <b/>
        <vertAlign val="superscript"/>
        <sz val="12"/>
        <rFont val="Arial"/>
        <family val="2"/>
      </rPr>
      <t>2</t>
    </r>
  </si>
  <si>
    <t>Table B2:  Limited Partnerships in the United Kingdom registered under the Limited Partnership Act 1907, 2012-13 to 2018-19</t>
  </si>
  <si>
    <t>1st Jan - 31st March 2019</t>
  </si>
  <si>
    <t>2010 to 2019</t>
  </si>
  <si>
    <t xml:space="preserve">Due the way that Limited Partnerships are dealt with on the register, we have now decided to remove the line ‘closed’ that was included in previous publications. This removes any ambiguity around whether Limited Partnerships can cease to trade, close, dissolve, etc. </t>
  </si>
  <si>
    <t>For the 2017-18 figures within the last publication, Scottish and UK figures included Scottish Qualified Partnerships (SQPs). We have now collected a year's worth of data and have their own line of data within this table.</t>
  </si>
  <si>
    <t>On the register at 1 April 2018</t>
  </si>
  <si>
    <t>On The Register at 31 March 2019</t>
  </si>
  <si>
    <t>EU28</t>
  </si>
  <si>
    <r>
      <t>Average across all company types</t>
    </r>
    <r>
      <rPr>
        <b/>
        <vertAlign val="superscript"/>
        <sz val="10"/>
        <color indexed="8"/>
        <rFont val="Arial"/>
        <family val="2"/>
      </rPr>
      <t>3</t>
    </r>
  </si>
  <si>
    <t>**REVISED 01/08/2019**</t>
  </si>
  <si>
    <t>*</t>
  </si>
  <si>
    <t>Protected Cell Company</t>
  </si>
  <si>
    <r>
      <t>Table C2: Standard Industrial Classification (SIC) Codes</t>
    </r>
    <r>
      <rPr>
        <b/>
        <vertAlign val="superscript"/>
        <sz val="12"/>
        <rFont val="Arial"/>
        <family val="2"/>
      </rPr>
      <t>3</t>
    </r>
    <r>
      <rPr>
        <b/>
        <sz val="12"/>
        <rFont val="Arial"/>
        <family val="2"/>
      </rPr>
      <t xml:space="preserve"> of corporate bodies in the United Kingdom, 2013-14 to 2018-19</t>
    </r>
  </si>
  <si>
    <r>
      <t xml:space="preserve">Liquidations notified - includes Members, Creditors &amp; Compulsory Liquidation </t>
    </r>
    <r>
      <rPr>
        <b/>
        <sz val="11"/>
        <color rgb="FFFF0000"/>
        <rFont val="Arial"/>
        <family val="2"/>
      </rPr>
      <t>*</t>
    </r>
  </si>
  <si>
    <r>
      <t>On register at 31 March 2019</t>
    </r>
    <r>
      <rPr>
        <sz val="10"/>
        <color rgb="FFFF0000"/>
        <rFont val="Arial"/>
        <family val="2"/>
      </rPr>
      <t>*</t>
    </r>
  </si>
  <si>
    <t>* Figures for On Register at 31 March 2019 were revised on 01/08/2019</t>
  </si>
  <si>
    <t>* Several figures for 2018-19 were amended on 01/08/2019</t>
  </si>
  <si>
    <t>* This table was revised on 01/08/2019</t>
  </si>
  <si>
    <t>Revision Notice</t>
  </si>
  <si>
    <t>Reason for revision</t>
  </si>
  <si>
    <t>Impact on data</t>
  </si>
  <si>
    <t>Date of change:</t>
  </si>
  <si>
    <t>* The number of private companies in liquidation/course of removal in Northern Ireland in 2018-19 was revised on 01/08/2019</t>
  </si>
  <si>
    <t>Affected Tables:</t>
  </si>
  <si>
    <t>Several figures have been revised due to a processing issue.</t>
  </si>
  <si>
    <t>* Figures for liquidations notified between 2012-13 to 2017-18 were revised on 01/08/2019</t>
  </si>
  <si>
    <t>The affected figures have been marked in the relevant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</si>
</sst>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0.000"/>
    <numFmt numFmtId="167" formatCode="#,##0.0_);\(#,##0.0\)"/>
    <numFmt numFmtId="168" formatCode="#,##0.000_);\(#,##0.000\)"/>
    <numFmt numFmtId="169" formatCode="_-* #,##0_-;\-* #,##0_-;_-* &quot;-&quot;??_-;_-@_-"/>
    <numFmt numFmtId="170" formatCode="_(* #,##0_);_(* \(#,##0\);_(* &quot;-&quot;??_);_(@_)"/>
    <numFmt numFmtId="171" formatCode="0.0%"/>
    <numFmt numFmtId="172" formatCode="#,##0.0"/>
    <numFmt numFmtId="173" formatCode="0.0"/>
    <numFmt numFmtId="174" formatCode="0_)"/>
    <numFmt numFmtId="175" formatCode="mmmm\-yy"/>
    <numFmt numFmtId="176" formatCode="_(* #,##0.0_);_(* \(#,##0.0\);_(* &quot;-&quot;??_);_(@_)"/>
    <numFmt numFmtId="177" formatCode="#,##0_);\(#,##0\)"/>
    <numFmt numFmtId="178" formatCode="_-* #,##0.0_-;\-* #,##0.0_-;_-* &quot;-&quot;??_-;_-@_-"/>
  </numFmts>
  <fonts count="43" x14ac:knownFonts="1">
    <font>
      <sz val="11"/>
      <color theme="1"/>
      <name val="Calibri"/>
      <family val="2"/>
      <scheme val="minor"/>
    </font>
    <font>
      <sz val="10"/>
      <name val="Arial"/>
      <family val="2"/>
    </font>
    <font>
      <sz val="12"/>
      <name val="Helv"/>
    </font>
    <font>
      <b/>
      <sz val="10"/>
      <name val="Arial"/>
      <family val="2"/>
    </font>
    <font>
      <u/>
      <sz val="10"/>
      <color indexed="12"/>
      <name val="Arial"/>
      <family val="2"/>
    </font>
    <font>
      <sz val="11"/>
      <color theme="1"/>
      <name val="Calibri"/>
      <family val="2"/>
      <scheme val="minor"/>
    </font>
    <font>
      <sz val="11"/>
      <color theme="1"/>
      <name val="Arial"/>
      <family val="2"/>
    </font>
    <font>
      <sz val="8"/>
      <name val="Calibri"/>
      <family val="2"/>
      <scheme val="minor"/>
    </font>
    <font>
      <b/>
      <sz val="12"/>
      <name val="Arial"/>
      <family val="2"/>
    </font>
    <font>
      <b/>
      <vertAlign val="superscript"/>
      <sz val="12"/>
      <name val="Arial"/>
      <family val="2"/>
    </font>
    <font>
      <sz val="12"/>
      <name val="Arial"/>
      <family val="2"/>
    </font>
    <font>
      <sz val="14"/>
      <name val="Arial"/>
      <family val="2"/>
    </font>
    <font>
      <sz val="12"/>
      <color rgb="FFFF0000"/>
      <name val="Arial"/>
      <family val="2"/>
    </font>
    <font>
      <sz val="10"/>
      <color theme="1"/>
      <name val="Arial"/>
      <family val="2"/>
    </font>
    <font>
      <sz val="10"/>
      <color rgb="FFFF0000"/>
      <name val="Arial"/>
      <family val="2"/>
    </font>
    <font>
      <b/>
      <sz val="14"/>
      <color theme="1"/>
      <name val="Arial"/>
      <family val="2"/>
    </font>
    <font>
      <b/>
      <sz val="12"/>
      <color theme="1"/>
      <name val="Arial"/>
      <family val="2"/>
    </font>
    <font>
      <u/>
      <sz val="11"/>
      <color indexed="12"/>
      <name val="Arial"/>
      <family val="2"/>
    </font>
    <font>
      <i/>
      <sz val="10"/>
      <name val="Arial"/>
      <family val="2"/>
    </font>
    <font>
      <i/>
      <sz val="10"/>
      <color theme="1"/>
      <name val="Arial"/>
      <family val="2"/>
    </font>
    <font>
      <sz val="12"/>
      <color indexed="12"/>
      <name val="Arial"/>
      <family val="2"/>
    </font>
    <font>
      <i/>
      <sz val="10"/>
      <color rgb="FFFF0000"/>
      <name val="Arial"/>
      <family val="2"/>
    </font>
    <font>
      <vertAlign val="superscript"/>
      <sz val="12"/>
      <name val="Arial"/>
      <family val="2"/>
    </font>
    <font>
      <vertAlign val="superscript"/>
      <sz val="10"/>
      <name val="Arial"/>
      <family val="2"/>
    </font>
    <font>
      <b/>
      <sz val="11"/>
      <name val="Arial"/>
      <family val="2"/>
    </font>
    <font>
      <b/>
      <sz val="11"/>
      <color theme="1"/>
      <name val="Arial"/>
      <family val="2"/>
    </font>
    <font>
      <b/>
      <vertAlign val="superscript"/>
      <sz val="10"/>
      <name val="Arial"/>
      <family val="2"/>
    </font>
    <font>
      <b/>
      <sz val="10"/>
      <color indexed="8"/>
      <name val="Arial"/>
      <family val="2"/>
    </font>
    <font>
      <sz val="10"/>
      <color indexed="8"/>
      <name val="Arial"/>
      <family val="2"/>
    </font>
    <font>
      <vertAlign val="superscript"/>
      <sz val="10"/>
      <color indexed="8"/>
      <name val="Arial"/>
      <family val="2"/>
    </font>
    <font>
      <i/>
      <sz val="12"/>
      <name val="Arial"/>
      <family val="2"/>
    </font>
    <font>
      <b/>
      <sz val="14"/>
      <name val="Arial"/>
      <family val="2"/>
    </font>
    <font>
      <b/>
      <sz val="12"/>
      <color indexed="8"/>
      <name val="Arial"/>
      <family val="2"/>
    </font>
    <font>
      <i/>
      <sz val="11"/>
      <color theme="1"/>
      <name val="Arial"/>
      <family val="2"/>
    </font>
    <font>
      <sz val="10"/>
      <name val="Times New Roman"/>
      <family val="1"/>
    </font>
    <font>
      <b/>
      <sz val="10"/>
      <name val="Times New Roman"/>
      <family val="1"/>
    </font>
    <font>
      <sz val="10"/>
      <color indexed="8"/>
      <name val="Times New Roman"/>
      <family val="1"/>
    </font>
    <font>
      <b/>
      <vertAlign val="superscript"/>
      <sz val="10"/>
      <color indexed="8"/>
      <name val="Arial"/>
      <family val="2"/>
    </font>
    <font>
      <sz val="12"/>
      <color indexed="8"/>
      <name val="Arial"/>
      <family val="2"/>
    </font>
    <font>
      <b/>
      <sz val="12"/>
      <color rgb="FFFF0000"/>
      <name val="Arial"/>
      <family val="2"/>
    </font>
    <font>
      <sz val="11"/>
      <color rgb="FFFF0000"/>
      <name val="Arial"/>
      <family val="2"/>
    </font>
    <font>
      <b/>
      <sz val="11"/>
      <color rgb="FFFF0000"/>
      <name val="Arial"/>
      <family val="2"/>
    </font>
    <font>
      <sz val="10"/>
      <color indexed="10"/>
      <name val="Arial"/>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9"/>
        <bgColor indexed="9"/>
      </patternFill>
    </fill>
    <fill>
      <patternFill patternType="solid">
        <fgColor theme="0"/>
        <bgColor indexed="64"/>
      </patternFill>
    </fill>
    <fill>
      <patternFill patternType="solid">
        <fgColor rgb="FFFFFFFF"/>
        <bgColor rgb="FF000000"/>
      </patternFill>
    </fill>
  </fills>
  <borders count="33">
    <border>
      <left/>
      <right/>
      <top/>
      <bottom/>
      <diagonal/>
    </border>
    <border>
      <left/>
      <right/>
      <top style="thin">
        <color auto="1"/>
      </top>
      <bottom style="thin">
        <color auto="1"/>
      </bottom>
      <diagonal/>
    </border>
    <border>
      <left/>
      <right/>
      <top style="thin">
        <color auto="1"/>
      </top>
      <bottom style="thin">
        <color indexed="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style="thin">
        <color indexed="8"/>
      </top>
      <bottom style="thin">
        <color auto="1"/>
      </bottom>
      <diagonal/>
    </border>
    <border>
      <left/>
      <right/>
      <top style="thin">
        <color auto="1"/>
      </top>
      <bottom/>
      <diagonal/>
    </border>
    <border>
      <left style="thin">
        <color indexed="8"/>
      </left>
      <right style="thin">
        <color indexed="8"/>
      </right>
      <top/>
      <bottom/>
      <diagonal/>
    </border>
    <border>
      <left/>
      <right style="thin">
        <color indexed="8"/>
      </right>
      <top style="thin">
        <color indexed="8"/>
      </top>
      <bottom style="thin">
        <color indexed="8"/>
      </bottom>
      <diagonal/>
    </border>
    <border>
      <left style="thin">
        <color auto="1"/>
      </left>
      <right style="thin">
        <color auto="1"/>
      </right>
      <top style="thin">
        <color auto="1"/>
      </top>
      <bottom/>
      <diagonal/>
    </border>
    <border>
      <left/>
      <right/>
      <top/>
      <bottom style="thin">
        <color indexed="64"/>
      </bottom>
      <diagonal/>
    </border>
    <border>
      <left/>
      <right style="thin">
        <color auto="1"/>
      </right>
      <top style="thin">
        <color auto="1"/>
      </top>
      <bottom style="thin">
        <color auto="1"/>
      </bottom>
      <diagonal/>
    </border>
    <border>
      <left style="thin">
        <color indexed="8"/>
      </left>
      <right style="thin">
        <color indexed="64"/>
      </right>
      <top style="thin">
        <color auto="1"/>
      </top>
      <bottom/>
      <diagonal/>
    </border>
    <border>
      <left style="thin">
        <color indexed="8"/>
      </left>
      <right style="thin">
        <color indexed="64"/>
      </right>
      <top/>
      <bottom/>
      <diagonal/>
    </border>
    <border>
      <left style="thin">
        <color indexed="8"/>
      </left>
      <right style="thin">
        <color indexed="64"/>
      </right>
      <top/>
      <bottom style="thin">
        <color indexed="64"/>
      </bottom>
      <diagonal/>
    </border>
    <border>
      <left/>
      <right/>
      <top/>
      <bottom style="thin">
        <color indexed="8"/>
      </bottom>
      <diagonal/>
    </border>
    <border>
      <left/>
      <right/>
      <top/>
      <bottom style="thin">
        <color auto="1"/>
      </bottom>
      <diagonal/>
    </border>
    <border>
      <left style="thin">
        <color auto="1"/>
      </left>
      <right style="thin">
        <color auto="1"/>
      </right>
      <top style="thin">
        <color auto="1"/>
      </top>
      <bottom style="thin">
        <color indexed="8"/>
      </bottom>
      <diagonal/>
    </border>
    <border>
      <left/>
      <right/>
      <top style="thin">
        <color indexed="8"/>
      </top>
      <bottom style="thin">
        <color indexed="8"/>
      </bottom>
      <diagonal/>
    </border>
    <border>
      <left/>
      <right/>
      <top style="thin">
        <color indexed="64"/>
      </top>
      <bottom style="thin">
        <color indexed="64"/>
      </bottom>
      <diagonal/>
    </border>
    <border>
      <left style="thin">
        <color auto="1"/>
      </left>
      <right style="thin">
        <color auto="1"/>
      </right>
      <top/>
      <bottom style="thin">
        <color auto="1"/>
      </bottom>
      <diagonal/>
    </border>
    <border>
      <left/>
      <right/>
      <top style="thin">
        <color indexed="64"/>
      </top>
      <bottom style="thin">
        <color indexed="8"/>
      </bottom>
      <diagonal/>
    </border>
    <border>
      <left/>
      <right style="thin">
        <color auto="1"/>
      </right>
      <top style="thin">
        <color auto="1"/>
      </top>
      <bottom style="thin">
        <color auto="1"/>
      </bottom>
      <diagonal/>
    </border>
    <border>
      <left/>
      <right style="thin">
        <color auto="1"/>
      </right>
      <top style="thin">
        <color auto="1"/>
      </top>
      <bottom style="thin">
        <color indexed="8"/>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indexed="64"/>
      </right>
      <top style="thin">
        <color auto="1"/>
      </top>
      <bottom style="thin">
        <color indexed="64"/>
      </bottom>
      <diagonal/>
    </border>
    <border>
      <left style="thin">
        <color auto="1"/>
      </left>
      <right style="thin">
        <color indexed="64"/>
      </right>
      <top style="thin">
        <color auto="1"/>
      </top>
      <bottom style="thin">
        <color indexed="8"/>
      </bottom>
      <diagonal/>
    </border>
    <border>
      <left/>
      <right style="thin">
        <color indexed="64"/>
      </right>
      <top/>
      <bottom style="thin">
        <color indexed="64"/>
      </bottom>
      <diagonal/>
    </border>
    <border>
      <left/>
      <right style="thin">
        <color indexed="64"/>
      </right>
      <top style="thin">
        <color auto="1"/>
      </top>
      <bottom style="thin">
        <color auto="1"/>
      </bottom>
      <diagonal/>
    </border>
    <border>
      <left/>
      <right/>
      <top style="thin">
        <color auto="1"/>
      </top>
      <bottom style="thin">
        <color auto="1"/>
      </bottom>
      <diagonal/>
    </border>
  </borders>
  <cellStyleXfs count="15">
    <xf numFmtId="0" fontId="0" fillId="0" borderId="0"/>
    <xf numFmtId="165" fontId="5" fillId="0" borderId="0" applyFont="0" applyFill="0" applyBorder="0" applyAlignment="0" applyProtection="0"/>
    <xf numFmtId="165" fontId="1" fillId="0" borderId="0" applyFont="0" applyFill="0" applyBorder="0" applyAlignment="0" applyProtection="0"/>
    <xf numFmtId="164" fontId="5" fillId="0" borderId="0" applyFont="0" applyFill="0" applyBorder="0" applyAlignment="0" applyProtection="0"/>
    <xf numFmtId="0" fontId="4" fillId="0" borderId="0" applyNumberFormat="0" applyFill="0" applyBorder="0" applyAlignment="0" applyProtection="0">
      <alignment vertical="top"/>
      <protection locked="0"/>
    </xf>
    <xf numFmtId="0" fontId="1" fillId="0" borderId="0"/>
    <xf numFmtId="0" fontId="1" fillId="0" borderId="0"/>
    <xf numFmtId="167" fontId="2" fillId="0" borderId="0"/>
    <xf numFmtId="0" fontId="2" fillId="0" borderId="0"/>
    <xf numFmtId="9" fontId="5"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574">
    <xf numFmtId="0" fontId="0" fillId="0" borderId="0" xfId="0"/>
    <xf numFmtId="0" fontId="3" fillId="0" borderId="0" xfId="0" applyFont="1"/>
    <xf numFmtId="0" fontId="1" fillId="2" borderId="0" xfId="0" applyFont="1" applyFill="1"/>
    <xf numFmtId="0" fontId="3" fillId="2" borderId="0" xfId="0" applyFont="1" applyFill="1"/>
    <xf numFmtId="0" fontId="6" fillId="2" borderId="0" xfId="0" applyFont="1" applyFill="1"/>
    <xf numFmtId="167" fontId="10" fillId="2" borderId="0" xfId="7" applyFont="1" applyFill="1"/>
    <xf numFmtId="167" fontId="10" fillId="2" borderId="0" xfId="7" applyNumberFormat="1" applyFont="1" applyFill="1"/>
    <xf numFmtId="0" fontId="8" fillId="2" borderId="0" xfId="0" applyFont="1" applyFill="1"/>
    <xf numFmtId="167" fontId="10" fillId="0" borderId="0" xfId="7" applyNumberFormat="1" applyFont="1" applyFill="1"/>
    <xf numFmtId="0" fontId="11" fillId="2" borderId="0" xfId="0" applyFont="1" applyFill="1"/>
    <xf numFmtId="173" fontId="1" fillId="2" borderId="0" xfId="0" applyNumberFormat="1" applyFont="1" applyFill="1" applyAlignment="1">
      <alignment horizontal="right"/>
    </xf>
    <xf numFmtId="167" fontId="12" fillId="2" borderId="0" xfId="7" applyNumberFormat="1" applyFont="1" applyFill="1"/>
    <xf numFmtId="0" fontId="1" fillId="5" borderId="0" xfId="0" applyFont="1" applyFill="1" applyBorder="1"/>
    <xf numFmtId="0" fontId="11" fillId="5" borderId="0" xfId="0" applyFont="1" applyFill="1" applyBorder="1"/>
    <xf numFmtId="0" fontId="1" fillId="5" borderId="0" xfId="8" applyFont="1" applyFill="1" applyBorder="1" applyAlignment="1">
      <alignment horizontal="right"/>
    </xf>
    <xf numFmtId="0" fontId="3" fillId="2" borderId="1" xfId="0" applyFont="1" applyFill="1" applyBorder="1" applyAlignment="1"/>
    <xf numFmtId="0" fontId="1" fillId="2" borderId="1" xfId="0" applyFont="1" applyFill="1" applyBorder="1"/>
    <xf numFmtId="0" fontId="1" fillId="2" borderId="0" xfId="0" applyFont="1" applyFill="1" applyAlignment="1">
      <alignment wrapText="1"/>
    </xf>
    <xf numFmtId="0" fontId="1" fillId="5" borderId="0" xfId="0" applyFont="1" applyFill="1" applyBorder="1" applyAlignment="1">
      <alignment wrapText="1"/>
    </xf>
    <xf numFmtId="0" fontId="8" fillId="5" borderId="0" xfId="0" applyFont="1" applyFill="1" applyBorder="1" applyAlignment="1">
      <alignment horizontal="right" wrapText="1"/>
    </xf>
    <xf numFmtId="174" fontId="8" fillId="5" borderId="0" xfId="0" applyNumberFormat="1" applyFont="1" applyFill="1" applyBorder="1" applyAlignment="1">
      <alignment horizontal="right" wrapText="1"/>
    </xf>
    <xf numFmtId="175" fontId="8" fillId="5" borderId="0" xfId="0" applyNumberFormat="1" applyFont="1" applyFill="1" applyBorder="1" applyAlignment="1">
      <alignment horizontal="right" wrapText="1"/>
    </xf>
    <xf numFmtId="0" fontId="1" fillId="5" borderId="0" xfId="0" applyFont="1" applyFill="1" applyBorder="1" applyAlignment="1">
      <alignment horizontal="center" wrapText="1"/>
    </xf>
    <xf numFmtId="169" fontId="1" fillId="2" borderId="0" xfId="1" applyNumberFormat="1" applyFont="1" applyFill="1"/>
    <xf numFmtId="169" fontId="3" fillId="2" borderId="5" xfId="1" applyNumberFormat="1" applyFont="1" applyFill="1" applyBorder="1"/>
    <xf numFmtId="1" fontId="1" fillId="5" borderId="0" xfId="0" applyNumberFormat="1" applyFont="1" applyFill="1" applyBorder="1"/>
    <xf numFmtId="1" fontId="1" fillId="5" borderId="0" xfId="1" applyNumberFormat="1" applyFont="1" applyFill="1" applyBorder="1"/>
    <xf numFmtId="171" fontId="1" fillId="5" borderId="0" xfId="9" applyNumberFormat="1" applyFont="1" applyFill="1" applyBorder="1"/>
    <xf numFmtId="169" fontId="1" fillId="5" borderId="0" xfId="1" applyNumberFormat="1" applyFont="1" applyFill="1" applyBorder="1"/>
    <xf numFmtId="0" fontId="6" fillId="5" borderId="0" xfId="0" applyFont="1" applyFill="1" applyBorder="1"/>
    <xf numFmtId="169" fontId="3" fillId="2" borderId="1" xfId="1" applyNumberFormat="1" applyFont="1" applyFill="1" applyBorder="1"/>
    <xf numFmtId="0" fontId="3" fillId="5" borderId="0" xfId="0" applyFont="1" applyFill="1" applyBorder="1"/>
    <xf numFmtId="171" fontId="3" fillId="5" borderId="0" xfId="9" applyNumberFormat="1" applyFont="1" applyFill="1" applyBorder="1"/>
    <xf numFmtId="169" fontId="1" fillId="5" borderId="0" xfId="0" applyNumberFormat="1" applyFont="1" applyFill="1" applyBorder="1"/>
    <xf numFmtId="0" fontId="1" fillId="5" borderId="11" xfId="0" applyFont="1" applyFill="1" applyBorder="1"/>
    <xf numFmtId="0" fontId="3" fillId="5" borderId="0" xfId="0" applyFont="1" applyFill="1" applyBorder="1" applyAlignment="1"/>
    <xf numFmtId="173" fontId="1" fillId="5" borderId="11" xfId="0" applyNumberFormat="1" applyFont="1" applyFill="1" applyBorder="1" applyAlignment="1">
      <alignment horizontal="right"/>
    </xf>
    <xf numFmtId="0" fontId="1" fillId="5" borderId="0" xfId="0" applyFont="1" applyFill="1" applyBorder="1" applyAlignment="1">
      <alignment horizontal="left" wrapText="1"/>
    </xf>
    <xf numFmtId="0" fontId="13" fillId="0" borderId="0" xfId="0" applyFont="1"/>
    <xf numFmtId="0" fontId="1" fillId="0" borderId="0" xfId="0" applyFont="1"/>
    <xf numFmtId="0" fontId="3" fillId="0" borderId="0" xfId="0" applyFont="1" applyAlignment="1">
      <alignment vertical="top"/>
    </xf>
    <xf numFmtId="15" fontId="13" fillId="0" borderId="0" xfId="0" applyNumberFormat="1" applyFont="1"/>
    <xf numFmtId="0" fontId="3" fillId="0" borderId="0" xfId="0" applyFont="1" applyAlignment="1">
      <alignment vertical="center"/>
    </xf>
    <xf numFmtId="0" fontId="6" fillId="0" borderId="0" xfId="0" applyFont="1"/>
    <xf numFmtId="0" fontId="1" fillId="0" borderId="0" xfId="0" applyFont="1" applyAlignment="1">
      <alignment vertical="center"/>
    </xf>
    <xf numFmtId="0" fontId="14" fillId="0" borderId="0" xfId="0" applyFont="1" applyAlignment="1">
      <alignment vertical="center"/>
    </xf>
    <xf numFmtId="0" fontId="15" fillId="0" borderId="0" xfId="0" applyFont="1"/>
    <xf numFmtId="0" fontId="16" fillId="0" borderId="0" xfId="0" applyFont="1"/>
    <xf numFmtId="0" fontId="6" fillId="0" borderId="0" xfId="0" applyFont="1" applyAlignment="1">
      <alignment horizontal="left"/>
    </xf>
    <xf numFmtId="0" fontId="17" fillId="0" borderId="0" xfId="4" applyFont="1" applyAlignment="1" applyProtection="1"/>
    <xf numFmtId="0" fontId="8" fillId="2" borderId="17" xfId="0" applyFont="1" applyFill="1" applyBorder="1"/>
    <xf numFmtId="0" fontId="1" fillId="2" borderId="17" xfId="0" applyFont="1" applyFill="1" applyBorder="1"/>
    <xf numFmtId="0" fontId="8" fillId="2" borderId="17" xfId="0" applyFont="1" applyFill="1" applyBorder="1" applyAlignment="1"/>
    <xf numFmtId="0" fontId="3" fillId="2" borderId="17" xfId="0" applyFont="1" applyFill="1" applyBorder="1" applyAlignment="1"/>
    <xf numFmtId="0" fontId="3" fillId="2" borderId="17" xfId="0" applyFont="1" applyFill="1" applyBorder="1" applyAlignment="1">
      <alignment wrapText="1"/>
    </xf>
    <xf numFmtId="0" fontId="3" fillId="2" borderId="16" xfId="0" applyFont="1" applyFill="1" applyBorder="1" applyAlignment="1">
      <alignment horizontal="right" wrapText="1"/>
    </xf>
    <xf numFmtId="174" fontId="3" fillId="2" borderId="16" xfId="0" applyNumberFormat="1" applyFont="1" applyFill="1" applyBorder="1" applyAlignment="1">
      <alignment horizontal="right" wrapText="1"/>
    </xf>
    <xf numFmtId="175" fontId="3" fillId="2" borderId="16" xfId="0" applyNumberFormat="1" applyFont="1" applyFill="1" applyBorder="1" applyAlignment="1">
      <alignment horizontal="right" wrapText="1"/>
    </xf>
    <xf numFmtId="169" fontId="3" fillId="2" borderId="12" xfId="1" applyNumberFormat="1" applyFont="1" applyFill="1" applyBorder="1"/>
    <xf numFmtId="0" fontId="8" fillId="2" borderId="0" xfId="5" applyFont="1" applyFill="1"/>
    <xf numFmtId="0" fontId="1" fillId="2" borderId="0" xfId="5" applyFont="1" applyFill="1"/>
    <xf numFmtId="166" fontId="1" fillId="2" borderId="0" xfId="5" applyNumberFormat="1" applyFont="1" applyFill="1"/>
    <xf numFmtId="0" fontId="1" fillId="0" borderId="0" xfId="5" applyFont="1"/>
    <xf numFmtId="0" fontId="1" fillId="0" borderId="0" xfId="5" applyFont="1" applyAlignment="1">
      <alignment wrapText="1"/>
    </xf>
    <xf numFmtId="0" fontId="10" fillId="2" borderId="0" xfId="5" applyFont="1" applyFill="1"/>
    <xf numFmtId="167" fontId="10" fillId="2" borderId="0" xfId="5" applyNumberFormat="1" applyFont="1" applyFill="1"/>
    <xf numFmtId="0" fontId="8" fillId="2" borderId="0" xfId="5" applyFont="1" applyFill="1" applyBorder="1"/>
    <xf numFmtId="0" fontId="1" fillId="2" borderId="0" xfId="5" applyFont="1" applyFill="1" applyBorder="1"/>
    <xf numFmtId="0" fontId="1" fillId="0" borderId="0" xfId="5" applyFont="1" applyFill="1" applyBorder="1"/>
    <xf numFmtId="0" fontId="10" fillId="2" borderId="0" xfId="5" applyFont="1" applyFill="1" applyBorder="1"/>
    <xf numFmtId="167" fontId="10" fillId="2" borderId="0" xfId="5" applyNumberFormat="1" applyFont="1" applyFill="1" applyBorder="1"/>
    <xf numFmtId="0" fontId="1" fillId="2" borderId="16" xfId="5" applyFont="1" applyFill="1" applyBorder="1"/>
    <xf numFmtId="167" fontId="1" fillId="2" borderId="16" xfId="5" applyNumberFormat="1" applyFont="1" applyFill="1" applyBorder="1"/>
    <xf numFmtId="167" fontId="1" fillId="2" borderId="16" xfId="5" applyNumberFormat="1" applyFont="1" applyFill="1" applyBorder="1" applyAlignment="1">
      <alignment horizontal="right"/>
    </xf>
    <xf numFmtId="0" fontId="3" fillId="2" borderId="0" xfId="5" applyFont="1" applyFill="1"/>
    <xf numFmtId="167" fontId="1" fillId="2" borderId="0" xfId="5" applyNumberFormat="1" applyFont="1" applyFill="1" applyProtection="1"/>
    <xf numFmtId="167" fontId="1" fillId="0" borderId="0" xfId="5" applyNumberFormat="1" applyFont="1"/>
    <xf numFmtId="37" fontId="1" fillId="2" borderId="0" xfId="0" applyNumberFormat="1" applyFont="1" applyFill="1" applyProtection="1"/>
    <xf numFmtId="37" fontId="1" fillId="2" borderId="0" xfId="5" applyNumberFormat="1" applyFont="1" applyFill="1" applyProtection="1"/>
    <xf numFmtId="177" fontId="1" fillId="0" borderId="0" xfId="5" applyNumberFormat="1" applyFont="1"/>
    <xf numFmtId="170" fontId="1" fillId="0" borderId="0" xfId="1" applyNumberFormat="1" applyFont="1"/>
    <xf numFmtId="0" fontId="18" fillId="2" borderId="0" xfId="5" applyFont="1" applyFill="1"/>
    <xf numFmtId="171" fontId="18" fillId="2" borderId="0" xfId="10" applyNumberFormat="1" applyFont="1" applyFill="1" applyProtection="1"/>
    <xf numFmtId="171" fontId="18" fillId="0" borderId="0" xfId="5" applyNumberFormat="1" applyFont="1"/>
    <xf numFmtId="37" fontId="1" fillId="2" borderId="0" xfId="5" applyNumberFormat="1" applyFont="1" applyFill="1" applyBorder="1"/>
    <xf numFmtId="177" fontId="13" fillId="0" borderId="0" xfId="0" applyNumberFormat="1" applyFont="1"/>
    <xf numFmtId="170" fontId="6" fillId="0" borderId="0" xfId="1" applyNumberFormat="1" applyFont="1"/>
    <xf numFmtId="0" fontId="18" fillId="2" borderId="16" xfId="5" applyFont="1" applyFill="1" applyBorder="1"/>
    <xf numFmtId="171" fontId="18" fillId="2" borderId="16" xfId="10" applyNumberFormat="1" applyFont="1" applyFill="1" applyBorder="1" applyProtection="1"/>
    <xf numFmtId="171" fontId="19" fillId="0" borderId="11" xfId="0" applyNumberFormat="1" applyFont="1" applyBorder="1"/>
    <xf numFmtId="167" fontId="13" fillId="0" borderId="0" xfId="0" applyNumberFormat="1" applyFont="1"/>
    <xf numFmtId="171" fontId="19" fillId="0" borderId="0" xfId="0" applyNumberFormat="1" applyFont="1"/>
    <xf numFmtId="168" fontId="1" fillId="2" borderId="0" xfId="5" applyNumberFormat="1" applyFont="1" applyFill="1" applyProtection="1"/>
    <xf numFmtId="168" fontId="13" fillId="0" borderId="0" xfId="0" applyNumberFormat="1" applyFont="1"/>
    <xf numFmtId="37" fontId="1" fillId="2" borderId="0" xfId="5" applyNumberFormat="1" applyFont="1" applyFill="1" applyAlignment="1">
      <alignment horizontal="right"/>
    </xf>
    <xf numFmtId="177" fontId="13" fillId="0" borderId="0" xfId="0" applyNumberFormat="1" applyFont="1" applyBorder="1"/>
    <xf numFmtId="37" fontId="1" fillId="0" borderId="0" xfId="5" applyNumberFormat="1" applyFont="1"/>
    <xf numFmtId="167" fontId="1" fillId="2" borderId="0" xfId="5" applyNumberFormat="1" applyFont="1" applyFill="1"/>
    <xf numFmtId="37" fontId="1" fillId="2" borderId="0" xfId="5" applyNumberFormat="1" applyFont="1" applyFill="1"/>
    <xf numFmtId="168" fontId="1" fillId="2" borderId="0" xfId="5" applyNumberFormat="1" applyFont="1" applyFill="1"/>
    <xf numFmtId="177" fontId="1" fillId="2" borderId="0" xfId="5" applyNumberFormat="1" applyFont="1" applyFill="1"/>
    <xf numFmtId="0" fontId="1" fillId="2" borderId="0" xfId="5" applyNumberFormat="1" applyFont="1" applyFill="1" applyProtection="1"/>
    <xf numFmtId="0" fontId="18" fillId="2" borderId="11" xfId="5" applyFont="1" applyFill="1" applyBorder="1"/>
    <xf numFmtId="171" fontId="18" fillId="2" borderId="11" xfId="10" applyNumberFormat="1" applyFont="1" applyFill="1" applyBorder="1" applyProtection="1"/>
    <xf numFmtId="0" fontId="13" fillId="2" borderId="0" xfId="0" applyFont="1" applyFill="1"/>
    <xf numFmtId="0" fontId="1" fillId="2" borderId="0" xfId="0" applyFont="1" applyFill="1" applyAlignment="1">
      <alignment horizontal="center"/>
    </xf>
    <xf numFmtId="0" fontId="1" fillId="0" borderId="0" xfId="5" applyFont="1" applyFill="1"/>
    <xf numFmtId="171" fontId="10" fillId="0" borderId="0" xfId="10" applyNumberFormat="1" applyFont="1" applyFill="1" applyBorder="1" applyProtection="1"/>
    <xf numFmtId="167" fontId="1" fillId="0" borderId="0" xfId="5" applyNumberFormat="1" applyFont="1" applyFill="1" applyBorder="1"/>
    <xf numFmtId="0" fontId="20" fillId="2" borderId="0" xfId="5" applyFont="1" applyFill="1"/>
    <xf numFmtId="167" fontId="1" fillId="2" borderId="0" xfId="5" applyNumberFormat="1" applyFont="1" applyFill="1" applyBorder="1"/>
    <xf numFmtId="167" fontId="1" fillId="0" borderId="0" xfId="5" applyNumberFormat="1" applyFont="1" applyFill="1" applyBorder="1" applyAlignment="1">
      <alignment horizontal="right"/>
    </xf>
    <xf numFmtId="0" fontId="3" fillId="2" borderId="0" xfId="5" applyFont="1" applyFill="1" applyBorder="1"/>
    <xf numFmtId="167" fontId="1" fillId="0" borderId="0" xfId="5" applyNumberFormat="1" applyFont="1" applyFill="1"/>
    <xf numFmtId="37" fontId="1" fillId="0" borderId="0" xfId="5" applyNumberFormat="1" applyFont="1" applyFill="1" applyProtection="1"/>
    <xf numFmtId="37" fontId="1" fillId="0" borderId="0" xfId="5" applyNumberFormat="1" applyFont="1" applyFill="1" applyBorder="1" applyProtection="1"/>
    <xf numFmtId="177" fontId="1" fillId="0" borderId="0" xfId="5" applyNumberFormat="1" applyFont="1" applyFill="1" applyBorder="1" applyProtection="1"/>
    <xf numFmtId="37" fontId="21" fillId="0" borderId="0" xfId="5" applyNumberFormat="1" applyFont="1" applyFill="1" applyBorder="1" applyProtection="1"/>
    <xf numFmtId="167" fontId="1" fillId="0" borderId="0" xfId="5" applyNumberFormat="1" applyFont="1" applyFill="1" applyBorder="1" applyProtection="1"/>
    <xf numFmtId="177" fontId="13" fillId="0" borderId="0" xfId="5" applyNumberFormat="1" applyFont="1" applyFill="1" applyBorder="1" applyProtection="1"/>
    <xf numFmtId="37" fontId="14" fillId="0" borderId="0" xfId="5" applyNumberFormat="1" applyFont="1" applyFill="1" applyProtection="1"/>
    <xf numFmtId="177" fontId="1" fillId="0" borderId="0" xfId="5" applyNumberFormat="1" applyFont="1" applyFill="1" applyProtection="1"/>
    <xf numFmtId="0" fontId="1" fillId="2" borderId="0" xfId="0" applyFont="1" applyFill="1" applyBorder="1"/>
    <xf numFmtId="37" fontId="1" fillId="0" borderId="0" xfId="5" applyNumberFormat="1" applyFont="1" applyFill="1" applyBorder="1"/>
    <xf numFmtId="177" fontId="1" fillId="0" borderId="0" xfId="10" applyNumberFormat="1" applyFont="1" applyFill="1" applyBorder="1" applyProtection="1"/>
    <xf numFmtId="177" fontId="1" fillId="2" borderId="0" xfId="5" applyNumberFormat="1" applyFont="1" applyFill="1" applyProtection="1"/>
    <xf numFmtId="168" fontId="1" fillId="2" borderId="0" xfId="5" applyNumberFormat="1" applyFont="1" applyFill="1" applyBorder="1" applyProtection="1"/>
    <xf numFmtId="177" fontId="1" fillId="2" borderId="0" xfId="5" applyNumberFormat="1" applyFont="1" applyFill="1" applyBorder="1" applyProtection="1"/>
    <xf numFmtId="177" fontId="6" fillId="0" borderId="0" xfId="0" applyNumberFormat="1" applyFont="1"/>
    <xf numFmtId="168" fontId="1" fillId="0" borderId="0" xfId="5" applyNumberFormat="1" applyFont="1" applyFill="1" applyBorder="1" applyProtection="1"/>
    <xf numFmtId="168" fontId="1" fillId="0" borderId="0" xfId="5" applyNumberFormat="1" applyFont="1" applyFill="1" applyProtection="1"/>
    <xf numFmtId="0" fontId="6" fillId="0" borderId="0" xfId="0" applyFont="1" applyFill="1"/>
    <xf numFmtId="167" fontId="1" fillId="2" borderId="0" xfId="5" applyNumberFormat="1" applyFont="1" applyFill="1" applyBorder="1" applyAlignment="1">
      <alignment horizontal="right"/>
    </xf>
    <xf numFmtId="0" fontId="8" fillId="2" borderId="2" xfId="5" applyFont="1" applyFill="1" applyBorder="1"/>
    <xf numFmtId="0" fontId="11" fillId="2" borderId="0" xfId="5" applyFont="1" applyFill="1"/>
    <xf numFmtId="37" fontId="1" fillId="2" borderId="0" xfId="5" applyNumberFormat="1" applyFont="1" applyFill="1" applyBorder="1" applyProtection="1"/>
    <xf numFmtId="37" fontId="13" fillId="0" borderId="0" xfId="0" applyNumberFormat="1" applyFont="1"/>
    <xf numFmtId="167" fontId="1" fillId="2" borderId="0" xfId="5" applyNumberFormat="1" applyFont="1" applyFill="1" applyBorder="1" applyProtection="1"/>
    <xf numFmtId="171" fontId="1" fillId="2" borderId="0" xfId="10" applyNumberFormat="1" applyFont="1" applyFill="1"/>
    <xf numFmtId="37" fontId="13" fillId="0" borderId="0" xfId="0" applyNumberFormat="1" applyFont="1" applyBorder="1"/>
    <xf numFmtId="171" fontId="18" fillId="0" borderId="16" xfId="10" applyNumberFormat="1" applyFont="1" applyFill="1" applyBorder="1" applyProtection="1"/>
    <xf numFmtId="0" fontId="8" fillId="2" borderId="0" xfId="8" applyFont="1" applyFill="1" applyBorder="1"/>
    <xf numFmtId="0" fontId="11" fillId="2" borderId="0" xfId="8" applyFont="1" applyFill="1" applyBorder="1" applyAlignment="1">
      <alignment horizontal="left"/>
    </xf>
    <xf numFmtId="0" fontId="11" fillId="2" borderId="0" xfId="8" applyFont="1" applyFill="1" applyBorder="1" applyAlignment="1">
      <alignment horizontal="center"/>
    </xf>
    <xf numFmtId="0" fontId="11" fillId="2" borderId="0" xfId="8" applyFont="1" applyFill="1" applyBorder="1"/>
    <xf numFmtId="0" fontId="11" fillId="2" borderId="0" xfId="5" applyFont="1" applyFill="1" applyBorder="1"/>
    <xf numFmtId="0" fontId="10" fillId="2" borderId="16" xfId="8" applyFont="1" applyFill="1" applyBorder="1"/>
    <xf numFmtId="0" fontId="10" fillId="2" borderId="16" xfId="8" applyFont="1" applyFill="1" applyBorder="1" applyAlignment="1">
      <alignment horizontal="center"/>
    </xf>
    <xf numFmtId="0" fontId="10" fillId="2" borderId="0" xfId="8" applyFont="1" applyFill="1" applyBorder="1" applyAlignment="1">
      <alignment horizontal="center"/>
    </xf>
    <xf numFmtId="0" fontId="10" fillId="2" borderId="0" xfId="8" applyFont="1" applyFill="1" applyBorder="1"/>
    <xf numFmtId="0" fontId="1" fillId="0" borderId="0" xfId="8" applyFont="1" applyBorder="1" applyAlignment="1">
      <alignment horizontal="right"/>
    </xf>
    <xf numFmtId="0" fontId="1" fillId="2" borderId="0" xfId="8" applyFont="1" applyFill="1" applyAlignment="1">
      <alignment vertical="top"/>
    </xf>
    <xf numFmtId="0" fontId="1" fillId="2" borderId="0" xfId="8" applyFont="1" applyFill="1" applyAlignment="1">
      <alignment horizontal="center" vertical="top"/>
    </xf>
    <xf numFmtId="0" fontId="1" fillId="5" borderId="7" xfId="8" applyFont="1" applyFill="1" applyBorder="1" applyAlignment="1">
      <alignment horizontal="center" vertical="top"/>
    </xf>
    <xf numFmtId="0" fontId="3" fillId="5" borderId="7" xfId="8" applyFont="1" applyFill="1" applyBorder="1" applyAlignment="1">
      <alignment horizontal="center" vertical="top"/>
    </xf>
    <xf numFmtId="0" fontId="3" fillId="5" borderId="7" xfId="8" applyFont="1" applyFill="1" applyBorder="1" applyAlignment="1">
      <alignment horizontal="center"/>
    </xf>
    <xf numFmtId="0" fontId="1" fillId="5" borderId="7" xfId="8" applyFont="1" applyFill="1" applyBorder="1" applyAlignment="1">
      <alignment vertical="top"/>
    </xf>
    <xf numFmtId="0" fontId="3" fillId="2" borderId="0" xfId="5" applyFont="1" applyFill="1" applyAlignment="1">
      <alignment vertical="top"/>
    </xf>
    <xf numFmtId="0" fontId="3" fillId="2" borderId="17" xfId="8" applyFont="1" applyFill="1" applyBorder="1"/>
    <xf numFmtId="0" fontId="3" fillId="2" borderId="17" xfId="8" applyFont="1" applyFill="1" applyBorder="1" applyAlignment="1">
      <alignment horizontal="center" wrapText="1"/>
    </xf>
    <xf numFmtId="0" fontId="3" fillId="5" borderId="17" xfId="8" applyFont="1" applyFill="1" applyBorder="1" applyAlignment="1">
      <alignment horizontal="center"/>
    </xf>
    <xf numFmtId="0" fontId="3" fillId="5" borderId="17" xfId="8" applyFont="1" applyFill="1" applyBorder="1" applyAlignment="1">
      <alignment horizontal="center" wrapText="1"/>
    </xf>
    <xf numFmtId="0" fontId="3" fillId="5" borderId="17" xfId="8" applyFont="1" applyFill="1" applyBorder="1"/>
    <xf numFmtId="0" fontId="1" fillId="2" borderId="0" xfId="8" applyFont="1" applyFill="1"/>
    <xf numFmtId="0" fontId="1" fillId="2" borderId="0" xfId="8" quotePrefix="1" applyFont="1" applyFill="1"/>
    <xf numFmtId="0" fontId="1" fillId="2" borderId="0" xfId="8" applyFont="1" applyFill="1" applyAlignment="1">
      <alignment horizontal="left"/>
    </xf>
    <xf numFmtId="0" fontId="1" fillId="2" borderId="1" xfId="8" applyFont="1" applyFill="1" applyBorder="1"/>
    <xf numFmtId="0" fontId="3" fillId="5" borderId="0" xfId="8" applyFont="1" applyFill="1"/>
    <xf numFmtId="0" fontId="10" fillId="5" borderId="0" xfId="8" applyFont="1" applyFill="1" applyAlignment="1">
      <alignment horizontal="center"/>
    </xf>
    <xf numFmtId="0" fontId="10" fillId="5" borderId="0" xfId="8" applyFont="1" applyFill="1"/>
    <xf numFmtId="0" fontId="6" fillId="5" borderId="0" xfId="0" applyFont="1" applyFill="1"/>
    <xf numFmtId="167" fontId="11" fillId="2" borderId="0" xfId="7" applyFont="1" applyFill="1" applyBorder="1" applyAlignment="1">
      <alignment horizontal="center"/>
    </xf>
    <xf numFmtId="167" fontId="10" fillId="2" borderId="0" xfId="7" applyFont="1" applyFill="1" applyBorder="1"/>
    <xf numFmtId="167" fontId="3" fillId="2" borderId="0" xfId="7" applyFont="1" applyFill="1" applyBorder="1" applyAlignment="1">
      <alignment horizontal="right" vertical="center"/>
    </xf>
    <xf numFmtId="167" fontId="3" fillId="2" borderId="0" xfId="7" applyFont="1" applyFill="1" applyBorder="1" applyAlignment="1"/>
    <xf numFmtId="167" fontId="3" fillId="2" borderId="0" xfId="7" applyFont="1" applyFill="1" applyBorder="1" applyAlignment="1">
      <alignment vertical="center" wrapText="1"/>
    </xf>
    <xf numFmtId="167" fontId="3" fillId="2" borderId="0" xfId="7" applyFont="1" applyFill="1" applyBorder="1" applyAlignment="1">
      <alignment horizontal="right"/>
    </xf>
    <xf numFmtId="167" fontId="1" fillId="2" borderId="0" xfId="7" applyFont="1" applyFill="1" applyBorder="1"/>
    <xf numFmtId="167" fontId="1" fillId="2" borderId="0" xfId="7" applyNumberFormat="1" applyFont="1" applyFill="1" applyBorder="1" applyAlignment="1">
      <alignment horizontal="right"/>
    </xf>
    <xf numFmtId="167" fontId="1" fillId="2" borderId="0" xfId="0" applyNumberFormat="1" applyFont="1" applyFill="1"/>
    <xf numFmtId="167" fontId="3" fillId="2" borderId="1" xfId="7" applyFont="1" applyFill="1" applyBorder="1"/>
    <xf numFmtId="0" fontId="3" fillId="2" borderId="1" xfId="0" applyFont="1" applyFill="1" applyBorder="1"/>
    <xf numFmtId="173" fontId="3" fillId="2" borderId="1" xfId="0" applyNumberFormat="1" applyFont="1" applyFill="1" applyBorder="1"/>
    <xf numFmtId="167" fontId="3" fillId="2" borderId="1" xfId="7" applyFont="1" applyFill="1" applyBorder="1" applyAlignment="1">
      <alignment horizontal="right"/>
    </xf>
    <xf numFmtId="173" fontId="1" fillId="2" borderId="0" xfId="0" applyNumberFormat="1" applyFont="1" applyFill="1"/>
    <xf numFmtId="173" fontId="1" fillId="2" borderId="0" xfId="7" applyNumberFormat="1" applyFont="1" applyFill="1" applyBorder="1"/>
    <xf numFmtId="173" fontId="1" fillId="2" borderId="0" xfId="7" applyNumberFormat="1" applyFont="1" applyFill="1" applyBorder="1" applyAlignment="1">
      <alignment horizontal="right"/>
    </xf>
    <xf numFmtId="0" fontId="1" fillId="2" borderId="0" xfId="0" applyFont="1" applyFill="1" applyAlignment="1">
      <alignment horizontal="right"/>
    </xf>
    <xf numFmtId="0" fontId="1" fillId="2" borderId="0" xfId="0" applyFont="1" applyFill="1" applyAlignment="1">
      <alignment horizontal="left"/>
    </xf>
    <xf numFmtId="0" fontId="1" fillId="2" borderId="11" xfId="0" applyFont="1" applyFill="1" applyBorder="1"/>
    <xf numFmtId="0" fontId="3" fillId="2" borderId="11" xfId="0" applyFont="1" applyFill="1" applyBorder="1" applyAlignment="1"/>
    <xf numFmtId="0" fontId="3" fillId="2" borderId="11" xfId="0" applyFont="1" applyFill="1" applyBorder="1" applyAlignment="1">
      <alignment wrapText="1"/>
    </xf>
    <xf numFmtId="0" fontId="3" fillId="2" borderId="18" xfId="0" applyFont="1" applyFill="1" applyBorder="1" applyAlignment="1">
      <alignment horizontal="right" wrapText="1"/>
    </xf>
    <xf numFmtId="0" fontId="1" fillId="2" borderId="0" xfId="0" applyFont="1" applyFill="1" applyAlignment="1">
      <alignment horizontal="center" wrapText="1"/>
    </xf>
    <xf numFmtId="169" fontId="1" fillId="5" borderId="0" xfId="1" applyNumberFormat="1" applyFont="1" applyFill="1"/>
    <xf numFmtId="0" fontId="3" fillId="2" borderId="19" xfId="0" applyFont="1" applyFill="1" applyBorder="1"/>
    <xf numFmtId="169" fontId="3" fillId="5" borderId="20" xfId="1" applyNumberFormat="1" applyFont="1" applyFill="1" applyBorder="1"/>
    <xf numFmtId="0" fontId="1" fillId="5" borderId="0" xfId="0" applyFont="1" applyFill="1"/>
    <xf numFmtId="0" fontId="1" fillId="0" borderId="0" xfId="0" applyFont="1" applyFill="1" applyAlignment="1">
      <alignment horizontal="right"/>
    </xf>
    <xf numFmtId="0" fontId="8" fillId="2" borderId="20" xfId="0" applyFont="1" applyFill="1" applyBorder="1"/>
    <xf numFmtId="167" fontId="1" fillId="2" borderId="19" xfId="5" applyNumberFormat="1" applyFont="1" applyFill="1" applyBorder="1" applyAlignment="1">
      <alignment horizontal="right"/>
    </xf>
    <xf numFmtId="170" fontId="1" fillId="2" borderId="0" xfId="1" applyNumberFormat="1" applyFont="1" applyFill="1" applyAlignment="1">
      <alignment horizontal="right"/>
    </xf>
    <xf numFmtId="3" fontId="1" fillId="2" borderId="0" xfId="0" applyNumberFormat="1" applyFont="1" applyFill="1"/>
    <xf numFmtId="165" fontId="1" fillId="2" borderId="0" xfId="1" applyNumberFormat="1" applyFont="1" applyFill="1" applyAlignment="1">
      <alignment horizontal="right"/>
    </xf>
    <xf numFmtId="3" fontId="1" fillId="2" borderId="0" xfId="0" applyNumberFormat="1" applyFont="1" applyFill="1" applyBorder="1"/>
    <xf numFmtId="0" fontId="1" fillId="2" borderId="0" xfId="0" applyFont="1" applyFill="1" applyBorder="1" applyAlignment="1">
      <alignment horizontal="left"/>
    </xf>
    <xf numFmtId="170" fontId="1" fillId="2" borderId="0" xfId="1" applyNumberFormat="1" applyFont="1" applyFill="1" applyBorder="1" applyAlignment="1">
      <alignment horizontal="right"/>
    </xf>
    <xf numFmtId="165" fontId="1" fillId="2" borderId="0" xfId="1" applyNumberFormat="1" applyFont="1" applyFill="1" applyBorder="1" applyAlignment="1">
      <alignment horizontal="right"/>
    </xf>
    <xf numFmtId="0" fontId="1" fillId="2" borderId="11" xfId="0" applyFont="1" applyFill="1" applyBorder="1" applyAlignment="1">
      <alignment horizontal="left"/>
    </xf>
    <xf numFmtId="170" fontId="1" fillId="2" borderId="11" xfId="1" applyNumberFormat="1" applyFont="1" applyFill="1" applyBorder="1" applyAlignment="1">
      <alignment horizontal="right"/>
    </xf>
    <xf numFmtId="0" fontId="13" fillId="2" borderId="11" xfId="0" applyFont="1" applyFill="1" applyBorder="1"/>
    <xf numFmtId="169" fontId="6" fillId="0" borderId="0" xfId="1" applyNumberFormat="1" applyFont="1" applyFill="1" applyAlignment="1">
      <alignment horizontal="center"/>
    </xf>
    <xf numFmtId="169" fontId="6" fillId="0" borderId="0" xfId="1" applyNumberFormat="1" applyFont="1" applyAlignment="1">
      <alignment horizontal="center"/>
    </xf>
    <xf numFmtId="0" fontId="6" fillId="0" borderId="0" xfId="0" applyFont="1" applyAlignment="1">
      <alignment horizontal="center"/>
    </xf>
    <xf numFmtId="173" fontId="6" fillId="0" borderId="0" xfId="0" applyNumberFormat="1" applyFont="1"/>
    <xf numFmtId="0" fontId="11" fillId="0" borderId="0" xfId="0" applyFont="1" applyFill="1"/>
    <xf numFmtId="0" fontId="12" fillId="0" borderId="0" xfId="0" applyFont="1" applyFill="1" applyBorder="1"/>
    <xf numFmtId="0" fontId="10" fillId="2" borderId="0" xfId="0" applyFont="1" applyFill="1" applyBorder="1"/>
    <xf numFmtId="0" fontId="10" fillId="2" borderId="16" xfId="0" applyFont="1" applyFill="1" applyBorder="1"/>
    <xf numFmtId="0" fontId="1" fillId="2" borderId="16" xfId="0" applyFont="1" applyFill="1" applyBorder="1" applyAlignment="1">
      <alignment horizontal="right"/>
    </xf>
    <xf numFmtId="0" fontId="1" fillId="0" borderId="16" xfId="0" applyFont="1" applyFill="1" applyBorder="1" applyAlignment="1">
      <alignment horizontal="right"/>
    </xf>
    <xf numFmtId="0" fontId="8" fillId="2" borderId="16" xfId="0" applyFont="1" applyFill="1" applyBorder="1"/>
    <xf numFmtId="164" fontId="1" fillId="2" borderId="16" xfId="3" applyFont="1" applyFill="1" applyBorder="1" applyAlignment="1">
      <alignment horizontal="right"/>
    </xf>
    <xf numFmtId="3" fontId="1" fillId="5" borderId="0" xfId="0" applyNumberFormat="1" applyFont="1" applyFill="1" applyAlignment="1">
      <alignment horizontal="right"/>
    </xf>
    <xf numFmtId="3" fontId="1" fillId="2" borderId="0" xfId="0" applyNumberFormat="1" applyFont="1" applyFill="1" applyAlignment="1">
      <alignment horizontal="right"/>
    </xf>
    <xf numFmtId="3" fontId="10" fillId="5" borderId="0" xfId="0" applyNumberFormat="1" applyFont="1" applyFill="1" applyAlignment="1">
      <alignment horizontal="right"/>
    </xf>
    <xf numFmtId="3" fontId="10" fillId="2" borderId="0" xfId="0" applyNumberFormat="1" applyFont="1" applyFill="1" applyAlignment="1">
      <alignment horizontal="right"/>
    </xf>
    <xf numFmtId="3" fontId="1" fillId="2" borderId="11" xfId="0" applyNumberFormat="1" applyFont="1" applyFill="1" applyBorder="1"/>
    <xf numFmtId="0" fontId="8" fillId="2" borderId="0" xfId="0" applyFont="1" applyFill="1" applyBorder="1"/>
    <xf numFmtId="164" fontId="1" fillId="5" borderId="0" xfId="3" applyFont="1" applyFill="1" applyBorder="1" applyAlignment="1">
      <alignment horizontal="right"/>
    </xf>
    <xf numFmtId="3" fontId="1" fillId="2" borderId="0" xfId="3" applyNumberFormat="1" applyFont="1" applyFill="1" applyBorder="1" applyAlignment="1">
      <alignment horizontal="right"/>
    </xf>
    <xf numFmtId="0" fontId="1" fillId="2" borderId="16" xfId="0" applyFont="1" applyFill="1" applyBorder="1"/>
    <xf numFmtId="0" fontId="11" fillId="2" borderId="0" xfId="0" applyFont="1" applyFill="1" applyBorder="1"/>
    <xf numFmtId="0" fontId="11" fillId="0" borderId="0" xfId="0" applyFont="1" applyFill="1" applyBorder="1"/>
    <xf numFmtId="167" fontId="10" fillId="2" borderId="0" xfId="7" applyFont="1" applyFill="1" applyBorder="1" applyAlignment="1"/>
    <xf numFmtId="167" fontId="1" fillId="2" borderId="0" xfId="7" applyFont="1" applyFill="1"/>
    <xf numFmtId="3" fontId="1" fillId="2" borderId="0" xfId="7" applyNumberFormat="1" applyFont="1" applyFill="1"/>
    <xf numFmtId="3" fontId="1" fillId="2" borderId="0" xfId="7" applyNumberFormat="1" applyFont="1" applyFill="1" applyBorder="1"/>
    <xf numFmtId="167" fontId="10" fillId="2" borderId="16" xfId="7" applyFont="1" applyFill="1" applyBorder="1"/>
    <xf numFmtId="3" fontId="10" fillId="2" borderId="16" xfId="7" applyNumberFormat="1" applyFont="1" applyFill="1" applyBorder="1"/>
    <xf numFmtId="3" fontId="10" fillId="2" borderId="17" xfId="7" applyNumberFormat="1" applyFont="1" applyFill="1" applyBorder="1"/>
    <xf numFmtId="167" fontId="8" fillId="2" borderId="17" xfId="7" applyFont="1" applyFill="1" applyBorder="1"/>
    <xf numFmtId="167" fontId="1" fillId="2" borderId="17" xfId="7" applyFont="1" applyFill="1" applyBorder="1" applyAlignment="1">
      <alignment horizontal="right"/>
    </xf>
    <xf numFmtId="167" fontId="1" fillId="2" borderId="0" xfId="7" applyFont="1" applyFill="1" applyAlignment="1">
      <alignment wrapText="1"/>
    </xf>
    <xf numFmtId="167" fontId="10" fillId="2" borderId="17" xfId="7" applyFont="1" applyFill="1" applyBorder="1"/>
    <xf numFmtId="37" fontId="10" fillId="2" borderId="17" xfId="7" applyNumberFormat="1" applyFont="1" applyFill="1" applyBorder="1"/>
    <xf numFmtId="167" fontId="1" fillId="2" borderId="16" xfId="7" applyFont="1" applyFill="1" applyBorder="1" applyAlignment="1">
      <alignment horizontal="right"/>
    </xf>
    <xf numFmtId="37" fontId="1" fillId="2" borderId="0" xfId="7" applyNumberFormat="1" applyFont="1" applyFill="1"/>
    <xf numFmtId="37" fontId="1" fillId="2" borderId="17" xfId="7" applyNumberFormat="1" applyFont="1" applyFill="1" applyBorder="1"/>
    <xf numFmtId="37" fontId="1" fillId="2" borderId="0" xfId="7" applyNumberFormat="1" applyFont="1" applyFill="1" applyAlignment="1">
      <alignment horizontal="right"/>
    </xf>
    <xf numFmtId="37" fontId="1" fillId="2" borderId="17" xfId="0" applyNumberFormat="1" applyFont="1" applyFill="1" applyBorder="1"/>
    <xf numFmtId="167" fontId="10" fillId="2" borderId="0" xfId="7" applyFont="1" applyFill="1" applyAlignment="1">
      <alignment wrapText="1"/>
    </xf>
    <xf numFmtId="37" fontId="10" fillId="2" borderId="0" xfId="7" applyNumberFormat="1" applyFont="1" applyFill="1"/>
    <xf numFmtId="167" fontId="1" fillId="0" borderId="0" xfId="7" applyFont="1" applyAlignment="1">
      <alignment horizontal="left"/>
    </xf>
    <xf numFmtId="0" fontId="1" fillId="0" borderId="0" xfId="0" applyFont="1" applyFill="1"/>
    <xf numFmtId="0" fontId="1" fillId="5" borderId="0" xfId="0" applyFont="1" applyFill="1" applyAlignment="1">
      <alignment horizontal="right"/>
    </xf>
    <xf numFmtId="0" fontId="28" fillId="2" borderId="0" xfId="0" applyFont="1" applyFill="1"/>
    <xf numFmtId="172" fontId="28" fillId="2" borderId="0" xfId="0" applyNumberFormat="1" applyFont="1" applyFill="1"/>
    <xf numFmtId="172" fontId="28" fillId="2" borderId="0" xfId="0" applyNumberFormat="1" applyFont="1" applyFill="1" applyBorder="1"/>
    <xf numFmtId="0" fontId="28" fillId="2" borderId="0" xfId="0" applyFont="1" applyFill="1" applyBorder="1" applyAlignment="1">
      <alignment horizontal="right"/>
    </xf>
    <xf numFmtId="172" fontId="28" fillId="2" borderId="0" xfId="0" applyNumberFormat="1" applyFont="1" applyFill="1" applyBorder="1" applyAlignment="1">
      <alignment horizontal="right"/>
    </xf>
    <xf numFmtId="0" fontId="28" fillId="2" borderId="17" xfId="0" applyFont="1" applyFill="1" applyBorder="1"/>
    <xf numFmtId="172" fontId="28" fillId="2" borderId="17" xfId="0" applyNumberFormat="1" applyFont="1" applyFill="1" applyBorder="1"/>
    <xf numFmtId="0" fontId="28" fillId="2" borderId="0" xfId="0" applyFont="1" applyFill="1" applyBorder="1"/>
    <xf numFmtId="173" fontId="1" fillId="5" borderId="0" xfId="0" applyNumberFormat="1" applyFont="1" applyFill="1"/>
    <xf numFmtId="0" fontId="8" fillId="0" borderId="0" xfId="0" applyFont="1" applyFill="1"/>
    <xf numFmtId="0" fontId="8" fillId="2" borderId="0" xfId="0" applyFont="1" applyFill="1" applyAlignment="1">
      <alignment horizontal="right"/>
    </xf>
    <xf numFmtId="1" fontId="10" fillId="2" borderId="0" xfId="7" applyNumberFormat="1" applyFont="1" applyFill="1" applyBorder="1"/>
    <xf numFmtId="1" fontId="10" fillId="2" borderId="0" xfId="7" applyNumberFormat="1" applyFont="1" applyFill="1" applyBorder="1" applyAlignment="1">
      <alignment horizontal="right"/>
    </xf>
    <xf numFmtId="167" fontId="1" fillId="0" borderId="16" xfId="7" applyFont="1" applyFill="1" applyBorder="1"/>
    <xf numFmtId="37" fontId="3" fillId="0" borderId="0" xfId="7" applyNumberFormat="1" applyFont="1" applyFill="1" applyBorder="1"/>
    <xf numFmtId="37" fontId="1" fillId="0" borderId="0" xfId="7" applyNumberFormat="1" applyFont="1" applyFill="1" applyBorder="1"/>
    <xf numFmtId="37" fontId="1" fillId="0" borderId="0" xfId="7" applyNumberFormat="1" applyFont="1" applyFill="1" applyBorder="1" applyAlignment="1">
      <alignment horizontal="right"/>
    </xf>
    <xf numFmtId="37" fontId="1" fillId="0" borderId="0" xfId="0" applyNumberFormat="1" applyFont="1" applyFill="1"/>
    <xf numFmtId="37" fontId="1" fillId="0" borderId="0" xfId="0" applyNumberFormat="1" applyFont="1" applyFill="1" applyAlignment="1">
      <alignment horizontal="right"/>
    </xf>
    <xf numFmtId="37" fontId="1" fillId="0" borderId="0" xfId="7" applyNumberFormat="1" applyFont="1" applyFill="1"/>
    <xf numFmtId="37" fontId="1" fillId="0" borderId="0" xfId="7" applyNumberFormat="1" applyFont="1" applyFill="1" applyAlignment="1">
      <alignment horizontal="right"/>
    </xf>
    <xf numFmtId="37" fontId="8" fillId="0" borderId="0" xfId="7" applyNumberFormat="1" applyFont="1" applyFill="1"/>
    <xf numFmtId="10" fontId="1" fillId="2" borderId="0" xfId="9" applyNumberFormat="1" applyFont="1" applyFill="1"/>
    <xf numFmtId="37" fontId="1" fillId="0" borderId="16" xfId="7" applyNumberFormat="1" applyFont="1" applyFill="1" applyBorder="1"/>
    <xf numFmtId="37" fontId="3" fillId="0" borderId="6" xfId="7" applyNumberFormat="1" applyFont="1" applyFill="1" applyBorder="1"/>
    <xf numFmtId="0" fontId="10" fillId="2" borderId="0" xfId="0" applyFont="1" applyFill="1"/>
    <xf numFmtId="37" fontId="1" fillId="2" borderId="0" xfId="7" applyNumberFormat="1" applyFont="1" applyFill="1" applyBorder="1"/>
    <xf numFmtId="1" fontId="10" fillId="2" borderId="0" xfId="0" applyNumberFormat="1" applyFont="1" applyFill="1"/>
    <xf numFmtId="1" fontId="1" fillId="2" borderId="0" xfId="7" applyNumberFormat="1" applyFont="1" applyFill="1"/>
    <xf numFmtId="171" fontId="1" fillId="2" borderId="0" xfId="9" applyNumberFormat="1" applyFont="1" applyFill="1"/>
    <xf numFmtId="10" fontId="10" fillId="2" borderId="0" xfId="9" applyNumberFormat="1" applyFont="1" applyFill="1"/>
    <xf numFmtId="10" fontId="10" fillId="2" borderId="0" xfId="9" applyNumberFormat="1" applyFont="1" applyFill="1" applyAlignment="1">
      <alignment horizontal="right"/>
    </xf>
    <xf numFmtId="10" fontId="1" fillId="2" borderId="0" xfId="0" applyNumberFormat="1" applyFont="1" applyFill="1"/>
    <xf numFmtId="1" fontId="10" fillId="2" borderId="0" xfId="0" applyNumberFormat="1" applyFont="1" applyFill="1" applyAlignment="1">
      <alignment horizontal="right"/>
    </xf>
    <xf numFmtId="0" fontId="4" fillId="2" borderId="0" xfId="4" applyFont="1" applyFill="1" applyAlignment="1" applyProtection="1"/>
    <xf numFmtId="1" fontId="1" fillId="2" borderId="0" xfId="0" applyNumberFormat="1" applyFont="1" applyFill="1"/>
    <xf numFmtId="1" fontId="1" fillId="2" borderId="0" xfId="0" applyNumberFormat="1" applyFont="1" applyFill="1" applyAlignment="1">
      <alignment horizontal="right"/>
    </xf>
    <xf numFmtId="0" fontId="10" fillId="2" borderId="16" xfId="0" applyFont="1" applyFill="1" applyBorder="1" applyAlignment="1">
      <alignment horizontal="right"/>
    </xf>
    <xf numFmtId="0" fontId="10" fillId="2" borderId="0" xfId="0" applyFont="1" applyFill="1" applyBorder="1" applyAlignment="1">
      <alignment horizontal="right"/>
    </xf>
    <xf numFmtId="0" fontId="1" fillId="2" borderId="0" xfId="0" applyFont="1" applyFill="1" applyBorder="1" applyAlignment="1">
      <alignment horizontal="right"/>
    </xf>
    <xf numFmtId="3" fontId="1" fillId="2" borderId="0" xfId="1" applyNumberFormat="1" applyFont="1" applyFill="1"/>
    <xf numFmtId="3" fontId="1" fillId="2" borderId="16" xfId="1" applyNumberFormat="1" applyFont="1" applyFill="1" applyBorder="1"/>
    <xf numFmtId="0" fontId="1" fillId="2" borderId="0" xfId="0" quotePrefix="1" applyFont="1" applyFill="1"/>
    <xf numFmtId="0" fontId="10" fillId="2" borderId="17" xfId="0" applyFont="1" applyFill="1" applyBorder="1"/>
    <xf numFmtId="170" fontId="1" fillId="2" borderId="0" xfId="1" applyNumberFormat="1" applyFont="1" applyFill="1"/>
    <xf numFmtId="0" fontId="1" fillId="2" borderId="11" xfId="0" applyFont="1" applyFill="1" applyBorder="1" applyAlignment="1">
      <alignment vertical="top" wrapText="1"/>
    </xf>
    <xf numFmtId="3" fontId="1" fillId="2" borderId="11" xfId="0" applyNumberFormat="1" applyFont="1" applyFill="1" applyBorder="1" applyAlignment="1">
      <alignment horizontal="right"/>
    </xf>
    <xf numFmtId="170" fontId="1" fillId="2" borderId="11" xfId="0" applyNumberFormat="1" applyFont="1" applyFill="1" applyBorder="1" applyAlignment="1">
      <alignment vertical="top" wrapText="1"/>
    </xf>
    <xf numFmtId="170" fontId="1" fillId="2" borderId="11" xfId="1" applyNumberFormat="1" applyFont="1" applyFill="1" applyBorder="1" applyAlignment="1">
      <alignment vertical="top" wrapText="1"/>
    </xf>
    <xf numFmtId="0" fontId="1" fillId="2" borderId="0" xfId="0" applyFont="1" applyFill="1" applyAlignment="1">
      <alignment vertical="top" wrapText="1"/>
    </xf>
    <xf numFmtId="0" fontId="10" fillId="2" borderId="0" xfId="0" applyFont="1" applyFill="1" applyAlignment="1">
      <alignment wrapText="1"/>
    </xf>
    <xf numFmtId="37" fontId="11" fillId="2" borderId="0" xfId="0" applyNumberFormat="1" applyFont="1" applyFill="1" applyBorder="1"/>
    <xf numFmtId="37" fontId="10" fillId="2" borderId="16" xfId="0" applyNumberFormat="1" applyFont="1" applyFill="1" applyBorder="1"/>
    <xf numFmtId="37" fontId="3" fillId="2" borderId="16" xfId="0" applyNumberFormat="1" applyFont="1" applyFill="1" applyBorder="1" applyAlignment="1">
      <alignment horizontal="right"/>
    </xf>
    <xf numFmtId="37" fontId="10" fillId="2" borderId="0" xfId="0" applyNumberFormat="1" applyFont="1" applyFill="1" applyProtection="1"/>
    <xf numFmtId="37" fontId="10" fillId="2" borderId="0" xfId="0" applyNumberFormat="1" applyFont="1" applyFill="1" applyAlignment="1">
      <alignment horizontal="right"/>
    </xf>
    <xf numFmtId="37" fontId="10" fillId="2" borderId="0" xfId="0" applyNumberFormat="1" applyFont="1" applyFill="1" applyBorder="1"/>
    <xf numFmtId="0" fontId="30" fillId="2" borderId="16" xfId="0" applyFont="1" applyFill="1" applyBorder="1"/>
    <xf numFmtId="37" fontId="30" fillId="2" borderId="16" xfId="9" applyNumberFormat="1" applyFont="1" applyFill="1" applyBorder="1" applyProtection="1"/>
    <xf numFmtId="0" fontId="8" fillId="2" borderId="7" xfId="0" applyFont="1" applyFill="1" applyBorder="1"/>
    <xf numFmtId="37" fontId="1" fillId="2" borderId="0" xfId="0" applyNumberFormat="1" applyFont="1" applyFill="1" applyAlignment="1">
      <alignment horizontal="right"/>
    </xf>
    <xf numFmtId="37" fontId="1" fillId="2" borderId="0" xfId="0" applyNumberFormat="1" applyFont="1" applyFill="1" applyBorder="1"/>
    <xf numFmtId="0" fontId="31" fillId="2" borderId="0" xfId="0" applyFont="1" applyFill="1" applyBorder="1"/>
    <xf numFmtId="0" fontId="1" fillId="5" borderId="11" xfId="0" applyFont="1" applyFill="1" applyBorder="1" applyAlignment="1">
      <alignment horizontal="left"/>
    </xf>
    <xf numFmtId="0" fontId="8" fillId="2" borderId="0" xfId="0" applyFont="1" applyFill="1" applyAlignment="1">
      <alignment horizontal="left"/>
    </xf>
    <xf numFmtId="0" fontId="1" fillId="5" borderId="11" xfId="0" applyFont="1" applyFill="1" applyBorder="1" applyAlignment="1">
      <alignment horizontal="right"/>
    </xf>
    <xf numFmtId="0" fontId="32" fillId="4" borderId="11" xfId="0" applyFont="1" applyFill="1" applyBorder="1" applyAlignment="1">
      <alignment horizontal="left"/>
    </xf>
    <xf numFmtId="0" fontId="32" fillId="4" borderId="1" xfId="0" applyFont="1" applyFill="1" applyBorder="1" applyAlignment="1">
      <alignment horizontal="right"/>
    </xf>
    <xf numFmtId="0" fontId="8" fillId="2" borderId="11" xfId="0" applyFont="1" applyFill="1" applyBorder="1" applyAlignment="1">
      <alignment horizontal="right"/>
    </xf>
    <xf numFmtId="0" fontId="28" fillId="2" borderId="0" xfId="0" applyFont="1" applyFill="1" applyAlignment="1">
      <alignment horizontal="left"/>
    </xf>
    <xf numFmtId="3" fontId="28" fillId="2" borderId="0" xfId="0" applyNumberFormat="1" applyFont="1" applyFill="1" applyAlignment="1">
      <alignment horizontal="right"/>
    </xf>
    <xf numFmtId="10" fontId="28" fillId="2" borderId="0" xfId="0" applyNumberFormat="1" applyFont="1" applyFill="1" applyBorder="1" applyAlignment="1">
      <alignment horizontal="right"/>
    </xf>
    <xf numFmtId="0" fontId="28" fillId="2" borderId="0" xfId="0" applyFont="1" applyFill="1" applyAlignment="1">
      <alignment horizontal="right"/>
    </xf>
    <xf numFmtId="0" fontId="28" fillId="2" borderId="0" xfId="0" applyFont="1" applyFill="1" applyBorder="1" applyAlignment="1">
      <alignment horizontal="left"/>
    </xf>
    <xf numFmtId="3" fontId="28" fillId="2" borderId="0" xfId="0" applyNumberFormat="1" applyFont="1" applyFill="1" applyBorder="1" applyAlignment="1">
      <alignment horizontal="right"/>
    </xf>
    <xf numFmtId="0" fontId="3" fillId="2" borderId="0" xfId="0" applyFont="1" applyFill="1" applyAlignment="1">
      <alignment horizontal="right"/>
    </xf>
    <xf numFmtId="3" fontId="3" fillId="2" borderId="1" xfId="0" applyNumberFormat="1" applyFont="1" applyFill="1" applyBorder="1" applyAlignment="1">
      <alignment horizontal="right"/>
    </xf>
    <xf numFmtId="0" fontId="1" fillId="0" borderId="0" xfId="0" applyFont="1" applyBorder="1"/>
    <xf numFmtId="0" fontId="32" fillId="4" borderId="1" xfId="0" applyFont="1" applyFill="1" applyBorder="1" applyAlignment="1">
      <alignment horizontal="left"/>
    </xf>
    <xf numFmtId="172" fontId="28" fillId="2" borderId="1" xfId="0" applyNumberFormat="1" applyFont="1" applyFill="1" applyBorder="1" applyAlignment="1">
      <alignment horizontal="right"/>
    </xf>
    <xf numFmtId="0" fontId="1" fillId="2" borderId="3" xfId="0" applyFont="1" applyFill="1" applyBorder="1" applyAlignment="1">
      <alignment horizontal="left"/>
    </xf>
    <xf numFmtId="0" fontId="1" fillId="5" borderId="3" xfId="0" applyFont="1" applyFill="1" applyBorder="1" applyAlignment="1">
      <alignment horizontal="right"/>
    </xf>
    <xf numFmtId="176" fontId="28" fillId="2" borderId="0" xfId="0" applyNumberFormat="1" applyFont="1" applyFill="1" applyBorder="1" applyAlignment="1">
      <alignment horizontal="right"/>
    </xf>
    <xf numFmtId="3" fontId="1" fillId="0" borderId="0" xfId="0" applyNumberFormat="1" applyFont="1" applyFill="1"/>
    <xf numFmtId="2" fontId="1" fillId="2" borderId="0" xfId="0" applyNumberFormat="1" applyFont="1" applyFill="1" applyAlignment="1">
      <alignment horizontal="center"/>
    </xf>
    <xf numFmtId="3" fontId="1" fillId="2" borderId="0" xfId="0" applyNumberFormat="1" applyFont="1" applyFill="1" applyBorder="1" applyAlignment="1">
      <alignment horizontal="left"/>
    </xf>
    <xf numFmtId="0" fontId="27" fillId="2" borderId="0" xfId="0" applyFont="1" applyFill="1" applyBorder="1"/>
    <xf numFmtId="3" fontId="27" fillId="2" borderId="0" xfId="0" applyNumberFormat="1" applyFont="1" applyFill="1" applyBorder="1" applyAlignment="1">
      <alignment horizontal="right"/>
    </xf>
    <xf numFmtId="0" fontId="27" fillId="2" borderId="0" xfId="0" applyFont="1" applyFill="1" applyBorder="1" applyAlignment="1">
      <alignment horizontal="right"/>
    </xf>
    <xf numFmtId="0" fontId="1" fillId="2" borderId="5" xfId="0" applyFont="1" applyFill="1" applyBorder="1"/>
    <xf numFmtId="16" fontId="1" fillId="2" borderId="5" xfId="0" applyNumberFormat="1" applyFont="1" applyFill="1" applyBorder="1" applyAlignment="1">
      <alignment horizontal="right"/>
    </xf>
    <xf numFmtId="3" fontId="1" fillId="2" borderId="8" xfId="0" applyNumberFormat="1" applyFont="1" applyFill="1" applyBorder="1"/>
    <xf numFmtId="3" fontId="1" fillId="2" borderId="13" xfId="0" applyNumberFormat="1" applyFont="1" applyFill="1" applyBorder="1"/>
    <xf numFmtId="3" fontId="1" fillId="2" borderId="14" xfId="0" applyNumberFormat="1" applyFont="1" applyFill="1" applyBorder="1"/>
    <xf numFmtId="17" fontId="1" fillId="2" borderId="5" xfId="0" applyNumberFormat="1" applyFont="1" applyFill="1" applyBorder="1" applyAlignment="1">
      <alignment horizontal="right"/>
    </xf>
    <xf numFmtId="0" fontId="1" fillId="2" borderId="5" xfId="0" applyFont="1" applyFill="1" applyBorder="1" applyAlignment="1">
      <alignment horizontal="right"/>
    </xf>
    <xf numFmtId="3" fontId="1" fillId="2" borderId="15" xfId="0" applyNumberFormat="1" applyFont="1" applyFill="1" applyBorder="1"/>
    <xf numFmtId="3" fontId="27" fillId="2" borderId="9" xfId="0" applyNumberFormat="1" applyFont="1" applyFill="1" applyBorder="1"/>
    <xf numFmtId="3" fontId="3" fillId="2" borderId="15" xfId="0" applyNumberFormat="1" applyFont="1" applyFill="1" applyBorder="1"/>
    <xf numFmtId="0" fontId="28" fillId="2" borderId="0" xfId="0" applyFont="1" applyFill="1" applyBorder="1" applyAlignment="1">
      <alignment horizontal="center"/>
    </xf>
    <xf numFmtId="172" fontId="28" fillId="2" borderId="0" xfId="0" applyNumberFormat="1" applyFont="1" applyFill="1" applyAlignment="1">
      <alignment horizontal="center"/>
    </xf>
    <xf numFmtId="173" fontId="28" fillId="2" borderId="0" xfId="0" applyNumberFormat="1" applyFont="1" applyFill="1" applyBorder="1" applyAlignment="1">
      <alignment horizontal="center"/>
    </xf>
    <xf numFmtId="172" fontId="28" fillId="2" borderId="0" xfId="0" applyNumberFormat="1" applyFont="1" applyFill="1" applyBorder="1" applyAlignment="1">
      <alignment horizontal="center"/>
    </xf>
    <xf numFmtId="0" fontId="4" fillId="0" borderId="0" xfId="4" applyFont="1" applyAlignment="1" applyProtection="1">
      <alignment horizontal="left"/>
    </xf>
    <xf numFmtId="0" fontId="17" fillId="0" borderId="0" xfId="4" applyFont="1" applyAlignment="1" applyProtection="1">
      <alignment horizontal="left"/>
    </xf>
    <xf numFmtId="0" fontId="1" fillId="2" borderId="0" xfId="0" applyFont="1" applyFill="1" applyAlignment="1">
      <alignment horizontal="left" wrapText="1"/>
    </xf>
    <xf numFmtId="0" fontId="3" fillId="2" borderId="0" xfId="0" applyFont="1" applyFill="1" applyAlignment="1">
      <alignment horizontal="left" wrapText="1"/>
    </xf>
    <xf numFmtId="0" fontId="3" fillId="2" borderId="0" xfId="0" applyFont="1" applyFill="1" applyAlignment="1">
      <alignment horizontal="left"/>
    </xf>
    <xf numFmtId="0" fontId="1" fillId="2" borderId="0" xfId="0" applyFont="1" applyFill="1" applyAlignment="1">
      <alignment horizontal="left"/>
    </xf>
    <xf numFmtId="0" fontId="4" fillId="0" borderId="0" xfId="4" applyFont="1" applyAlignment="1" applyProtection="1"/>
    <xf numFmtId="0" fontId="27" fillId="2" borderId="1" xfId="0" applyFont="1" applyFill="1" applyBorder="1" applyAlignment="1">
      <alignment horizontal="left"/>
    </xf>
    <xf numFmtId="167" fontId="1" fillId="2" borderId="20" xfId="5" applyNumberFormat="1" applyFont="1" applyFill="1" applyBorder="1" applyAlignment="1">
      <alignment horizontal="right"/>
    </xf>
    <xf numFmtId="0" fontId="8" fillId="2" borderId="20" xfId="5" applyFont="1" applyFill="1" applyBorder="1"/>
    <xf numFmtId="167" fontId="1" fillId="0" borderId="20" xfId="5" applyNumberFormat="1" applyFont="1" applyFill="1" applyBorder="1" applyAlignment="1">
      <alignment horizontal="right"/>
    </xf>
    <xf numFmtId="0" fontId="1" fillId="2" borderId="3" xfId="0" applyFont="1" applyFill="1" applyBorder="1"/>
    <xf numFmtId="167" fontId="8" fillId="2" borderId="1" xfId="7" applyFont="1" applyFill="1" applyBorder="1"/>
    <xf numFmtId="167" fontId="1" fillId="2" borderId="1" xfId="7" applyFont="1" applyFill="1" applyBorder="1" applyAlignment="1">
      <alignment horizontal="right"/>
    </xf>
    <xf numFmtId="0" fontId="1" fillId="2" borderId="1" xfId="0" applyFont="1" applyFill="1" applyBorder="1" applyAlignment="1">
      <alignment horizontal="right"/>
    </xf>
    <xf numFmtId="167" fontId="1" fillId="2" borderId="11" xfId="7" applyFont="1" applyFill="1" applyBorder="1" applyAlignment="1">
      <alignment wrapText="1"/>
    </xf>
    <xf numFmtId="3" fontId="1" fillId="2" borderId="11" xfId="7" applyNumberFormat="1" applyFont="1" applyFill="1" applyBorder="1"/>
    <xf numFmtId="167" fontId="1" fillId="2" borderId="1" xfId="7" applyFont="1" applyFill="1" applyBorder="1"/>
    <xf numFmtId="3" fontId="1" fillId="2" borderId="1" xfId="7" applyNumberFormat="1" applyFont="1" applyFill="1" applyBorder="1"/>
    <xf numFmtId="3" fontId="1" fillId="2" borderId="1" xfId="0" applyNumberFormat="1" applyFont="1" applyFill="1" applyBorder="1"/>
    <xf numFmtId="3" fontId="3" fillId="2" borderId="1" xfId="7" applyNumberFormat="1" applyFont="1" applyFill="1" applyBorder="1"/>
    <xf numFmtId="3" fontId="3" fillId="2" borderId="1" xfId="0" applyNumberFormat="1" applyFont="1" applyFill="1" applyBorder="1"/>
    <xf numFmtId="37" fontId="1" fillId="2" borderId="1" xfId="7" applyNumberFormat="1" applyFont="1" applyFill="1" applyBorder="1"/>
    <xf numFmtId="1" fontId="3" fillId="2" borderId="1" xfId="7" applyNumberFormat="1" applyFont="1" applyFill="1" applyBorder="1" applyAlignment="1"/>
    <xf numFmtId="1" fontId="3" fillId="2" borderId="1" xfId="7" applyNumberFormat="1" applyFont="1" applyFill="1" applyBorder="1" applyAlignment="1">
      <alignment horizontal="center" wrapText="1"/>
    </xf>
    <xf numFmtId="37" fontId="3" fillId="0" borderId="1" xfId="7" applyNumberFormat="1" applyFont="1" applyFill="1" applyBorder="1"/>
    <xf numFmtId="37" fontId="1" fillId="0" borderId="1" xfId="7" applyNumberFormat="1" applyFont="1" applyFill="1" applyBorder="1"/>
    <xf numFmtId="0" fontId="18" fillId="2" borderId="17" xfId="5" applyFont="1" applyFill="1" applyBorder="1"/>
    <xf numFmtId="171" fontId="18" fillId="0" borderId="17" xfId="10" applyNumberFormat="1" applyFont="1" applyFill="1" applyBorder="1" applyProtection="1"/>
    <xf numFmtId="10" fontId="18" fillId="0" borderId="17" xfId="10" applyNumberFormat="1" applyFont="1" applyFill="1" applyBorder="1" applyProtection="1"/>
    <xf numFmtId="3" fontId="3" fillId="2" borderId="0" xfId="0" applyNumberFormat="1" applyFont="1" applyFill="1" applyBorder="1"/>
    <xf numFmtId="167" fontId="3" fillId="2" borderId="0" xfId="7" applyFont="1" applyFill="1" applyBorder="1"/>
    <xf numFmtId="3" fontId="3" fillId="2" borderId="7" xfId="7" applyNumberFormat="1" applyFont="1" applyFill="1" applyBorder="1"/>
    <xf numFmtId="167" fontId="3" fillId="2" borderId="7" xfId="7" applyFont="1" applyFill="1" applyBorder="1"/>
    <xf numFmtId="3" fontId="3" fillId="2" borderId="7" xfId="0" applyNumberFormat="1" applyFont="1" applyFill="1" applyBorder="1"/>
    <xf numFmtId="177" fontId="3" fillId="5" borderId="0" xfId="8" applyNumberFormat="1" applyFont="1" applyFill="1" applyBorder="1" applyAlignment="1" applyProtection="1">
      <alignment horizontal="center"/>
    </xf>
    <xf numFmtId="177" fontId="1" fillId="5" borderId="0" xfId="8" applyNumberFormat="1" applyFont="1" applyFill="1" applyBorder="1" applyAlignment="1" applyProtection="1">
      <alignment horizontal="center"/>
    </xf>
    <xf numFmtId="177" fontId="3" fillId="5" borderId="20" xfId="8" applyNumberFormat="1" applyFont="1" applyFill="1" applyBorder="1" applyAlignment="1" applyProtection="1">
      <alignment horizontal="center"/>
    </xf>
    <xf numFmtId="177" fontId="1" fillId="2" borderId="0" xfId="0" applyNumberFormat="1" applyFont="1" applyFill="1"/>
    <xf numFmtId="177" fontId="1" fillId="2" borderId="11" xfId="0" applyNumberFormat="1" applyFont="1" applyFill="1" applyBorder="1"/>
    <xf numFmtId="1" fontId="1" fillId="5" borderId="0" xfId="0" applyNumberFormat="1" applyFont="1" applyFill="1"/>
    <xf numFmtId="1" fontId="11" fillId="5" borderId="0" xfId="0" applyNumberFormat="1" applyFont="1" applyFill="1"/>
    <xf numFmtId="1" fontId="10" fillId="5" borderId="0" xfId="0" applyNumberFormat="1" applyFont="1" applyFill="1"/>
    <xf numFmtId="1" fontId="1" fillId="5" borderId="0" xfId="0" applyNumberFormat="1" applyFont="1" applyFill="1" applyAlignment="1">
      <alignment horizontal="center"/>
    </xf>
    <xf numFmtId="0" fontId="1" fillId="0" borderId="0" xfId="0" applyFont="1" applyFill="1" applyAlignment="1">
      <alignment horizontal="left" wrapText="1"/>
    </xf>
    <xf numFmtId="178" fontId="1" fillId="0" borderId="0" xfId="1" applyNumberFormat="1" applyFont="1"/>
    <xf numFmtId="43" fontId="1" fillId="0" borderId="0" xfId="5" applyNumberFormat="1" applyFont="1"/>
    <xf numFmtId="178" fontId="1" fillId="0" borderId="0" xfId="5" applyNumberFormat="1" applyFont="1"/>
    <xf numFmtId="170" fontId="6" fillId="0" borderId="0" xfId="0" applyNumberFormat="1" applyFont="1" applyFill="1"/>
    <xf numFmtId="0" fontId="1" fillId="0" borderId="0" xfId="0" applyFont="1" applyFill="1" applyAlignment="1">
      <alignment horizontal="center"/>
    </xf>
    <xf numFmtId="0" fontId="1" fillId="2" borderId="0" xfId="0" applyFont="1" applyFill="1" applyAlignment="1">
      <alignment horizontal="left" wrapText="1"/>
    </xf>
    <xf numFmtId="0" fontId="14" fillId="2" borderId="0" xfId="0" applyFont="1" applyFill="1" applyAlignment="1">
      <alignment horizontal="left"/>
    </xf>
    <xf numFmtId="0" fontId="14" fillId="2" borderId="0" xfId="0" applyFont="1" applyFill="1"/>
    <xf numFmtId="0" fontId="3" fillId="0" borderId="0" xfId="0" applyFont="1" applyFill="1"/>
    <xf numFmtId="0" fontId="3" fillId="2" borderId="0" xfId="0" applyFont="1" applyFill="1" applyAlignment="1"/>
    <xf numFmtId="170" fontId="1" fillId="2" borderId="11" xfId="1" applyNumberFormat="1" applyFont="1" applyFill="1" applyBorder="1"/>
    <xf numFmtId="0" fontId="3" fillId="2" borderId="0" xfId="0" applyFont="1" applyFill="1" applyAlignment="1">
      <alignment horizontal="left" wrapText="1"/>
    </xf>
    <xf numFmtId="0" fontId="1" fillId="2" borderId="0" xfId="0" applyFont="1" applyFill="1" applyAlignment="1">
      <alignment horizontal="left"/>
    </xf>
    <xf numFmtId="164" fontId="1" fillId="2" borderId="20" xfId="3" applyFont="1" applyFill="1" applyBorder="1" applyAlignment="1">
      <alignment horizontal="right"/>
    </xf>
    <xf numFmtId="1" fontId="3" fillId="2" borderId="20" xfId="7" applyNumberFormat="1" applyFont="1" applyFill="1" applyBorder="1" applyAlignment="1">
      <alignment horizontal="center" wrapText="1"/>
    </xf>
    <xf numFmtId="177" fontId="1" fillId="2" borderId="0" xfId="0" applyNumberFormat="1" applyFont="1" applyFill="1" applyProtection="1"/>
    <xf numFmtId="177" fontId="1" fillId="2" borderId="0" xfId="5" applyNumberFormat="1" applyFont="1" applyFill="1" applyBorder="1"/>
    <xf numFmtId="171" fontId="18" fillId="2" borderId="0" xfId="5" applyNumberFormat="1" applyFont="1" applyFill="1"/>
    <xf numFmtId="171" fontId="18" fillId="2" borderId="17" xfId="5" applyNumberFormat="1" applyFont="1" applyFill="1" applyBorder="1"/>
    <xf numFmtId="171" fontId="18" fillId="0" borderId="17" xfId="5" applyNumberFormat="1" applyFont="1" applyBorder="1"/>
    <xf numFmtId="171" fontId="19" fillId="0" borderId="17" xfId="0" applyNumberFormat="1" applyFont="1" applyBorder="1"/>
    <xf numFmtId="171" fontId="33" fillId="0" borderId="17" xfId="0" applyNumberFormat="1" applyFont="1" applyBorder="1"/>
    <xf numFmtId="177" fontId="13" fillId="0" borderId="0" xfId="9" applyNumberFormat="1" applyFont="1"/>
    <xf numFmtId="0" fontId="3" fillId="2" borderId="1" xfId="1" applyNumberFormat="1" applyFont="1" applyFill="1" applyBorder="1"/>
    <xf numFmtId="0" fontId="3" fillId="2" borderId="24" xfId="0" applyFont="1" applyFill="1" applyBorder="1" applyAlignment="1">
      <alignment horizontal="right" wrapText="1"/>
    </xf>
    <xf numFmtId="0" fontId="3" fillId="2" borderId="23" xfId="1" applyNumberFormat="1" applyFont="1" applyFill="1" applyBorder="1"/>
    <xf numFmtId="175" fontId="3" fillId="2" borderId="24" xfId="0" applyNumberFormat="1" applyFont="1" applyFill="1" applyBorder="1" applyAlignment="1">
      <alignment horizontal="right" wrapText="1"/>
    </xf>
    <xf numFmtId="173" fontId="1" fillId="6" borderId="0" xfId="10" applyNumberFormat="1" applyFont="1" applyFill="1" applyBorder="1"/>
    <xf numFmtId="173" fontId="1" fillId="6" borderId="25" xfId="10" applyNumberFormat="1" applyFont="1" applyFill="1" applyBorder="1"/>
    <xf numFmtId="173" fontId="3" fillId="6" borderId="0" xfId="10" applyNumberFormat="1" applyFont="1" applyFill="1" applyBorder="1"/>
    <xf numFmtId="169" fontId="1" fillId="2" borderId="25" xfId="1" applyNumberFormat="1" applyFont="1" applyFill="1" applyBorder="1"/>
    <xf numFmtId="169" fontId="1" fillId="5" borderId="25" xfId="1" applyNumberFormat="1" applyFont="1" applyFill="1" applyBorder="1"/>
    <xf numFmtId="169" fontId="3" fillId="5" borderId="27" xfId="1" applyNumberFormat="1" applyFont="1" applyFill="1" applyBorder="1"/>
    <xf numFmtId="170" fontId="1" fillId="2" borderId="0" xfId="0" applyNumberFormat="1" applyFont="1" applyFill="1"/>
    <xf numFmtId="165" fontId="1" fillId="2" borderId="0" xfId="0" applyNumberFormat="1" applyFont="1" applyFill="1"/>
    <xf numFmtId="170" fontId="1" fillId="2" borderId="0" xfId="0" applyNumberFormat="1" applyFont="1" applyFill="1" applyBorder="1"/>
    <xf numFmtId="165" fontId="1" fillId="2" borderId="0" xfId="0" applyNumberFormat="1" applyFont="1" applyFill="1" applyBorder="1"/>
    <xf numFmtId="3" fontId="1" fillId="2" borderId="11" xfId="1" applyNumberFormat="1" applyFont="1" applyFill="1" applyBorder="1"/>
    <xf numFmtId="3" fontId="36" fillId="2" borderId="0" xfId="0" applyNumberFormat="1" applyFont="1" applyFill="1" applyAlignment="1">
      <alignment horizontal="right"/>
    </xf>
    <xf numFmtId="3" fontId="36" fillId="2" borderId="0" xfId="0" applyNumberFormat="1" applyFont="1" applyFill="1" applyBorder="1" applyAlignment="1">
      <alignment horizontal="right"/>
    </xf>
    <xf numFmtId="0" fontId="36" fillId="2" borderId="0" xfId="0" applyFont="1" applyFill="1" applyAlignment="1">
      <alignment horizontal="right"/>
    </xf>
    <xf numFmtId="0" fontId="34" fillId="2" borderId="0" xfId="0" applyFont="1" applyFill="1" applyAlignment="1">
      <alignment horizontal="right"/>
    </xf>
    <xf numFmtId="3" fontId="35" fillId="2" borderId="26" xfId="0" applyNumberFormat="1" applyFont="1" applyFill="1" applyBorder="1" applyAlignment="1">
      <alignment horizontal="right"/>
    </xf>
    <xf numFmtId="0" fontId="27" fillId="2" borderId="1" xfId="0" applyFont="1" applyFill="1" applyBorder="1" applyAlignment="1">
      <alignment horizontal="left"/>
    </xf>
    <xf numFmtId="170" fontId="6" fillId="0" borderId="0" xfId="1" applyNumberFormat="1" applyFont="1" applyAlignment="1"/>
    <xf numFmtId="167" fontId="10" fillId="2" borderId="0" xfId="7" applyNumberFormat="1" applyFont="1" applyFill="1" applyAlignment="1">
      <alignment horizontal="center"/>
    </xf>
    <xf numFmtId="0" fontId="1" fillId="0" borderId="0" xfId="5" applyFont="1" applyAlignment="1">
      <alignment horizontal="center"/>
    </xf>
    <xf numFmtId="0" fontId="6" fillId="2" borderId="0" xfId="0" applyFont="1" applyFill="1" applyAlignment="1">
      <alignment horizontal="center"/>
    </xf>
    <xf numFmtId="0" fontId="10" fillId="2" borderId="3" xfId="0" applyFont="1" applyFill="1" applyBorder="1"/>
    <xf numFmtId="0" fontId="10" fillId="5" borderId="3" xfId="0" applyFont="1" applyFill="1" applyBorder="1" applyAlignment="1">
      <alignment horizontal="center"/>
    </xf>
    <xf numFmtId="0" fontId="10" fillId="2" borderId="11" xfId="0" applyFont="1" applyFill="1" applyBorder="1" applyAlignment="1"/>
    <xf numFmtId="0" fontId="1" fillId="2" borderId="16" xfId="0" applyFont="1" applyFill="1" applyBorder="1" applyAlignment="1">
      <alignment horizontal="right" wrapText="1"/>
    </xf>
    <xf numFmtId="174" fontId="1" fillId="2" borderId="16" xfId="0" applyNumberFormat="1" applyFont="1" applyFill="1" applyBorder="1" applyAlignment="1">
      <alignment horizontal="right" wrapText="1"/>
    </xf>
    <xf numFmtId="175" fontId="1" fillId="2" borderId="24" xfId="0" applyNumberFormat="1" applyFont="1" applyFill="1" applyBorder="1" applyAlignment="1">
      <alignment horizontal="right" wrapText="1"/>
    </xf>
    <xf numFmtId="0" fontId="1" fillId="2" borderId="29" xfId="0" applyFont="1" applyFill="1" applyBorder="1" applyAlignment="1">
      <alignment horizontal="right" wrapText="1"/>
    </xf>
    <xf numFmtId="169" fontId="1" fillId="2" borderId="5" xfId="1" applyNumberFormat="1" applyFont="1" applyFill="1" applyBorder="1"/>
    <xf numFmtId="169" fontId="1" fillId="5" borderId="5" xfId="1" applyNumberFormat="1" applyFont="1" applyFill="1" applyBorder="1"/>
    <xf numFmtId="169" fontId="3" fillId="5" borderId="28" xfId="1" applyNumberFormat="1" applyFont="1" applyFill="1" applyBorder="1"/>
    <xf numFmtId="0" fontId="25" fillId="0" borderId="10" xfId="0" applyFont="1" applyBorder="1" applyAlignment="1">
      <alignment wrapText="1"/>
    </xf>
    <xf numFmtId="0" fontId="6" fillId="0" borderId="0" xfId="0" applyFont="1" applyBorder="1" applyAlignment="1">
      <alignment horizontal="center"/>
    </xf>
    <xf numFmtId="0" fontId="6" fillId="0" borderId="0" xfId="0" applyFont="1" applyBorder="1"/>
    <xf numFmtId="169" fontId="6" fillId="0" borderId="0" xfId="1" applyNumberFormat="1" applyFont="1" applyBorder="1" applyAlignment="1">
      <alignment horizontal="center"/>
    </xf>
    <xf numFmtId="173" fontId="6" fillId="0" borderId="0" xfId="0" applyNumberFormat="1" applyFont="1" applyBorder="1"/>
    <xf numFmtId="0" fontId="3" fillId="2" borderId="0" xfId="0" applyFont="1" applyFill="1" applyBorder="1"/>
    <xf numFmtId="0" fontId="6" fillId="2" borderId="0" xfId="0" applyFont="1" applyFill="1" applyBorder="1"/>
    <xf numFmtId="3" fontId="3" fillId="5" borderId="0" xfId="0" applyNumberFormat="1" applyFont="1" applyFill="1" applyAlignment="1">
      <alignment horizontal="right"/>
    </xf>
    <xf numFmtId="3" fontId="3" fillId="2" borderId="0" xfId="0" applyNumberFormat="1" applyFont="1" applyFill="1" applyAlignment="1">
      <alignment horizontal="right"/>
    </xf>
    <xf numFmtId="3" fontId="3" fillId="2" borderId="0" xfId="0" applyNumberFormat="1" applyFont="1" applyFill="1"/>
    <xf numFmtId="0" fontId="25" fillId="0" borderId="0" xfId="0" applyFont="1"/>
    <xf numFmtId="0" fontId="3" fillId="2" borderId="17" xfId="0" applyFont="1" applyFill="1" applyBorder="1"/>
    <xf numFmtId="3" fontId="3" fillId="5" borderId="17" xfId="0" applyNumberFormat="1" applyFont="1" applyFill="1" applyBorder="1" applyAlignment="1">
      <alignment horizontal="right"/>
    </xf>
    <xf numFmtId="3" fontId="3" fillId="2" borderId="17" xfId="0" applyNumberFormat="1" applyFont="1" applyFill="1" applyBorder="1" applyAlignment="1">
      <alignment horizontal="right"/>
    </xf>
    <xf numFmtId="3" fontId="3" fillId="2" borderId="17" xfId="0" applyNumberFormat="1" applyFont="1" applyFill="1" applyBorder="1"/>
    <xf numFmtId="0" fontId="3" fillId="2" borderId="16" xfId="0" applyFont="1" applyFill="1" applyBorder="1"/>
    <xf numFmtId="3" fontId="3" fillId="5" borderId="16" xfId="0" applyNumberFormat="1" applyFont="1" applyFill="1" applyBorder="1" applyAlignment="1">
      <alignment horizontal="right"/>
    </xf>
    <xf numFmtId="0" fontId="28" fillId="2" borderId="25" xfId="0" applyFont="1" applyFill="1" applyBorder="1" applyAlignment="1">
      <alignment horizontal="center"/>
    </xf>
    <xf numFmtId="172" fontId="28" fillId="2" borderId="25" xfId="0" applyNumberFormat="1" applyFont="1" applyFill="1" applyBorder="1" applyAlignment="1">
      <alignment horizontal="center"/>
    </xf>
    <xf numFmtId="172" fontId="28" fillId="2" borderId="25" xfId="0" applyNumberFormat="1" applyFont="1" applyFill="1" applyBorder="1"/>
    <xf numFmtId="172" fontId="28" fillId="2" borderId="25" xfId="0" applyNumberFormat="1" applyFont="1" applyFill="1" applyBorder="1" applyAlignment="1">
      <alignment horizontal="right"/>
    </xf>
    <xf numFmtId="172" fontId="28" fillId="2" borderId="30" xfId="0" applyNumberFormat="1" applyFont="1" applyFill="1" applyBorder="1"/>
    <xf numFmtId="3" fontId="13" fillId="0" borderId="0" xfId="0" applyNumberFormat="1" applyFont="1" applyAlignment="1">
      <alignment vertical="center" wrapText="1"/>
    </xf>
    <xf numFmtId="167" fontId="25" fillId="0" borderId="20" xfId="0" applyNumberFormat="1" applyFont="1" applyBorder="1"/>
    <xf numFmtId="0" fontId="24" fillId="0" borderId="10" xfId="0" applyFont="1" applyBorder="1" applyAlignment="1">
      <alignment horizontal="center"/>
    </xf>
    <xf numFmtId="169" fontId="24" fillId="0" borderId="10" xfId="1" applyNumberFormat="1" applyFont="1" applyBorder="1" applyAlignment="1">
      <alignment horizontal="center"/>
    </xf>
    <xf numFmtId="0" fontId="24" fillId="0" borderId="10" xfId="0" applyFont="1" applyBorder="1" applyAlignment="1">
      <alignment horizontal="center" wrapText="1"/>
    </xf>
    <xf numFmtId="0" fontId="13" fillId="0" borderId="7" xfId="0" applyFont="1" applyBorder="1" applyAlignment="1">
      <alignment horizontal="center"/>
    </xf>
    <xf numFmtId="37" fontId="1" fillId="0" borderId="10" xfId="5" applyNumberFormat="1" applyFont="1" applyFill="1" applyBorder="1" applyAlignment="1" applyProtection="1">
      <alignment horizontal="center"/>
    </xf>
    <xf numFmtId="0" fontId="13" fillId="0" borderId="25" xfId="0" applyFont="1" applyBorder="1" applyAlignment="1">
      <alignment horizontal="center"/>
    </xf>
    <xf numFmtId="37" fontId="1" fillId="0" borderId="5" xfId="5" applyNumberFormat="1" applyFont="1" applyFill="1" applyBorder="1" applyAlignment="1" applyProtection="1">
      <alignment horizontal="center"/>
    </xf>
    <xf numFmtId="0" fontId="13" fillId="0" borderId="0" xfId="0" applyFont="1" applyBorder="1" applyAlignment="1">
      <alignment horizontal="center"/>
    </xf>
    <xf numFmtId="0" fontId="13" fillId="0" borderId="25" xfId="0" applyFont="1" applyFill="1" applyBorder="1" applyAlignment="1">
      <alignment horizontal="center"/>
    </xf>
    <xf numFmtId="0" fontId="13" fillId="0" borderId="25" xfId="0" quotePrefix="1" applyFont="1" applyBorder="1" applyAlignment="1">
      <alignment horizontal="center"/>
    </xf>
    <xf numFmtId="0" fontId="13" fillId="0" borderId="30" xfId="0" applyFont="1" applyBorder="1" applyAlignment="1">
      <alignment horizontal="center"/>
    </xf>
    <xf numFmtId="37" fontId="1" fillId="0" borderId="21" xfId="5" applyNumberFormat="1" applyFont="1" applyFill="1" applyBorder="1" applyAlignment="1" applyProtection="1">
      <alignment horizontal="center"/>
    </xf>
    <xf numFmtId="176" fontId="27" fillId="2" borderId="1" xfId="0" applyNumberFormat="1" applyFont="1" applyFill="1" applyBorder="1" applyAlignment="1">
      <alignment horizontal="right"/>
    </xf>
    <xf numFmtId="0" fontId="27" fillId="2" borderId="1" xfId="0" applyFont="1" applyFill="1" applyBorder="1"/>
    <xf numFmtId="172" fontId="27" fillId="2" borderId="1" xfId="0" applyNumberFormat="1" applyFont="1" applyFill="1" applyBorder="1" applyAlignment="1">
      <alignment horizontal="center"/>
    </xf>
    <xf numFmtId="172" fontId="27" fillId="2" borderId="31" xfId="0" applyNumberFormat="1" applyFont="1" applyFill="1" applyBorder="1" applyAlignment="1">
      <alignment horizontal="center"/>
    </xf>
    <xf numFmtId="0" fontId="1" fillId="2" borderId="0" xfId="0" applyFont="1" applyFill="1" applyAlignment="1">
      <alignment wrapText="1"/>
    </xf>
    <xf numFmtId="173" fontId="3" fillId="2" borderId="31" xfId="0" applyNumberFormat="1" applyFont="1" applyFill="1" applyBorder="1"/>
    <xf numFmtId="0" fontId="28" fillId="4" borderId="1" xfId="0" applyFont="1" applyFill="1" applyBorder="1" applyAlignment="1">
      <alignment horizontal="right"/>
    </xf>
    <xf numFmtId="0" fontId="28" fillId="4" borderId="31" xfId="0" applyFont="1" applyFill="1" applyBorder="1" applyAlignment="1">
      <alignment horizontal="right"/>
    </xf>
    <xf numFmtId="0" fontId="28" fillId="4" borderId="1" xfId="0" applyFont="1" applyFill="1" applyBorder="1"/>
    <xf numFmtId="167" fontId="1" fillId="0" borderId="16" xfId="7" applyFont="1" applyFill="1" applyBorder="1" applyAlignment="1">
      <alignment horizontal="right"/>
    </xf>
    <xf numFmtId="0" fontId="1" fillId="0" borderId="1" xfId="0" applyFont="1" applyFill="1" applyBorder="1" applyAlignment="1">
      <alignment horizontal="right"/>
    </xf>
    <xf numFmtId="0" fontId="1" fillId="0" borderId="20" xfId="0" applyFont="1" applyFill="1" applyBorder="1" applyAlignment="1">
      <alignment horizontal="right"/>
    </xf>
    <xf numFmtId="0" fontId="10" fillId="2" borderId="19" xfId="0" applyFont="1" applyFill="1" applyBorder="1" applyAlignment="1">
      <alignment horizontal="right"/>
    </xf>
    <xf numFmtId="0" fontId="10" fillId="2" borderId="0" xfId="0" applyFont="1" applyFill="1" applyBorder="1" applyAlignment="1"/>
    <xf numFmtId="0" fontId="10" fillId="2" borderId="0" xfId="0" applyFont="1" applyFill="1" applyBorder="1" applyAlignment="1">
      <alignment horizontal="center"/>
    </xf>
    <xf numFmtId="0" fontId="10" fillId="2" borderId="16" xfId="0" applyFont="1" applyFill="1" applyBorder="1" applyAlignment="1">
      <alignment wrapText="1"/>
    </xf>
    <xf numFmtId="37" fontId="10" fillId="2" borderId="16" xfId="0" applyNumberFormat="1" applyFont="1" applyFill="1" applyBorder="1" applyAlignment="1">
      <alignment horizontal="right"/>
    </xf>
    <xf numFmtId="37" fontId="10" fillId="2" borderId="22" xfId="0" applyNumberFormat="1" applyFont="1" applyFill="1" applyBorder="1" applyAlignment="1">
      <alignment horizontal="right"/>
    </xf>
    <xf numFmtId="0" fontId="38" fillId="4" borderId="1" xfId="0" applyFont="1" applyFill="1" applyBorder="1" applyAlignment="1">
      <alignment horizontal="left"/>
    </xf>
    <xf numFmtId="0" fontId="38" fillId="4" borderId="1" xfId="0" applyFont="1" applyFill="1" applyBorder="1" applyAlignment="1">
      <alignment horizontal="right"/>
    </xf>
    <xf numFmtId="0" fontId="10" fillId="2" borderId="0" xfId="0" applyFont="1" applyFill="1" applyAlignment="1">
      <alignment horizontal="right"/>
    </xf>
    <xf numFmtId="0" fontId="10" fillId="2" borderId="12" xfId="0" applyFont="1" applyFill="1" applyBorder="1"/>
    <xf numFmtId="0" fontId="10" fillId="2" borderId="3" xfId="0" applyFont="1" applyFill="1" applyBorder="1" applyAlignment="1">
      <alignment horizontal="right"/>
    </xf>
    <xf numFmtId="0" fontId="28" fillId="4" borderId="1" xfId="0" applyFont="1" applyFill="1" applyBorder="1" applyAlignment="1">
      <alignment horizontal="center"/>
    </xf>
    <xf numFmtId="0" fontId="28" fillId="4" borderId="31" xfId="0" applyFont="1" applyFill="1" applyBorder="1" applyAlignment="1">
      <alignment horizontal="center"/>
    </xf>
    <xf numFmtId="0" fontId="39" fillId="2" borderId="0" xfId="0" applyFont="1" applyFill="1"/>
    <xf numFmtId="0" fontId="1" fillId="2" borderId="32" xfId="8" applyFont="1" applyFill="1" applyBorder="1" applyAlignment="1">
      <alignment horizontal="right" wrapText="1"/>
    </xf>
    <xf numFmtId="0" fontId="14" fillId="0" borderId="0" xfId="0" applyFont="1"/>
    <xf numFmtId="171" fontId="6" fillId="0" borderId="0" xfId="9" applyNumberFormat="1" applyFont="1"/>
    <xf numFmtId="10" fontId="19" fillId="0" borderId="11" xfId="0" applyNumberFormat="1" applyFont="1" applyBorder="1"/>
    <xf numFmtId="0" fontId="40" fillId="0" borderId="0" xfId="0" applyFont="1"/>
    <xf numFmtId="0" fontId="3" fillId="5" borderId="0" xfId="8" applyFont="1" applyFill="1" applyBorder="1" applyAlignment="1">
      <alignment horizontal="center"/>
    </xf>
    <xf numFmtId="0" fontId="25" fillId="0" borderId="17" xfId="0" applyFont="1" applyBorder="1"/>
    <xf numFmtId="0" fontId="1" fillId="2" borderId="0" xfId="0" applyFont="1" applyFill="1" applyAlignment="1">
      <alignment horizontal="left"/>
    </xf>
    <xf numFmtId="3" fontId="25" fillId="0" borderId="0" xfId="0" applyNumberFormat="1" applyFont="1"/>
    <xf numFmtId="0" fontId="1" fillId="0" borderId="0" xfId="0" applyFont="1" applyAlignment="1"/>
    <xf numFmtId="2" fontId="13" fillId="2" borderId="11" xfId="0" applyNumberFormat="1" applyFont="1" applyFill="1" applyBorder="1"/>
    <xf numFmtId="165" fontId="1" fillId="2" borderId="0" xfId="1" applyFont="1" applyFill="1"/>
    <xf numFmtId="37" fontId="35" fillId="2" borderId="0" xfId="7" applyNumberFormat="1" applyFont="1" applyFill="1" applyBorder="1"/>
    <xf numFmtId="171" fontId="1" fillId="5" borderId="0" xfId="9" applyNumberFormat="1" applyFont="1" applyFill="1" applyAlignment="1">
      <alignment horizontal="right"/>
    </xf>
    <xf numFmtId="0" fontId="14" fillId="5" borderId="0" xfId="0" applyFont="1" applyFill="1" applyAlignment="1">
      <alignment horizontal="left"/>
    </xf>
    <xf numFmtId="0" fontId="12" fillId="2" borderId="0" xfId="0" applyFont="1" applyFill="1" applyAlignment="1">
      <alignment horizontal="left"/>
    </xf>
    <xf numFmtId="15" fontId="42" fillId="0" borderId="0" xfId="0" applyNumberFormat="1" applyFont="1"/>
    <xf numFmtId="0" fontId="4" fillId="0" borderId="0" xfId="4" applyFont="1" applyAlignment="1" applyProtection="1">
      <alignment horizontal="left" vertical="center"/>
    </xf>
    <xf numFmtId="0" fontId="4" fillId="0" borderId="0" xfId="4" applyFont="1" applyAlignment="1" applyProtection="1">
      <alignment horizontal="left"/>
    </xf>
    <xf numFmtId="0" fontId="13" fillId="0" borderId="0" xfId="0" applyFont="1" applyAlignment="1">
      <alignment horizontal="left" wrapText="1"/>
    </xf>
    <xf numFmtId="0" fontId="13" fillId="0" borderId="0" xfId="0" applyFont="1" applyAlignment="1">
      <alignment horizontal="left"/>
    </xf>
    <xf numFmtId="0" fontId="17" fillId="0" borderId="0" xfId="4" applyFont="1" applyAlignment="1" applyProtection="1">
      <alignment horizontal="left"/>
    </xf>
    <xf numFmtId="0" fontId="1" fillId="2" borderId="0" xfId="0" applyFont="1" applyFill="1" applyAlignment="1">
      <alignment horizontal="left" wrapText="1"/>
    </xf>
    <xf numFmtId="0" fontId="1" fillId="2" borderId="0" xfId="0" applyFont="1" applyFill="1" applyAlignment="1">
      <alignment wrapText="1"/>
    </xf>
    <xf numFmtId="0" fontId="3" fillId="2" borderId="0" xfId="5" applyFont="1" applyFill="1" applyAlignment="1">
      <alignment horizontal="left" wrapText="1"/>
    </xf>
    <xf numFmtId="0" fontId="1" fillId="2" borderId="0" xfId="5" applyFont="1" applyFill="1" applyAlignment="1">
      <alignment horizontal="left" wrapText="1"/>
    </xf>
    <xf numFmtId="0" fontId="3" fillId="2" borderId="0" xfId="0" applyFont="1" applyFill="1" applyAlignment="1">
      <alignment horizontal="left" wrapText="1"/>
    </xf>
    <xf numFmtId="0" fontId="3" fillId="3" borderId="0" xfId="0" applyFont="1" applyFill="1" applyBorder="1" applyAlignment="1">
      <alignment horizontal="center"/>
    </xf>
    <xf numFmtId="0" fontId="24" fillId="0" borderId="11" xfId="0" applyFont="1" applyBorder="1" applyAlignment="1">
      <alignment horizontal="center"/>
    </xf>
    <xf numFmtId="0" fontId="3" fillId="2" borderId="0" xfId="0" applyFont="1" applyFill="1" applyAlignment="1">
      <alignment horizontal="left"/>
    </xf>
    <xf numFmtId="0" fontId="1" fillId="2" borderId="0" xfId="0" applyFont="1" applyFill="1" applyAlignment="1">
      <alignment horizontal="left"/>
    </xf>
    <xf numFmtId="0" fontId="8" fillId="2" borderId="0" xfId="0" applyFont="1" applyFill="1" applyAlignment="1">
      <alignment horizontal="left" wrapText="1"/>
    </xf>
    <xf numFmtId="1" fontId="3" fillId="2" borderId="1" xfId="7" applyNumberFormat="1" applyFont="1" applyFill="1" applyBorder="1" applyAlignment="1">
      <alignment horizontal="center" wrapText="1"/>
    </xf>
    <xf numFmtId="0" fontId="1" fillId="2" borderId="0" xfId="0" quotePrefix="1" applyFont="1" applyFill="1" applyBorder="1" applyAlignment="1">
      <alignment horizontal="left" vertical="top" wrapText="1"/>
    </xf>
    <xf numFmtId="0" fontId="6" fillId="0" borderId="0" xfId="0" applyFont="1" applyAlignment="1">
      <alignment horizontal="left" vertical="top" wrapText="1"/>
    </xf>
    <xf numFmtId="0" fontId="10" fillId="2" borderId="7" xfId="0" applyFont="1" applyFill="1" applyBorder="1" applyAlignment="1">
      <alignment horizontal="center"/>
    </xf>
    <xf numFmtId="0" fontId="3" fillId="2" borderId="0" xfId="0" applyFont="1" applyFill="1" applyBorder="1" applyAlignment="1">
      <alignment horizontal="left" wrapText="1"/>
    </xf>
    <xf numFmtId="0" fontId="1" fillId="2" borderId="0" xfId="0" applyFont="1" applyFill="1" applyBorder="1" applyAlignment="1"/>
    <xf numFmtId="0" fontId="1" fillId="2" borderId="0" xfId="0" applyFont="1" applyFill="1" applyBorder="1" applyAlignment="1">
      <alignment horizontal="left" wrapText="1"/>
    </xf>
    <xf numFmtId="0" fontId="1" fillId="2" borderId="0" xfId="0" applyFont="1" applyFill="1" applyAlignment="1">
      <alignment horizontal="left" vertical="top" wrapText="1"/>
    </xf>
    <xf numFmtId="0" fontId="10" fillId="2" borderId="0" xfId="0" applyFont="1" applyFill="1" applyBorder="1" applyAlignment="1">
      <alignment horizontal="center"/>
    </xf>
    <xf numFmtId="0" fontId="4" fillId="0" borderId="0" xfId="4" applyFont="1" applyAlignment="1" applyProtection="1"/>
    <xf numFmtId="0" fontId="10" fillId="2" borderId="0" xfId="0" applyFont="1" applyFill="1" applyAlignment="1">
      <alignment horizontal="left" wrapText="1"/>
    </xf>
    <xf numFmtId="0" fontId="1" fillId="2" borderId="0" xfId="0" applyFont="1" applyFill="1" applyAlignment="1"/>
    <xf numFmtId="0" fontId="1" fillId="0" borderId="0" xfId="0" applyFont="1" applyBorder="1" applyAlignment="1">
      <alignment horizontal="left" wrapText="1"/>
    </xf>
    <xf numFmtId="0" fontId="1" fillId="0" borderId="0" xfId="0" applyFont="1" applyFill="1" applyAlignment="1">
      <alignment horizontal="left" wrapText="1"/>
    </xf>
    <xf numFmtId="0" fontId="27" fillId="2" borderId="4" xfId="0" applyFont="1" applyFill="1" applyBorder="1" applyAlignment="1">
      <alignment horizontal="left"/>
    </xf>
    <xf numFmtId="0" fontId="27" fillId="2" borderId="1" xfId="0" applyFont="1" applyFill="1" applyBorder="1" applyAlignment="1">
      <alignment horizontal="left"/>
    </xf>
    <xf numFmtId="0" fontId="27" fillId="2" borderId="12" xfId="0" applyFont="1" applyFill="1" applyBorder="1" applyAlignment="1">
      <alignment horizontal="left"/>
    </xf>
    <xf numFmtId="0" fontId="28" fillId="0" borderId="0" xfId="0" applyFont="1" applyAlignment="1">
      <alignment horizontal="left" wrapText="1"/>
    </xf>
  </cellXfs>
  <cellStyles count="15">
    <cellStyle name="Comma" xfId="1" builtinId="3"/>
    <cellStyle name="Comma 2" xfId="11" xr:uid="{00000000-0005-0000-0000-000001000000}"/>
    <cellStyle name="Comma 3" xfId="2" xr:uid="{00000000-0005-0000-0000-000002000000}"/>
    <cellStyle name="Comma 4" xfId="13" xr:uid="{B8914382-4630-428A-A184-1529CBB6277D}"/>
    <cellStyle name="Currency" xfId="3" builtinId="4"/>
    <cellStyle name="Currency 2" xfId="12" xr:uid="{00000000-0005-0000-0000-000004000000}"/>
    <cellStyle name="Currency 3" xfId="14" xr:uid="{338D9061-A22B-4474-8158-1BAC5FE80872}"/>
    <cellStyle name="Hyperlink" xfId="4" builtinId="8"/>
    <cellStyle name="Normal" xfId="0" builtinId="0"/>
    <cellStyle name="Normal 2" xfId="5" xr:uid="{00000000-0005-0000-0000-000007000000}"/>
    <cellStyle name="Normal 3" xfId="6" xr:uid="{00000000-0005-0000-0000-000008000000}"/>
    <cellStyle name="Normal_Sheet1" xfId="7" xr:uid="{00000000-0005-0000-0000-000009000000}"/>
    <cellStyle name="Normal_Sheet2" xfId="8" xr:uid="{00000000-0005-0000-0000-00000A000000}"/>
    <cellStyle name="Percent" xfId="9" builtinId="5"/>
    <cellStyle name="Percent 2" xfId="10" xr:uid="{00000000-0005-0000-0000-00000C000000}"/>
  </cellStyles>
  <dxfs count="5">
    <dxf>
      <numFmt numFmtId="3" formatCode="#,##0"/>
    </dxf>
    <dxf>
      <numFmt numFmtId="173" formatCode="0.0"/>
    </dxf>
    <dxf>
      <numFmt numFmtId="173" formatCode="0.0"/>
    </dxf>
    <dxf>
      <numFmt numFmtId="173" formatCode="0.0"/>
    </dxf>
    <dxf>
      <numFmt numFmtId="173"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gov.uk/government/collections/companies-house-guidance-for-limited-companies-partnerships-and-other-company-type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fca.org.uk/"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gov.uk/government/publications/definitions-to-accompany-our-statistical-releases" TargetMode="External"/><Relationship Id="rId3" Type="http://schemas.openxmlformats.org/officeDocument/2006/relationships/hyperlink" Target="https://www.gov.uk/government/organisations/companies-house/about/about-our-services" TargetMode="External"/><Relationship Id="rId7" Type="http://schemas.openxmlformats.org/officeDocument/2006/relationships/hyperlink" Target="http://forum.aws.chdev.org/" TargetMode="External"/><Relationship Id="rId2" Type="http://schemas.openxmlformats.org/officeDocument/2006/relationships/hyperlink" Target="mailto:statistics@companieshouse.gov.uk" TargetMode="External"/><Relationship Id="rId1" Type="http://schemas.openxmlformats.org/officeDocument/2006/relationships/hyperlink" Target="https://www.gov.uk/government/organisations/companies-house/about/statistics" TargetMode="External"/><Relationship Id="rId6" Type="http://schemas.openxmlformats.org/officeDocument/2006/relationships/hyperlink" Target="https://developer.companieshouse.gov.uk/api/docs/" TargetMode="External"/><Relationship Id="rId5" Type="http://schemas.openxmlformats.org/officeDocument/2006/relationships/hyperlink" Target="http://forum.aws.chdev.org/" TargetMode="External"/><Relationship Id="rId4" Type="http://schemas.openxmlformats.org/officeDocument/2006/relationships/hyperlink" Target="https://developer.companieshouse.gov.uk/api/docs/" TargetMode="External"/><Relationship Id="rId9"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s://www.gov.uk/government/publications/definitions-to-accompany-our-statistical-releases" TargetMode="External"/><Relationship Id="rId1" Type="http://schemas.openxmlformats.org/officeDocument/2006/relationships/hyperlink" Target="https://www.gov.uk/government/publications/definitions-to-accompany-our-statistical-releases"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gov.uk/government/publications/definitions-to-accompany-our-statistical-releases"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www.gov.uk/government/publications/definitions-to-accompany-our-statistical-releases"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www.gov.uk/government/publications/definitions-to-accompany-our-statistical-releas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31B2C-E8EE-48BB-A133-026995E5B6A7}">
  <dimension ref="A1:B11"/>
  <sheetViews>
    <sheetView showGridLines="0" tabSelected="1" workbookViewId="0"/>
  </sheetViews>
  <sheetFormatPr defaultRowHeight="14.25" x14ac:dyDescent="0.45"/>
  <cols>
    <col min="1" max="1" width="18.06640625" bestFit="1" customWidth="1"/>
  </cols>
  <sheetData>
    <row r="1" spans="1:2" x14ac:dyDescent="0.45">
      <c r="A1" s="1" t="s">
        <v>566</v>
      </c>
    </row>
    <row r="2" spans="1:2" x14ac:dyDescent="0.45">
      <c r="A2" s="1"/>
    </row>
    <row r="3" spans="1:2" x14ac:dyDescent="0.45">
      <c r="A3" s="1" t="s">
        <v>571</v>
      </c>
      <c r="B3" s="39" t="s">
        <v>528</v>
      </c>
    </row>
    <row r="4" spans="1:2" x14ac:dyDescent="0.45">
      <c r="B4" s="38" t="s">
        <v>28</v>
      </c>
    </row>
    <row r="5" spans="1:2" x14ac:dyDescent="0.45">
      <c r="B5" s="39" t="s">
        <v>533</v>
      </c>
    </row>
    <row r="6" spans="1:2" x14ac:dyDescent="0.45">
      <c r="B6" s="38" t="s">
        <v>537</v>
      </c>
    </row>
    <row r="7" spans="1:2" x14ac:dyDescent="0.45">
      <c r="B7" s="39" t="s">
        <v>541</v>
      </c>
    </row>
    <row r="9" spans="1:2" x14ac:dyDescent="0.45">
      <c r="A9" s="1" t="s">
        <v>567</v>
      </c>
      <c r="B9" s="39" t="s">
        <v>572</v>
      </c>
    </row>
    <row r="10" spans="1:2" x14ac:dyDescent="0.45">
      <c r="A10" s="1" t="s">
        <v>568</v>
      </c>
      <c r="B10" s="39" t="s">
        <v>574</v>
      </c>
    </row>
    <row r="11" spans="1:2" x14ac:dyDescent="0.45">
      <c r="A11" s="1" t="s">
        <v>569</v>
      </c>
      <c r="B11" s="540">
        <v>43678</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42"/>
  <sheetViews>
    <sheetView zoomScaleNormal="100" workbookViewId="0">
      <selection activeCell="B7" sqref="B7:H19"/>
    </sheetView>
  </sheetViews>
  <sheetFormatPr defaultColWidth="9.19921875" defaultRowHeight="12.75" x14ac:dyDescent="0.35"/>
  <cols>
    <col min="1" max="1" width="23" style="2" customWidth="1"/>
    <col min="2" max="8" width="18.53125" style="2" customWidth="1"/>
    <col min="9" max="25" width="9.19921875" style="2"/>
    <col min="26" max="26" width="11.46484375" style="2" customWidth="1"/>
    <col min="27" max="16384" width="9.19921875" style="2"/>
  </cols>
  <sheetData>
    <row r="1" spans="1:26" ht="16.899999999999999" x14ac:dyDescent="0.4">
      <c r="A1" s="7" t="s">
        <v>32</v>
      </c>
      <c r="B1" s="5"/>
      <c r="C1" s="5"/>
      <c r="D1" s="5"/>
      <c r="E1" s="6"/>
      <c r="F1" s="8"/>
      <c r="G1" s="11"/>
      <c r="H1" s="6"/>
    </row>
    <row r="2" spans="1:26" s="9" customFormat="1" ht="17.25" x14ac:dyDescent="0.45">
      <c r="A2" s="7" t="s">
        <v>531</v>
      </c>
    </row>
    <row r="4" spans="1:26" ht="17.25" customHeight="1" x14ac:dyDescent="0.4">
      <c r="A4" s="452" t="s">
        <v>164</v>
      </c>
      <c r="B4" s="370"/>
      <c r="C4" s="453" t="s">
        <v>149</v>
      </c>
      <c r="D4" s="189"/>
      <c r="E4" s="454"/>
      <c r="F4" s="454"/>
      <c r="G4" s="189"/>
      <c r="H4" s="189"/>
    </row>
    <row r="5" spans="1:26" ht="17.25" customHeight="1" x14ac:dyDescent="0.4">
      <c r="A5" s="189"/>
      <c r="B5" s="16"/>
      <c r="C5" s="15"/>
      <c r="D5" s="190" t="s">
        <v>141</v>
      </c>
      <c r="E5" s="15"/>
      <c r="F5" s="15"/>
      <c r="G5" s="16"/>
      <c r="H5" s="10" t="str">
        <f>IF($C$4="PERCENTAGE",'Data for A6'!H27,'Data for A6'!H5)</f>
        <v>Percentage</v>
      </c>
    </row>
    <row r="6" spans="1:26" s="17" customFormat="1" ht="17.25" customHeight="1" x14ac:dyDescent="0.4">
      <c r="A6" s="191" t="s">
        <v>143</v>
      </c>
      <c r="B6" s="455" t="s">
        <v>144</v>
      </c>
      <c r="C6" s="455" t="s">
        <v>145</v>
      </c>
      <c r="D6" s="455" t="s">
        <v>146</v>
      </c>
      <c r="E6" s="456" t="s">
        <v>147</v>
      </c>
      <c r="F6" s="456" t="s">
        <v>148</v>
      </c>
      <c r="G6" s="457" t="s">
        <v>550</v>
      </c>
      <c r="H6" s="458" t="s">
        <v>99</v>
      </c>
      <c r="Z6" s="193"/>
    </row>
    <row r="7" spans="1:26" x14ac:dyDescent="0.35">
      <c r="A7" s="2" t="s">
        <v>150</v>
      </c>
      <c r="B7" s="23">
        <f>IF($C$4="PERCENTAGE",('Data for A6'!B29),'Data for A6'!B7)</f>
        <v>3.619956980221394</v>
      </c>
      <c r="C7" s="23">
        <f>IF($C$4="PERCENTAGE",('Data for A6'!C29),'Data for A6'!C7)</f>
        <v>3.5719268871215295</v>
      </c>
      <c r="D7" s="23">
        <f>IF($C$4="PERCENTAGE",('Data for A6'!D29),'Data for A6'!D7)</f>
        <v>2.5941964063511027</v>
      </c>
      <c r="E7" s="23">
        <f>IF($C$4="PERCENTAGE",('Data for A6'!E29),'Data for A6'!E7)</f>
        <v>3.4568075781139544</v>
      </c>
      <c r="F7" s="23">
        <f>IF($C$4="PERCENTAGE",('Data for A6'!F29),'Data for A6'!F7)</f>
        <v>4.3908469403364689</v>
      </c>
      <c r="G7" s="434">
        <f>IF($C$4="PERCENTAGE",('Data for A6'!G29),'Data for A6'!G7)</f>
        <v>7.6931359755011544</v>
      </c>
      <c r="H7" s="459">
        <f>IF($C$4="PERCENTAGE",('Data for A6'!H29),'Data for A6'!H7)</f>
        <v>6.6089877989645638</v>
      </c>
    </row>
    <row r="8" spans="1:26" x14ac:dyDescent="0.35">
      <c r="A8" s="2" t="s">
        <v>151</v>
      </c>
      <c r="B8" s="23">
        <f>IF($C$4="PERCENTAGE",('Data for A6'!B30),'Data for A6'!B8)</f>
        <v>2.4867530559781756</v>
      </c>
      <c r="C8" s="23">
        <f>IF($C$4="PERCENTAGE",('Data for A6'!C30),'Data for A6'!C8)</f>
        <v>2.6347611738988883</v>
      </c>
      <c r="D8" s="23">
        <f>IF($C$4="PERCENTAGE",('Data for A6'!D30),'Data for A6'!D8)</f>
        <v>1.9799910407645214</v>
      </c>
      <c r="E8" s="23">
        <f>IF($C$4="PERCENTAGE",('Data for A6'!E30),'Data for A6'!E8)</f>
        <v>3.2906828785522411</v>
      </c>
      <c r="F8" s="23">
        <f>IF($C$4="PERCENTAGE",('Data for A6'!F30),'Data for A6'!F8)</f>
        <v>4.1464618889907348</v>
      </c>
      <c r="G8" s="434">
        <f>IF($C$4="PERCENTAGE",('Data for A6'!G30),'Data for A6'!G8)</f>
        <v>7.7582838347303102</v>
      </c>
      <c r="H8" s="459">
        <f>IF($C$4="PERCENTAGE",('Data for A6'!H30),'Data for A6'!H8)</f>
        <v>6.5591588782589856</v>
      </c>
    </row>
    <row r="9" spans="1:26" x14ac:dyDescent="0.35">
      <c r="A9" s="2" t="s">
        <v>152</v>
      </c>
      <c r="B9" s="23">
        <f>IF($C$4="PERCENTAGE",('Data for A6'!B31),'Data for A6'!B9)</f>
        <v>24.442579088190545</v>
      </c>
      <c r="C9" s="23">
        <f>IF($C$4="PERCENTAGE",('Data for A6'!C31),'Data for A6'!C9)</f>
        <v>24.401190642295706</v>
      </c>
      <c r="D9" s="23">
        <f>IF($C$4="PERCENTAGE",('Data for A6'!D31),'Data for A6'!D9)</f>
        <v>33.695684634911146</v>
      </c>
      <c r="E9" s="23">
        <f>IF($C$4="PERCENTAGE",('Data for A6'!E31),'Data for A6'!E9)</f>
        <v>23.482786653470946</v>
      </c>
      <c r="F9" s="23">
        <f>IF($C$4="PERCENTAGE",('Data for A6'!F31),'Data for A6'!F9)</f>
        <v>26.152931563479797</v>
      </c>
      <c r="G9" s="434">
        <f>IF($C$4="PERCENTAGE",('Data for A6'!G31),'Data for A6'!G9)</f>
        <v>18.071758809351767</v>
      </c>
      <c r="H9" s="459">
        <f>IF($C$4="PERCENTAGE",('Data for A6'!H31),'Data for A6'!H9)</f>
        <v>20.444531329724779</v>
      </c>
    </row>
    <row r="10" spans="1:26" x14ac:dyDescent="0.35">
      <c r="A10" s="2" t="s">
        <v>153</v>
      </c>
      <c r="B10" s="23">
        <f>IF($C$4="PERCENTAGE",('Data for A6'!B32),'Data for A6'!B10)</f>
        <v>7.4759981113267928</v>
      </c>
      <c r="C10" s="23">
        <f>IF($C$4="PERCENTAGE",('Data for A6'!C32),'Data for A6'!C10)</f>
        <v>6.5555090460908794</v>
      </c>
      <c r="D10" s="23">
        <f>IF($C$4="PERCENTAGE",('Data for A6'!D32),'Data for A6'!D10)</f>
        <v>5.7149967647205218</v>
      </c>
      <c r="E10" s="23">
        <f>IF($C$4="PERCENTAGE",('Data for A6'!E32),'Data for A6'!E10)</f>
        <v>7.5361409585748618</v>
      </c>
      <c r="F10" s="23">
        <f>IF($C$4="PERCENTAGE",('Data for A6'!F32),'Data for A6'!F10)</f>
        <v>7.1209948523677999</v>
      </c>
      <c r="G10" s="434">
        <f>IF($C$4="PERCENTAGE",('Data for A6'!G32),'Data for A6'!G10)</f>
        <v>7.6712281455004971</v>
      </c>
      <c r="H10" s="459">
        <f>IF($C$4="PERCENTAGE",('Data for A6'!H32),'Data for A6'!H10)</f>
        <v>7.4970897281444016</v>
      </c>
    </row>
    <row r="11" spans="1:26" x14ac:dyDescent="0.35">
      <c r="A11" s="2" t="s">
        <v>154</v>
      </c>
      <c r="B11" s="23">
        <f>IF($C$4="PERCENTAGE",('Data for A6'!B33),'Data for A6'!B11)</f>
        <v>2.9204483850095309</v>
      </c>
      <c r="C11" s="23">
        <f>IF($C$4="PERCENTAGE",('Data for A6'!C33),'Data for A6'!C11)</f>
        <v>3.7440119064229567</v>
      </c>
      <c r="D11" s="23">
        <f>IF($C$4="PERCENTAGE",('Data for A6'!D33),'Data for A6'!D11)</f>
        <v>3.2731073615051507</v>
      </c>
      <c r="E11" s="23">
        <f>IF($C$4="PERCENTAGE",('Data for A6'!E33),'Data for A6'!E11)</f>
        <v>4.5830093312597198</v>
      </c>
      <c r="F11" s="23">
        <f>IF($C$4="PERCENTAGE",('Data for A6'!F33),'Data for A6'!F11)</f>
        <v>5.3484881084597031</v>
      </c>
      <c r="G11" s="434">
        <f>IF($C$4="PERCENTAGE",('Data for A6'!G33),'Data for A6'!G11)</f>
        <v>6.6832425755481522</v>
      </c>
      <c r="H11" s="459">
        <f>IF($C$4="PERCENTAGE",('Data for A6'!H33),'Data for A6'!H11)</f>
        <v>6.1496535754819721</v>
      </c>
    </row>
    <row r="12" spans="1:26" x14ac:dyDescent="0.35">
      <c r="A12" s="2" t="s">
        <v>155</v>
      </c>
      <c r="B12" s="23">
        <f>IF($C$4="PERCENTAGE",('Data for A6'!B34),'Data for A6'!B12)</f>
        <v>7.486490740254971</v>
      </c>
      <c r="C12" s="23">
        <f>IF($C$4="PERCENTAGE",('Data for A6'!C34),'Data for A6'!C12)</f>
        <v>8.2158969350262776</v>
      </c>
      <c r="D12" s="23">
        <f>IF($C$4="PERCENTAGE",('Data for A6'!D34),'Data for A6'!D12)</f>
        <v>7.3286546214723014</v>
      </c>
      <c r="E12" s="23">
        <f>IF($C$4="PERCENTAGE",('Data for A6'!E34),'Data for A6'!E12)</f>
        <v>7.9152233847023901</v>
      </c>
      <c r="F12" s="23">
        <f>IF($C$4="PERCENTAGE",('Data for A6'!F34),'Data for A6'!F12)</f>
        <v>7.2507117015044917</v>
      </c>
      <c r="G12" s="434">
        <f>IF($C$4="PERCENTAGE",('Data for A6'!G34),'Data for A6'!G12)</f>
        <v>7.1569528409410275</v>
      </c>
      <c r="H12" s="459">
        <f>IF($C$4="PERCENTAGE",('Data for A6'!H34),'Data for A6'!H12)</f>
        <v>7.2354938691308517</v>
      </c>
    </row>
    <row r="13" spans="1:26" x14ac:dyDescent="0.35">
      <c r="A13" s="2" t="s">
        <v>156</v>
      </c>
      <c r="B13" s="23">
        <f>IF($C$4="PERCENTAGE",('Data for A6'!B35),'Data for A6'!B13)</f>
        <v>2.7630589510868617</v>
      </c>
      <c r="C13" s="23">
        <f>IF($C$4="PERCENTAGE",('Data for A6'!C35),'Data for A6'!C13)</f>
        <v>3.5021626901074363</v>
      </c>
      <c r="D13" s="23">
        <f>IF($C$4="PERCENTAGE",('Data for A6'!D35),'Data for A6'!D13)</f>
        <v>3.1267731820218003</v>
      </c>
      <c r="E13" s="23">
        <f>IF($C$4="PERCENTAGE",('Data for A6'!E35),'Data for A6'!E13)</f>
        <v>4.8997949950516055</v>
      </c>
      <c r="F13" s="23">
        <f>IF($C$4="PERCENTAGE",('Data for A6'!F35),'Data for A6'!F13)</f>
        <v>5.5536969302003971</v>
      </c>
      <c r="G13" s="434">
        <f>IF($C$4="PERCENTAGE",('Data for A6'!G35),'Data for A6'!G13)</f>
        <v>6.6016384483432322</v>
      </c>
      <c r="H13" s="459">
        <f>IF($C$4="PERCENTAGE",('Data for A6'!H35),'Data for A6'!H13)</f>
        <v>6.1404764505174914</v>
      </c>
    </row>
    <row r="14" spans="1:26" x14ac:dyDescent="0.35">
      <c r="A14" s="2" t="s">
        <v>157</v>
      </c>
      <c r="B14" s="23">
        <f>IF($C$4="PERCENTAGE",('Data for A6'!B36),'Data for A6'!B14)</f>
        <v>2.9012118986412045</v>
      </c>
      <c r="C14" s="23">
        <f>IF($C$4="PERCENTAGE",('Data for A6'!C36),'Data for A6'!C14)</f>
        <v>3.8230779963722608</v>
      </c>
      <c r="D14" s="23">
        <f>IF($C$4="PERCENTAGE",('Data for A6'!D36),'Data for A6'!D14)</f>
        <v>3.4065004230750087</v>
      </c>
      <c r="E14" s="23">
        <f>IF($C$4="PERCENTAGE",('Data for A6'!E36),'Data for A6'!E14)</f>
        <v>4.7712250812950652</v>
      </c>
      <c r="F14" s="23">
        <f>IF($C$4="PERCENTAGE",('Data for A6'!F36),'Data for A6'!F14)</f>
        <v>5.5059392407771091</v>
      </c>
      <c r="G14" s="434">
        <f>IF($C$4="PERCENTAGE",('Data for A6'!G36),'Data for A6'!G14)</f>
        <v>6.8193284623683068</v>
      </c>
      <c r="H14" s="459">
        <f>IF($C$4="PERCENTAGE",('Data for A6'!H36),'Data for A6'!H14)</f>
        <v>6.2898915163454401</v>
      </c>
    </row>
    <row r="15" spans="1:26" x14ac:dyDescent="0.35">
      <c r="A15" s="2" t="s">
        <v>158</v>
      </c>
      <c r="B15" s="194">
        <f>IF($C$4="PERCENTAGE",('Data for A6'!B37),'Data for A6'!B15)</f>
        <v>8.1020583040414103</v>
      </c>
      <c r="C15" s="194">
        <f>IF($C$4="PERCENTAGE",('Data for A6'!C37),'Data for A6'!C15)</f>
        <v>8.5461141342263147</v>
      </c>
      <c r="D15" s="194">
        <f>IF($C$4="PERCENTAGE",('Data for A6'!D37),'Data for A6'!D15)</f>
        <v>7.2430441491214967</v>
      </c>
      <c r="E15" s="194">
        <f>IF($C$4="PERCENTAGE",('Data for A6'!E37),'Data for A6'!E15)</f>
        <v>7.6479216739714415</v>
      </c>
      <c r="F15" s="194">
        <f>IF($C$4="PERCENTAGE",('Data for A6'!F37),'Data for A6'!F15)</f>
        <v>7.3167516314101348</v>
      </c>
      <c r="G15" s="435">
        <f>IF($C$4="PERCENTAGE",('Data for A6'!G37),'Data for A6'!G15)</f>
        <v>7.2740767728919877</v>
      </c>
      <c r="H15" s="460">
        <f>IF($C$4="PERCENTAGE",('Data for A6'!H37),'Data for A6'!H15)</f>
        <v>7.3261418769180242</v>
      </c>
    </row>
    <row r="16" spans="1:26" x14ac:dyDescent="0.35">
      <c r="A16" s="2" t="s">
        <v>159</v>
      </c>
      <c r="B16" s="194">
        <f>IF($C$4="PERCENTAGE",('Data for A6'!B38),'Data for A6'!B16)</f>
        <v>3.4450798314184286</v>
      </c>
      <c r="C16" s="194">
        <f>IF($C$4="PERCENTAGE",('Data for A6'!C38),'Data for A6'!C16)</f>
        <v>4.2370122319892092</v>
      </c>
      <c r="D16" s="194">
        <f>IF($C$4="PERCENTAGE",('Data for A6'!D38),'Data for A6'!D16)</f>
        <v>3.5617938380369321</v>
      </c>
      <c r="E16" s="194">
        <f>IF($C$4="PERCENTAGE",('Data for A6'!E38),'Data for A6'!E16)</f>
        <v>4.8246854234412551</v>
      </c>
      <c r="F16" s="194">
        <f>IF($C$4="PERCENTAGE",('Data for A6'!F38),'Data for A6'!F16)</f>
        <v>5.5964798603087598</v>
      </c>
      <c r="G16" s="435">
        <f>IF($C$4="PERCENTAGE",('Data for A6'!G38),'Data for A6'!G16)</f>
        <v>7.2562999402021209</v>
      </c>
      <c r="H16" s="460">
        <f>IF($C$4="PERCENTAGE",('Data for A6'!H38),'Data for A6'!H16)</f>
        <v>6.6340098037505273</v>
      </c>
    </row>
    <row r="17" spans="1:10" x14ac:dyDescent="0.35">
      <c r="A17" s="2" t="s">
        <v>160</v>
      </c>
      <c r="B17" s="194">
        <f>IF($C$4="PERCENTAGE",('Data for A6'!B39),'Data for A6'!B17)</f>
        <v>2.0005945823059301</v>
      </c>
      <c r="C17" s="194">
        <f>IF($C$4="PERCENTAGE",('Data for A6'!C39),'Data for A6'!C17)</f>
        <v>2.4533742616622485</v>
      </c>
      <c r="D17" s="194">
        <f>IF($C$4="PERCENTAGE",('Data for A6'!D39),'Data for A6'!D17)</f>
        <v>2.0735652779851672</v>
      </c>
      <c r="E17" s="194">
        <f>IF($C$4="PERCENTAGE",('Data for A6'!E39),'Data for A6'!E17)</f>
        <v>3.5372190018379754</v>
      </c>
      <c r="F17" s="194">
        <f>IF($C$4="PERCENTAGE",('Data for A6'!F39),'Data for A6'!F17)</f>
        <v>4.6216757725490307</v>
      </c>
      <c r="G17" s="435">
        <f>IF($C$4="PERCENTAGE",('Data for A6'!G39),'Data for A6'!G17)</f>
        <v>6.9666222189415024</v>
      </c>
      <c r="H17" s="460">
        <f>IF($C$4="PERCENTAGE",('Data for A6'!H39),'Data for A6'!H17)</f>
        <v>6.0987970079704761</v>
      </c>
    </row>
    <row r="18" spans="1:10" x14ac:dyDescent="0.35">
      <c r="A18" s="2" t="s">
        <v>161</v>
      </c>
      <c r="B18" s="194">
        <f>IF($C$4="PERCENTAGE",('Data for A6'!B40),'Data for A6'!B18)</f>
        <v>32.355770071524752</v>
      </c>
      <c r="C18" s="194">
        <f>IF($C$4="PERCENTAGE",('Data for A6'!C40),'Data for A6'!C18)</f>
        <v>28.314962094786289</v>
      </c>
      <c r="D18" s="194">
        <f>IF($C$4="PERCENTAGE",('Data for A6'!D40),'Data for A6'!D18)</f>
        <v>26.00169230003484</v>
      </c>
      <c r="E18" s="194">
        <f>IF($C$4="PERCENTAGE",('Data for A6'!E40),'Data for A6'!E18)</f>
        <v>24.054503039728544</v>
      </c>
      <c r="F18" s="194">
        <f>IF($C$4="PERCENTAGE",('Data for A6'!F40),'Data for A6'!F18)</f>
        <v>16.995021509615594</v>
      </c>
      <c r="G18" s="435">
        <f>IF($C$4="PERCENTAGE",('Data for A6'!G40),'Data for A6'!G18)</f>
        <v>10.047431975679938</v>
      </c>
      <c r="H18" s="460">
        <f>IF($C$4="PERCENTAGE",('Data for A6'!H40),'Data for A6'!H18)</f>
        <v>13.015768164792485</v>
      </c>
    </row>
    <row r="19" spans="1:10" s="3" customFormat="1" ht="13.15" x14ac:dyDescent="0.4">
      <c r="A19" s="195" t="s">
        <v>162</v>
      </c>
      <c r="B19" s="196">
        <f>IF($C$4="PERCENTAGE",('Data for A6'!B41),'Data for A6'!B19)</f>
        <v>1.3666029605309542</v>
      </c>
      <c r="C19" s="196">
        <f>IF($C$4="PERCENTAGE",('Data for A6'!C41),'Data for A6'!C19)</f>
        <v>1.027694603444242</v>
      </c>
      <c r="D19" s="196">
        <f>IF($C$4="PERCENTAGE",('Data for A6'!D41),'Data for A6'!D19)</f>
        <v>2.4007502299658463</v>
      </c>
      <c r="E19" s="196">
        <f>IF($C$4="PERCENTAGE",('Data for A6'!E41),'Data for A6'!E19)</f>
        <v>5.4091504061475266</v>
      </c>
      <c r="F19" s="196">
        <f>IF($C$4="PERCENTAGE",('Data for A6'!F41),'Data for A6'!F19)</f>
        <v>19.216015421393738</v>
      </c>
      <c r="G19" s="436">
        <f>IF($C$4="PERCENTAGE",('Data for A6'!G41),'Data for A6'!G19)</f>
        <v>70.579786378517696</v>
      </c>
      <c r="H19" s="461">
        <f>IF($C$4="PERCENTAGE",('Data for A6'!H41),'Data for A6'!H19)</f>
        <v>100</v>
      </c>
    </row>
    <row r="20" spans="1:10" x14ac:dyDescent="0.35">
      <c r="B20" s="197"/>
      <c r="C20" s="197"/>
      <c r="D20" s="197"/>
      <c r="E20" s="197"/>
      <c r="F20" s="197"/>
      <c r="G20" s="197"/>
      <c r="H20" s="197"/>
    </row>
    <row r="21" spans="1:10" ht="13.15" x14ac:dyDescent="0.4">
      <c r="A21" s="1" t="s">
        <v>54</v>
      </c>
    </row>
    <row r="22" spans="1:10" ht="13.9" x14ac:dyDescent="0.4">
      <c r="A22" s="3" t="s">
        <v>55</v>
      </c>
      <c r="F22" s="4"/>
      <c r="G22" s="4"/>
      <c r="H22" s="4"/>
      <c r="I22" s="4"/>
    </row>
    <row r="23" spans="1:10" s="3" customFormat="1" ht="13.05" customHeight="1" x14ac:dyDescent="0.4">
      <c r="A23" s="546" t="s">
        <v>139</v>
      </c>
      <c r="B23" s="546"/>
      <c r="C23" s="546"/>
      <c r="D23" s="546"/>
      <c r="E23" s="546"/>
      <c r="F23" s="546"/>
      <c r="G23" s="546"/>
      <c r="H23" s="361"/>
      <c r="I23" s="361"/>
    </row>
    <row r="24" spans="1:10" ht="39" customHeight="1" x14ac:dyDescent="0.35">
      <c r="A24" s="546" t="s">
        <v>57</v>
      </c>
      <c r="B24" s="546"/>
      <c r="C24" s="546"/>
      <c r="D24" s="546"/>
      <c r="E24" s="546"/>
      <c r="F24" s="546"/>
      <c r="G24" s="546"/>
      <c r="H24" s="4"/>
      <c r="I24" s="4"/>
    </row>
    <row r="25" spans="1:10" ht="13.5" x14ac:dyDescent="0.35">
      <c r="A25" s="546" t="s">
        <v>163</v>
      </c>
      <c r="B25" s="546"/>
      <c r="C25" s="546"/>
      <c r="D25" s="546"/>
      <c r="E25" s="546"/>
      <c r="F25" s="546"/>
      <c r="G25" s="4"/>
      <c r="H25" s="4"/>
      <c r="I25" s="4"/>
    </row>
    <row r="27" spans="1:10" ht="14.25" customHeight="1" x14ac:dyDescent="0.4">
      <c r="A27" s="3"/>
      <c r="I27" s="361"/>
      <c r="J27" s="361"/>
    </row>
    <row r="28" spans="1:10" ht="16.5" customHeight="1" x14ac:dyDescent="0.4">
      <c r="A28" s="550"/>
      <c r="B28" s="550"/>
      <c r="C28" s="550"/>
      <c r="D28" s="550"/>
      <c r="E28" s="550"/>
      <c r="F28" s="550"/>
      <c r="G28" s="550"/>
      <c r="H28" s="550"/>
      <c r="I28" s="361"/>
      <c r="J28" s="361"/>
    </row>
    <row r="29" spans="1:10" ht="53.25" customHeight="1" x14ac:dyDescent="0.35">
      <c r="A29" s="546"/>
      <c r="B29" s="546"/>
      <c r="C29" s="546"/>
      <c r="D29" s="546"/>
      <c r="E29" s="546"/>
      <c r="F29" s="546"/>
      <c r="G29" s="546"/>
      <c r="H29" s="546"/>
      <c r="I29" s="361"/>
      <c r="J29" s="361"/>
    </row>
    <row r="30" spans="1:10" ht="18.75" customHeight="1" x14ac:dyDescent="0.35">
      <c r="I30" s="361"/>
      <c r="J30" s="361"/>
    </row>
    <row r="31" spans="1:10" ht="18.75" customHeight="1" x14ac:dyDescent="0.35">
      <c r="A31" s="546"/>
      <c r="B31" s="546"/>
      <c r="C31" s="546"/>
      <c r="D31" s="546"/>
      <c r="E31" s="546"/>
      <c r="F31" s="546"/>
      <c r="G31" s="546"/>
    </row>
    <row r="32" spans="1:10" ht="18.75" customHeight="1" x14ac:dyDescent="0.35"/>
    <row r="33" spans="1:10" ht="14.25" customHeight="1" x14ac:dyDescent="0.35">
      <c r="I33" s="361"/>
      <c r="J33" s="361"/>
    </row>
    <row r="37" spans="1:10" ht="13.15" x14ac:dyDescent="0.4">
      <c r="A37" s="3"/>
    </row>
    <row r="38" spans="1:10" ht="25.5" customHeight="1" x14ac:dyDescent="0.35">
      <c r="A38" s="546"/>
      <c r="B38" s="546"/>
      <c r="C38" s="546"/>
      <c r="D38" s="546"/>
      <c r="E38" s="546"/>
      <c r="F38" s="546"/>
      <c r="G38" s="546"/>
      <c r="H38" s="546"/>
    </row>
    <row r="42" spans="1:10" ht="27.75" customHeight="1" x14ac:dyDescent="0.35">
      <c r="I42" s="361"/>
      <c r="J42" s="361"/>
    </row>
  </sheetData>
  <protectedRanges>
    <protectedRange password="CD5E" sqref="H5 B7:H19" name="Range1"/>
  </protectedRanges>
  <mergeCells count="7">
    <mergeCell ref="A38:H38"/>
    <mergeCell ref="A23:G23"/>
    <mergeCell ref="A24:G24"/>
    <mergeCell ref="A25:F25"/>
    <mergeCell ref="A28:H28"/>
    <mergeCell ref="A29:H29"/>
    <mergeCell ref="A31:G31"/>
  </mergeCells>
  <conditionalFormatting sqref="B7:H19">
    <cfRule type="cellIs" dxfId="2" priority="1" stopIfTrue="1" operator="lessThan">
      <formula>101</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'Data for A6'!$K$5:$K$6</xm:f>
          </x14:formula1>
          <xm:sqref>C4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H22"/>
  <sheetViews>
    <sheetView workbookViewId="0">
      <selection activeCell="A3" sqref="A3"/>
    </sheetView>
  </sheetViews>
  <sheetFormatPr defaultColWidth="8.796875" defaultRowHeight="12.75" x14ac:dyDescent="0.35"/>
  <cols>
    <col min="1" max="1" width="51.59765625" style="2" customWidth="1"/>
    <col min="2" max="8" width="15.53125" style="2" customWidth="1"/>
    <col min="9" max="16384" width="8.796875" style="2"/>
  </cols>
  <sheetData>
    <row r="1" spans="1:8" ht="16.899999999999999" x14ac:dyDescent="0.4">
      <c r="A1" s="7" t="s">
        <v>32</v>
      </c>
      <c r="F1" s="198"/>
    </row>
    <row r="2" spans="1:8" ht="15" x14ac:dyDescent="0.4">
      <c r="A2" s="7" t="s">
        <v>532</v>
      </c>
    </row>
    <row r="4" spans="1:8" ht="15" x14ac:dyDescent="0.4">
      <c r="A4" s="199"/>
      <c r="B4" s="200" t="s">
        <v>33</v>
      </c>
      <c r="C4" s="200" t="s">
        <v>34</v>
      </c>
      <c r="D4" s="200" t="s">
        <v>35</v>
      </c>
      <c r="E4" s="200" t="s">
        <v>36</v>
      </c>
      <c r="F4" s="200" t="s">
        <v>37</v>
      </c>
      <c r="G4" s="200" t="s">
        <v>38</v>
      </c>
      <c r="H4" s="200" t="s">
        <v>544</v>
      </c>
    </row>
    <row r="5" spans="1:8" ht="14.25" x14ac:dyDescent="0.35">
      <c r="A5" s="364" t="s">
        <v>504</v>
      </c>
      <c r="B5" s="201">
        <v>5352531</v>
      </c>
      <c r="C5" s="201">
        <v>5622153</v>
      </c>
      <c r="D5" s="201">
        <v>5897726</v>
      </c>
      <c r="E5" s="201">
        <v>6188825</v>
      </c>
      <c r="F5" s="201">
        <v>6480257</v>
      </c>
      <c r="G5" s="202">
        <v>6677183</v>
      </c>
      <c r="H5" s="437">
        <v>6902173</v>
      </c>
    </row>
    <row r="6" spans="1:8" x14ac:dyDescent="0.35">
      <c r="A6" s="364" t="s">
        <v>503</v>
      </c>
      <c r="B6" s="203">
        <v>1.75</v>
      </c>
      <c r="C6" s="203">
        <v>1.74</v>
      </c>
      <c r="D6" s="203">
        <v>1.72</v>
      </c>
      <c r="E6" s="203">
        <v>1.68</v>
      </c>
      <c r="F6" s="203">
        <v>1.6628700000000001</v>
      </c>
      <c r="G6" s="2">
        <v>1.66</v>
      </c>
      <c r="H6" s="438">
        <v>1.64</v>
      </c>
    </row>
    <row r="7" spans="1:8" x14ac:dyDescent="0.35">
      <c r="A7" s="364"/>
      <c r="B7" s="201"/>
      <c r="C7" s="201"/>
      <c r="D7" s="201"/>
      <c r="E7" s="201"/>
      <c r="F7" s="201"/>
      <c r="H7" s="437"/>
    </row>
    <row r="8" spans="1:8" ht="14.25" x14ac:dyDescent="0.35">
      <c r="A8" s="364" t="s">
        <v>505</v>
      </c>
      <c r="B8" s="201" t="s">
        <v>165</v>
      </c>
      <c r="C8" s="201">
        <v>6667737</v>
      </c>
      <c r="D8" s="201">
        <v>7258579</v>
      </c>
      <c r="E8" s="201">
        <v>7307827</v>
      </c>
      <c r="F8" s="201">
        <v>7924324</v>
      </c>
      <c r="G8" s="204">
        <v>8342455</v>
      </c>
      <c r="H8" s="439">
        <v>8792650</v>
      </c>
    </row>
    <row r="9" spans="1:8" x14ac:dyDescent="0.35">
      <c r="A9" s="205" t="s">
        <v>166</v>
      </c>
      <c r="B9" s="206" t="s">
        <v>165</v>
      </c>
      <c r="C9" s="207">
        <v>2.16</v>
      </c>
      <c r="D9" s="207">
        <v>2.1</v>
      </c>
      <c r="E9" s="207">
        <v>2.08</v>
      </c>
      <c r="F9" s="207">
        <v>2.033426</v>
      </c>
      <c r="G9" s="122">
        <v>2.17</v>
      </c>
      <c r="H9" s="440">
        <v>2.1800000000000002</v>
      </c>
    </row>
    <row r="10" spans="1:8" x14ac:dyDescent="0.35">
      <c r="A10" s="205"/>
      <c r="B10" s="206"/>
      <c r="C10" s="207"/>
      <c r="D10" s="207"/>
      <c r="E10" s="207"/>
      <c r="F10" s="207"/>
    </row>
    <row r="11" spans="1:8" ht="15.7" customHeight="1" x14ac:dyDescent="0.35">
      <c r="A11" s="364" t="s">
        <v>511</v>
      </c>
      <c r="B11" s="206" t="s">
        <v>165</v>
      </c>
      <c r="C11" s="206" t="s">
        <v>165</v>
      </c>
      <c r="D11" s="206" t="s">
        <v>165</v>
      </c>
      <c r="E11" s="206" t="s">
        <v>165</v>
      </c>
      <c r="F11" s="206" t="s">
        <v>165</v>
      </c>
      <c r="G11" s="202">
        <v>4579361</v>
      </c>
      <c r="H11" s="437">
        <v>4883831</v>
      </c>
    </row>
    <row r="12" spans="1:8" x14ac:dyDescent="0.35">
      <c r="A12" s="208" t="s">
        <v>167</v>
      </c>
      <c r="B12" s="209" t="s">
        <v>165</v>
      </c>
      <c r="C12" s="209" t="s">
        <v>165</v>
      </c>
      <c r="D12" s="209" t="s">
        <v>165</v>
      </c>
      <c r="E12" s="209" t="s">
        <v>165</v>
      </c>
      <c r="F12" s="209" t="s">
        <v>165</v>
      </c>
      <c r="G12" s="210">
        <v>1.29</v>
      </c>
      <c r="H12" s="534">
        <v>1.29</v>
      </c>
    </row>
    <row r="13" spans="1:8" x14ac:dyDescent="0.35">
      <c r="A13" s="205"/>
      <c r="B13" s="206"/>
      <c r="C13" s="207"/>
      <c r="D13" s="207"/>
      <c r="E13" s="207"/>
      <c r="F13" s="207"/>
      <c r="G13" s="122"/>
    </row>
    <row r="14" spans="1:8" x14ac:dyDescent="0.35">
      <c r="A14" s="364"/>
      <c r="B14" s="201"/>
      <c r="C14" s="201"/>
      <c r="D14" s="201"/>
      <c r="E14" s="201"/>
      <c r="F14" s="201"/>
    </row>
    <row r="15" spans="1:8" ht="13.15" x14ac:dyDescent="0.4">
      <c r="A15" s="3" t="s">
        <v>54</v>
      </c>
    </row>
    <row r="16" spans="1:8" s="4" customFormat="1" ht="14.55" customHeight="1" x14ac:dyDescent="0.4">
      <c r="A16" s="3" t="s">
        <v>55</v>
      </c>
      <c r="B16" s="2"/>
      <c r="C16" s="2"/>
      <c r="D16" s="2"/>
      <c r="E16" s="2"/>
    </row>
    <row r="17" spans="1:6" s="4" customFormat="1" ht="14.55" customHeight="1" x14ac:dyDescent="0.4">
      <c r="A17" s="2" t="s">
        <v>507</v>
      </c>
      <c r="B17" s="2"/>
      <c r="C17" s="2"/>
      <c r="D17" s="2"/>
      <c r="E17" s="2"/>
    </row>
    <row r="18" spans="1:6" s="4" customFormat="1" ht="14.55" customHeight="1" x14ac:dyDescent="0.4">
      <c r="A18" s="2" t="s">
        <v>506</v>
      </c>
      <c r="B18" s="2"/>
      <c r="C18" s="2"/>
      <c r="D18" s="2"/>
      <c r="E18" s="2"/>
    </row>
    <row r="19" spans="1:6" s="4" customFormat="1" ht="14.55" customHeight="1" x14ac:dyDescent="0.4">
      <c r="A19" s="413" t="s">
        <v>520</v>
      </c>
      <c r="B19" s="2"/>
      <c r="C19" s="2"/>
      <c r="D19" s="2"/>
      <c r="E19" s="2"/>
    </row>
    <row r="20" spans="1:6" s="4" customFormat="1" ht="39.700000000000003" customHeight="1" x14ac:dyDescent="0.35">
      <c r="A20" s="546" t="s">
        <v>103</v>
      </c>
      <c r="B20" s="546"/>
      <c r="C20" s="546"/>
      <c r="D20" s="546"/>
      <c r="E20" s="546"/>
      <c r="F20" s="546"/>
    </row>
    <row r="21" spans="1:6" s="4" customFormat="1" ht="14.55" customHeight="1" x14ac:dyDescent="0.35">
      <c r="A21" s="546" t="s">
        <v>104</v>
      </c>
      <c r="B21" s="546"/>
      <c r="C21" s="546"/>
      <c r="D21" s="546"/>
      <c r="E21" s="546"/>
      <c r="F21" s="546"/>
    </row>
    <row r="22" spans="1:6" x14ac:dyDescent="0.35">
      <c r="A22" s="411"/>
    </row>
  </sheetData>
  <mergeCells count="2">
    <mergeCell ref="A20:F20"/>
    <mergeCell ref="A21:F21"/>
  </mergeCells>
  <pageMargins left="0.7" right="0.7" top="0.75" bottom="0.75" header="0.3" footer="0.3"/>
  <pageSetup paperSize="9" scale="62"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M98"/>
  <sheetViews>
    <sheetView showGridLines="0" topLeftCell="A67" zoomScaleNormal="100" workbookViewId="0">
      <selection activeCell="A98" sqref="A98"/>
    </sheetView>
  </sheetViews>
  <sheetFormatPr defaultColWidth="8.796875" defaultRowHeight="13.5" x14ac:dyDescent="0.35"/>
  <cols>
    <col min="1" max="1" width="23.53125" style="43" customWidth="1"/>
    <col min="2" max="2" width="20" style="213" customWidth="1"/>
    <col min="3" max="3" width="22" style="212" customWidth="1"/>
    <col min="4" max="4" width="17.46484375" style="212" customWidth="1"/>
    <col min="5" max="5" width="17.53125" style="43" customWidth="1"/>
    <col min="6" max="6" width="18.46484375" style="43" customWidth="1"/>
    <col min="7" max="7" width="20" style="214" customWidth="1"/>
    <col min="8" max="8" width="11.46484375" style="131" bestFit="1" customWidth="1"/>
    <col min="9" max="9" width="10.59765625" style="131" bestFit="1" customWidth="1"/>
    <col min="10" max="11" width="10.796875" style="131" bestFit="1" customWidth="1"/>
    <col min="12" max="12" width="8.796875" style="131"/>
    <col min="13" max="16384" width="8.796875" style="43"/>
  </cols>
  <sheetData>
    <row r="1" spans="1:11" ht="15" x14ac:dyDescent="0.4">
      <c r="A1" s="523" t="s">
        <v>557</v>
      </c>
    </row>
    <row r="2" spans="1:11" ht="16.899999999999999" x14ac:dyDescent="0.4">
      <c r="A2" s="7" t="s">
        <v>32</v>
      </c>
      <c r="B2" s="211"/>
      <c r="C2" s="211"/>
      <c r="D2" s="43"/>
      <c r="E2" s="131"/>
      <c r="G2" s="43"/>
    </row>
    <row r="3" spans="1:11" ht="15" x14ac:dyDescent="0.4">
      <c r="A3" s="7" t="s">
        <v>533</v>
      </c>
      <c r="B3" s="212"/>
      <c r="D3" s="43"/>
      <c r="G3" s="43"/>
    </row>
    <row r="4" spans="1:11" x14ac:dyDescent="0.35">
      <c r="A4" s="213"/>
      <c r="B4" s="212"/>
      <c r="D4" s="43"/>
      <c r="G4" s="43"/>
    </row>
    <row r="5" spans="1:11" ht="13.9" x14ac:dyDescent="0.4">
      <c r="A5" s="552" t="s">
        <v>168</v>
      </c>
      <c r="B5" s="552"/>
      <c r="C5" s="552"/>
      <c r="D5" s="552"/>
      <c r="E5" s="552"/>
      <c r="F5" s="552"/>
      <c r="G5" s="43"/>
    </row>
    <row r="6" spans="1:11" ht="96.75" customHeight="1" x14ac:dyDescent="0.4">
      <c r="A6" s="486" t="s">
        <v>169</v>
      </c>
      <c r="B6" s="487" t="s">
        <v>81</v>
      </c>
      <c r="C6" s="487" t="s">
        <v>83</v>
      </c>
      <c r="D6" s="488" t="s">
        <v>41</v>
      </c>
      <c r="E6" s="488" t="s">
        <v>42</v>
      </c>
      <c r="F6" s="488" t="s">
        <v>561</v>
      </c>
      <c r="G6" s="462" t="s">
        <v>170</v>
      </c>
    </row>
    <row r="7" spans="1:11" x14ac:dyDescent="0.35">
      <c r="A7" s="489">
        <v>1939</v>
      </c>
      <c r="B7" s="490">
        <v>173308</v>
      </c>
      <c r="C7" s="490">
        <v>163890</v>
      </c>
      <c r="D7" s="490">
        <v>11091</v>
      </c>
      <c r="E7" s="490">
        <v>9187</v>
      </c>
      <c r="F7" s="490">
        <v>2980</v>
      </c>
      <c r="G7" s="490"/>
      <c r="J7" s="407"/>
      <c r="K7" s="407"/>
    </row>
    <row r="8" spans="1:11" x14ac:dyDescent="0.35">
      <c r="A8" s="491">
        <v>1940</v>
      </c>
      <c r="B8" s="492">
        <v>175626</v>
      </c>
      <c r="C8" s="492">
        <v>166868</v>
      </c>
      <c r="D8" s="492">
        <v>6422</v>
      </c>
      <c r="E8" s="492">
        <v>4102</v>
      </c>
      <c r="F8" s="492">
        <v>2448</v>
      </c>
      <c r="G8" s="492"/>
    </row>
    <row r="9" spans="1:11" x14ac:dyDescent="0.35">
      <c r="A9" s="493">
        <v>1941</v>
      </c>
      <c r="B9" s="492">
        <v>180411</v>
      </c>
      <c r="C9" s="492">
        <v>171950</v>
      </c>
      <c r="D9" s="492">
        <v>7298</v>
      </c>
      <c r="E9" s="492">
        <v>2511</v>
      </c>
      <c r="F9" s="492">
        <v>1360</v>
      </c>
      <c r="G9" s="492"/>
    </row>
    <row r="10" spans="1:11" x14ac:dyDescent="0.35">
      <c r="A10" s="491">
        <v>1942</v>
      </c>
      <c r="B10" s="492">
        <v>182943</v>
      </c>
      <c r="C10" s="492">
        <v>176058</v>
      </c>
      <c r="D10" s="492">
        <v>6787</v>
      </c>
      <c r="E10" s="492">
        <v>4256</v>
      </c>
      <c r="F10" s="492">
        <v>1059</v>
      </c>
      <c r="G10" s="492"/>
    </row>
    <row r="11" spans="1:11" x14ac:dyDescent="0.35">
      <c r="A11" s="491">
        <v>1943</v>
      </c>
      <c r="B11" s="492">
        <v>186426</v>
      </c>
      <c r="C11" s="492">
        <v>180233</v>
      </c>
      <c r="D11" s="492">
        <v>6940</v>
      </c>
      <c r="E11" s="492">
        <v>3456</v>
      </c>
      <c r="F11" s="492">
        <v>990</v>
      </c>
      <c r="G11" s="492"/>
    </row>
    <row r="12" spans="1:11" x14ac:dyDescent="0.35">
      <c r="A12" s="491">
        <v>1944</v>
      </c>
      <c r="B12" s="492">
        <v>192110</v>
      </c>
      <c r="C12" s="492">
        <v>186169</v>
      </c>
      <c r="D12" s="492">
        <v>7946</v>
      </c>
      <c r="E12" s="492">
        <v>2266</v>
      </c>
      <c r="F12" s="492">
        <v>938</v>
      </c>
      <c r="G12" s="492"/>
    </row>
    <row r="13" spans="1:11" x14ac:dyDescent="0.35">
      <c r="A13" s="491">
        <v>1945</v>
      </c>
      <c r="B13" s="492">
        <v>200969</v>
      </c>
      <c r="C13" s="492">
        <v>195479</v>
      </c>
      <c r="D13" s="492">
        <v>10948</v>
      </c>
      <c r="E13" s="492">
        <v>2090</v>
      </c>
      <c r="F13" s="492">
        <v>1120</v>
      </c>
      <c r="G13" s="492"/>
    </row>
    <row r="14" spans="1:11" x14ac:dyDescent="0.35">
      <c r="A14" s="491">
        <v>1946</v>
      </c>
      <c r="B14" s="492">
        <v>223981</v>
      </c>
      <c r="C14" s="492">
        <v>217807</v>
      </c>
      <c r="D14" s="492">
        <v>25217</v>
      </c>
      <c r="E14" s="492">
        <v>2205</v>
      </c>
      <c r="F14" s="492">
        <v>1830</v>
      </c>
      <c r="G14" s="492"/>
    </row>
    <row r="15" spans="1:11" x14ac:dyDescent="0.35">
      <c r="A15" s="491">
        <v>1947</v>
      </c>
      <c r="B15" s="492">
        <v>243010</v>
      </c>
      <c r="C15" s="492">
        <v>235649</v>
      </c>
      <c r="D15" s="492">
        <v>21753</v>
      </c>
      <c r="E15" s="492">
        <v>2722</v>
      </c>
      <c r="F15" s="492">
        <v>2492</v>
      </c>
      <c r="G15" s="492"/>
    </row>
    <row r="16" spans="1:11" x14ac:dyDescent="0.35">
      <c r="A16" s="491">
        <v>1948</v>
      </c>
      <c r="B16" s="492">
        <v>254527</v>
      </c>
      <c r="C16" s="492">
        <v>242411</v>
      </c>
      <c r="D16" s="492">
        <v>16344.000000000002</v>
      </c>
      <c r="E16" s="492">
        <v>4833</v>
      </c>
      <c r="F16" s="492">
        <v>2813</v>
      </c>
      <c r="G16" s="492"/>
    </row>
    <row r="17" spans="1:7" x14ac:dyDescent="0.35">
      <c r="A17" s="491">
        <v>1949</v>
      </c>
      <c r="B17" s="492">
        <v>258265</v>
      </c>
      <c r="C17" s="492">
        <v>247566</v>
      </c>
      <c r="D17" s="492">
        <v>14448</v>
      </c>
      <c r="E17" s="492">
        <v>10726</v>
      </c>
      <c r="F17" s="492">
        <v>3109</v>
      </c>
      <c r="G17" s="492"/>
    </row>
    <row r="18" spans="1:7" x14ac:dyDescent="0.35">
      <c r="A18" s="491">
        <v>1950</v>
      </c>
      <c r="B18" s="492">
        <v>261690</v>
      </c>
      <c r="C18" s="492">
        <v>251356</v>
      </c>
      <c r="D18" s="492">
        <v>13906</v>
      </c>
      <c r="E18" s="492">
        <v>10479</v>
      </c>
      <c r="F18" s="492">
        <v>3324</v>
      </c>
      <c r="G18" s="492">
        <v>1327</v>
      </c>
    </row>
    <row r="19" spans="1:7" x14ac:dyDescent="0.35">
      <c r="A19" s="491">
        <v>1951</v>
      </c>
      <c r="B19" s="492">
        <v>270017</v>
      </c>
      <c r="C19" s="492">
        <v>260156</v>
      </c>
      <c r="D19" s="492">
        <v>13524</v>
      </c>
      <c r="E19" s="492">
        <v>5197</v>
      </c>
      <c r="F19" s="492">
        <v>2954</v>
      </c>
      <c r="G19" s="492">
        <v>1075</v>
      </c>
    </row>
    <row r="20" spans="1:7" x14ac:dyDescent="0.35">
      <c r="A20" s="491">
        <v>1952</v>
      </c>
      <c r="B20" s="492">
        <v>277664</v>
      </c>
      <c r="C20" s="492">
        <v>266732</v>
      </c>
      <c r="D20" s="492">
        <v>12296</v>
      </c>
      <c r="E20" s="492">
        <v>4619</v>
      </c>
      <c r="F20" s="492">
        <v>3323</v>
      </c>
      <c r="G20" s="492">
        <v>1362</v>
      </c>
    </row>
    <row r="21" spans="1:7" x14ac:dyDescent="0.35">
      <c r="A21" s="491">
        <v>1953</v>
      </c>
      <c r="B21" s="492">
        <v>286089</v>
      </c>
      <c r="C21" s="492">
        <v>274574</v>
      </c>
      <c r="D21" s="492">
        <v>13329</v>
      </c>
      <c r="E21" s="492">
        <v>4904</v>
      </c>
      <c r="F21" s="492">
        <v>3458</v>
      </c>
      <c r="G21" s="492">
        <v>1389</v>
      </c>
    </row>
    <row r="22" spans="1:7" x14ac:dyDescent="0.35">
      <c r="A22" s="491">
        <v>1954</v>
      </c>
      <c r="B22" s="492">
        <v>295720</v>
      </c>
      <c r="C22" s="492">
        <v>284969</v>
      </c>
      <c r="D22" s="492">
        <v>15855</v>
      </c>
      <c r="E22" s="492">
        <v>6224</v>
      </c>
      <c r="F22" s="492">
        <v>3640</v>
      </c>
      <c r="G22" s="492">
        <v>1352</v>
      </c>
    </row>
    <row r="23" spans="1:7" x14ac:dyDescent="0.35">
      <c r="A23" s="491">
        <v>1955</v>
      </c>
      <c r="B23" s="492">
        <v>307596</v>
      </c>
      <c r="C23" s="492">
        <v>295642</v>
      </c>
      <c r="D23" s="492">
        <v>17507</v>
      </c>
      <c r="E23" s="492">
        <v>5631</v>
      </c>
      <c r="F23" s="492">
        <v>3589</v>
      </c>
      <c r="G23" s="492">
        <v>1251</v>
      </c>
    </row>
    <row r="24" spans="1:7" x14ac:dyDescent="0.35">
      <c r="A24" s="491">
        <v>1956</v>
      </c>
      <c r="B24" s="492">
        <v>317988</v>
      </c>
      <c r="C24" s="492">
        <v>306610</v>
      </c>
      <c r="D24" s="492">
        <v>17572</v>
      </c>
      <c r="E24" s="492">
        <v>7180</v>
      </c>
      <c r="F24" s="492">
        <v>3390</v>
      </c>
      <c r="G24" s="492">
        <v>1273</v>
      </c>
    </row>
    <row r="25" spans="1:7" x14ac:dyDescent="0.35">
      <c r="A25" s="491">
        <v>1957</v>
      </c>
      <c r="B25" s="492">
        <v>331119</v>
      </c>
      <c r="C25" s="492">
        <v>319998</v>
      </c>
      <c r="D25" s="492">
        <v>20665</v>
      </c>
      <c r="E25" s="492">
        <v>7534</v>
      </c>
      <c r="F25" s="492">
        <v>3256</v>
      </c>
      <c r="G25" s="492">
        <v>1143</v>
      </c>
    </row>
    <row r="26" spans="1:7" x14ac:dyDescent="0.35">
      <c r="A26" s="491">
        <v>1958</v>
      </c>
      <c r="B26" s="492">
        <v>345674</v>
      </c>
      <c r="C26" s="492">
        <v>334615</v>
      </c>
      <c r="D26" s="492">
        <v>22370</v>
      </c>
      <c r="E26" s="492">
        <v>7815</v>
      </c>
      <c r="F26" s="492">
        <v>3609</v>
      </c>
      <c r="G26" s="492">
        <v>1387</v>
      </c>
    </row>
    <row r="27" spans="1:7" x14ac:dyDescent="0.35">
      <c r="A27" s="491">
        <v>1959</v>
      </c>
      <c r="B27" s="492">
        <v>367959</v>
      </c>
      <c r="C27" s="492">
        <v>355706</v>
      </c>
      <c r="D27" s="492">
        <v>29198</v>
      </c>
      <c r="E27" s="492">
        <v>6913</v>
      </c>
      <c r="F27" s="492">
        <v>4117</v>
      </c>
      <c r="G27" s="492">
        <v>1364</v>
      </c>
    </row>
    <row r="28" spans="1:7" x14ac:dyDescent="0.35">
      <c r="A28" s="491">
        <v>1960</v>
      </c>
      <c r="B28" s="492">
        <v>393494</v>
      </c>
      <c r="C28" s="492">
        <v>379795</v>
      </c>
      <c r="D28" s="492">
        <v>34312</v>
      </c>
      <c r="E28" s="492">
        <v>8786</v>
      </c>
      <c r="F28" s="492">
        <v>4500</v>
      </c>
      <c r="G28" s="492">
        <v>1621</v>
      </c>
    </row>
    <row r="29" spans="1:7" x14ac:dyDescent="0.35">
      <c r="A29" s="491">
        <v>1961</v>
      </c>
      <c r="B29" s="492">
        <v>416894</v>
      </c>
      <c r="C29" s="492">
        <v>402811</v>
      </c>
      <c r="D29" s="492">
        <v>33645</v>
      </c>
      <c r="E29" s="492">
        <v>10245</v>
      </c>
      <c r="F29" s="492">
        <v>5000</v>
      </c>
      <c r="G29" s="492">
        <v>1927</v>
      </c>
    </row>
    <row r="30" spans="1:7" x14ac:dyDescent="0.35">
      <c r="A30" s="491">
        <v>1962</v>
      </c>
      <c r="B30" s="492">
        <v>444039</v>
      </c>
      <c r="C30" s="492">
        <v>429124</v>
      </c>
      <c r="D30" s="492">
        <v>34852</v>
      </c>
      <c r="E30" s="492">
        <v>7718</v>
      </c>
      <c r="F30" s="492">
        <v>5200</v>
      </c>
      <c r="G30" s="492">
        <v>2287</v>
      </c>
    </row>
    <row r="31" spans="1:7" x14ac:dyDescent="0.35">
      <c r="A31" s="491">
        <v>1963</v>
      </c>
      <c r="B31" s="492">
        <v>476080</v>
      </c>
      <c r="C31" s="492">
        <v>459418</v>
      </c>
      <c r="D31" s="492">
        <v>42173</v>
      </c>
      <c r="E31" s="492">
        <v>8895</v>
      </c>
      <c r="F31" s="492">
        <v>5500</v>
      </c>
      <c r="G31" s="492">
        <v>2293</v>
      </c>
    </row>
    <row r="32" spans="1:7" x14ac:dyDescent="0.35">
      <c r="A32" s="491">
        <v>1964</v>
      </c>
      <c r="B32" s="492">
        <v>512590</v>
      </c>
      <c r="C32" s="492">
        <v>495515</v>
      </c>
      <c r="D32" s="492">
        <v>48315</v>
      </c>
      <c r="E32" s="492">
        <v>11815</v>
      </c>
      <c r="F32" s="492">
        <v>5500</v>
      </c>
      <c r="G32" s="492">
        <v>2206</v>
      </c>
    </row>
    <row r="33" spans="1:9" x14ac:dyDescent="0.35">
      <c r="A33" s="491">
        <v>1965</v>
      </c>
      <c r="B33" s="492">
        <v>539374</v>
      </c>
      <c r="C33" s="492">
        <v>519078</v>
      </c>
      <c r="D33" s="492">
        <v>36315</v>
      </c>
      <c r="E33" s="492">
        <v>9548</v>
      </c>
      <c r="F33" s="492">
        <v>7100</v>
      </c>
      <c r="G33" s="492">
        <v>2733</v>
      </c>
    </row>
    <row r="34" spans="1:9" x14ac:dyDescent="0.35">
      <c r="A34" s="491">
        <v>1966</v>
      </c>
      <c r="B34" s="492">
        <v>556259</v>
      </c>
      <c r="C34" s="492">
        <v>527260</v>
      </c>
      <c r="D34" s="492">
        <v>28256</v>
      </c>
      <c r="E34" s="492">
        <v>11385</v>
      </c>
      <c r="F34" s="492">
        <v>12100</v>
      </c>
      <c r="G34" s="492">
        <v>3416</v>
      </c>
    </row>
    <row r="35" spans="1:9" x14ac:dyDescent="0.35">
      <c r="A35" s="491">
        <v>1967</v>
      </c>
      <c r="B35" s="492">
        <v>569820</v>
      </c>
      <c r="C35" s="492">
        <v>525243</v>
      </c>
      <c r="D35" s="492">
        <v>31292</v>
      </c>
      <c r="E35" s="492">
        <v>17751</v>
      </c>
      <c r="F35" s="492">
        <v>8900</v>
      </c>
      <c r="G35" s="492">
        <v>3645</v>
      </c>
    </row>
    <row r="36" spans="1:9" x14ac:dyDescent="0.35">
      <c r="A36" s="491">
        <v>1968</v>
      </c>
      <c r="B36" s="492">
        <v>553282</v>
      </c>
      <c r="C36" s="492">
        <v>495358</v>
      </c>
      <c r="D36" s="492">
        <v>20654</v>
      </c>
      <c r="E36" s="492">
        <v>37244</v>
      </c>
      <c r="F36" s="492">
        <v>9900</v>
      </c>
      <c r="G36" s="492">
        <v>3352</v>
      </c>
    </row>
    <row r="37" spans="1:9" x14ac:dyDescent="0.35">
      <c r="A37" s="491">
        <v>1969</v>
      </c>
      <c r="B37" s="492">
        <v>552799</v>
      </c>
      <c r="C37" s="492">
        <v>514826</v>
      </c>
      <c r="D37" s="492">
        <v>25154</v>
      </c>
      <c r="E37" s="492">
        <v>25751</v>
      </c>
      <c r="F37" s="492">
        <v>9000</v>
      </c>
      <c r="G37" s="492">
        <v>3729</v>
      </c>
    </row>
    <row r="38" spans="1:9" x14ac:dyDescent="0.35">
      <c r="A38" s="491">
        <v>1970</v>
      </c>
      <c r="B38" s="492">
        <v>559497</v>
      </c>
      <c r="C38" s="492">
        <v>518657</v>
      </c>
      <c r="D38" s="492">
        <v>30300</v>
      </c>
      <c r="E38" s="492">
        <v>23750</v>
      </c>
      <c r="F38" s="492">
        <v>8800</v>
      </c>
      <c r="G38" s="492">
        <v>3886</v>
      </c>
    </row>
    <row r="39" spans="1:9" x14ac:dyDescent="0.35">
      <c r="A39" s="491">
        <v>1971</v>
      </c>
      <c r="B39" s="492">
        <v>577228</v>
      </c>
      <c r="C39" s="492">
        <v>527640</v>
      </c>
      <c r="D39" s="492">
        <v>39400</v>
      </c>
      <c r="E39" s="492">
        <v>21879</v>
      </c>
      <c r="F39" s="492">
        <v>8400</v>
      </c>
      <c r="G39" s="492">
        <v>3661</v>
      </c>
    </row>
    <row r="40" spans="1:9" x14ac:dyDescent="0.35">
      <c r="A40" s="491">
        <v>1972</v>
      </c>
      <c r="B40" s="492">
        <v>603935</v>
      </c>
      <c r="C40" s="492">
        <v>542578</v>
      </c>
      <c r="D40" s="492">
        <v>54400</v>
      </c>
      <c r="E40" s="492">
        <v>27898</v>
      </c>
      <c r="F40" s="492">
        <v>8200</v>
      </c>
      <c r="G40" s="492">
        <v>3231</v>
      </c>
    </row>
    <row r="41" spans="1:9" x14ac:dyDescent="0.35">
      <c r="A41" s="491">
        <v>1973</v>
      </c>
      <c r="B41" s="492">
        <v>637648</v>
      </c>
      <c r="C41" s="492">
        <v>599505</v>
      </c>
      <c r="D41" s="492">
        <v>67300</v>
      </c>
      <c r="E41" s="492">
        <v>33835</v>
      </c>
      <c r="F41" s="492">
        <v>7200</v>
      </c>
      <c r="G41" s="492">
        <v>2673</v>
      </c>
    </row>
    <row r="42" spans="1:9" x14ac:dyDescent="0.35">
      <c r="A42" s="491">
        <v>1974</v>
      </c>
      <c r="B42" s="492">
        <v>657859</v>
      </c>
      <c r="C42" s="492">
        <v>598379</v>
      </c>
      <c r="D42" s="492">
        <v>42500</v>
      </c>
      <c r="E42" s="492">
        <v>22574</v>
      </c>
      <c r="F42" s="492">
        <v>7900</v>
      </c>
      <c r="G42" s="492">
        <v>3875</v>
      </c>
    </row>
    <row r="43" spans="1:9" x14ac:dyDescent="0.35">
      <c r="A43" s="491">
        <v>1975</v>
      </c>
      <c r="B43" s="492">
        <v>669930</v>
      </c>
      <c r="C43" s="492">
        <v>592243</v>
      </c>
      <c r="D43" s="492">
        <v>45700</v>
      </c>
      <c r="E43" s="492">
        <v>33979</v>
      </c>
      <c r="F43" s="492">
        <v>9800</v>
      </c>
      <c r="G43" s="492">
        <v>5602</v>
      </c>
    </row>
    <row r="44" spans="1:9" x14ac:dyDescent="0.35">
      <c r="A44" s="491">
        <v>1976</v>
      </c>
      <c r="B44" s="492">
        <v>690897</v>
      </c>
      <c r="C44" s="492">
        <v>621683</v>
      </c>
      <c r="D44" s="492">
        <v>56100</v>
      </c>
      <c r="E44" s="492">
        <v>35539</v>
      </c>
      <c r="F44" s="492">
        <v>10600</v>
      </c>
      <c r="G44" s="492">
        <v>6168</v>
      </c>
    </row>
    <row r="45" spans="1:9" x14ac:dyDescent="0.35">
      <c r="A45" s="491">
        <v>1977</v>
      </c>
      <c r="B45" s="492">
        <v>705998</v>
      </c>
      <c r="C45" s="492">
        <v>627195</v>
      </c>
      <c r="D45" s="492">
        <v>55200</v>
      </c>
      <c r="E45" s="492">
        <v>40622</v>
      </c>
      <c r="F45" s="492">
        <v>10000</v>
      </c>
      <c r="G45" s="492">
        <v>6102</v>
      </c>
    </row>
    <row r="46" spans="1:9" x14ac:dyDescent="0.35">
      <c r="A46" s="491">
        <v>1978</v>
      </c>
      <c r="B46" s="492">
        <v>744441</v>
      </c>
      <c r="C46" s="492">
        <v>692182</v>
      </c>
      <c r="D46" s="492">
        <v>63600</v>
      </c>
      <c r="E46" s="492">
        <v>25596</v>
      </c>
      <c r="F46" s="492">
        <v>9200</v>
      </c>
      <c r="G46" s="492">
        <v>2360</v>
      </c>
    </row>
    <row r="47" spans="1:9" x14ac:dyDescent="0.35">
      <c r="A47" s="491">
        <v>1979</v>
      </c>
      <c r="B47" s="492">
        <v>785688</v>
      </c>
      <c r="C47" s="492">
        <v>726677</v>
      </c>
      <c r="D47" s="492">
        <v>66500</v>
      </c>
      <c r="E47" s="492">
        <v>25672</v>
      </c>
      <c r="F47" s="492">
        <v>9000</v>
      </c>
      <c r="G47" s="492">
        <v>4775</v>
      </c>
      <c r="H47" s="407"/>
      <c r="I47" s="407"/>
    </row>
    <row r="48" spans="1:9" x14ac:dyDescent="0.35">
      <c r="A48" s="491">
        <v>1980</v>
      </c>
      <c r="B48" s="492">
        <v>828496</v>
      </c>
      <c r="C48" s="492">
        <v>760805</v>
      </c>
      <c r="D48" s="492">
        <v>69400</v>
      </c>
      <c r="E48" s="492">
        <v>26869</v>
      </c>
      <c r="F48" s="492">
        <v>11500</v>
      </c>
      <c r="G48" s="492">
        <v>7269</v>
      </c>
      <c r="H48" s="407"/>
      <c r="I48" s="407"/>
    </row>
    <row r="49" spans="1:9" x14ac:dyDescent="0.35">
      <c r="A49" s="491">
        <v>1981</v>
      </c>
      <c r="B49" s="492">
        <v>871391</v>
      </c>
      <c r="C49" s="492">
        <v>788846</v>
      </c>
      <c r="D49" s="492">
        <v>72400</v>
      </c>
      <c r="E49" s="492">
        <v>29739</v>
      </c>
      <c r="F49" s="492">
        <v>12900</v>
      </c>
      <c r="G49" s="492">
        <v>9034</v>
      </c>
      <c r="H49" s="407"/>
      <c r="I49" s="407"/>
    </row>
    <row r="50" spans="1:9" x14ac:dyDescent="0.35">
      <c r="A50" s="491">
        <v>1982</v>
      </c>
      <c r="B50" s="492">
        <v>904600</v>
      </c>
      <c r="C50" s="492">
        <v>807900</v>
      </c>
      <c r="D50" s="492">
        <v>87200</v>
      </c>
      <c r="E50" s="492">
        <v>54311</v>
      </c>
      <c r="F50" s="492">
        <v>16700</v>
      </c>
      <c r="G50" s="492">
        <v>12570</v>
      </c>
      <c r="H50" s="407"/>
      <c r="I50" s="407"/>
    </row>
    <row r="51" spans="1:9" x14ac:dyDescent="0.35">
      <c r="A51" s="491">
        <v>1983</v>
      </c>
      <c r="B51" s="492">
        <v>956500</v>
      </c>
      <c r="C51" s="492">
        <v>855800</v>
      </c>
      <c r="D51" s="492">
        <v>96200</v>
      </c>
      <c r="E51" s="492">
        <v>44705</v>
      </c>
      <c r="F51" s="492">
        <v>18000</v>
      </c>
      <c r="G51" s="492">
        <v>13927</v>
      </c>
      <c r="H51" s="407"/>
      <c r="I51" s="407"/>
    </row>
    <row r="52" spans="1:9" x14ac:dyDescent="0.35">
      <c r="A52" s="491">
        <v>1984</v>
      </c>
      <c r="B52" s="492">
        <v>1000800</v>
      </c>
      <c r="C52" s="492">
        <v>895000</v>
      </c>
      <c r="D52" s="492">
        <v>97900</v>
      </c>
      <c r="E52" s="492">
        <v>53917</v>
      </c>
      <c r="F52" s="492">
        <v>18300</v>
      </c>
      <c r="G52" s="492">
        <v>14244</v>
      </c>
      <c r="H52" s="407"/>
      <c r="I52" s="407"/>
    </row>
    <row r="53" spans="1:9" x14ac:dyDescent="0.35">
      <c r="A53" s="491">
        <v>1985</v>
      </c>
      <c r="B53" s="492">
        <v>1044200</v>
      </c>
      <c r="C53" s="492">
        <v>868100</v>
      </c>
      <c r="D53" s="492">
        <v>104600</v>
      </c>
      <c r="E53" s="492">
        <v>61606</v>
      </c>
      <c r="F53" s="492">
        <v>19600</v>
      </c>
      <c r="G53" s="492">
        <v>15434</v>
      </c>
      <c r="H53" s="407"/>
      <c r="I53" s="407"/>
    </row>
    <row r="54" spans="1:9" x14ac:dyDescent="0.35">
      <c r="A54" s="494">
        <v>1986</v>
      </c>
      <c r="B54" s="492">
        <v>1057600</v>
      </c>
      <c r="C54" s="492">
        <v>847400</v>
      </c>
      <c r="D54" s="492">
        <v>117300</v>
      </c>
      <c r="E54" s="492">
        <v>104658</v>
      </c>
      <c r="F54" s="492">
        <v>19700</v>
      </c>
      <c r="G54" s="492">
        <v>14900</v>
      </c>
      <c r="H54" s="407"/>
      <c r="I54" s="407"/>
    </row>
    <row r="55" spans="1:9" x14ac:dyDescent="0.35">
      <c r="A55" s="494" t="s">
        <v>171</v>
      </c>
      <c r="B55" s="492">
        <v>1066300</v>
      </c>
      <c r="C55" s="492">
        <v>867300</v>
      </c>
      <c r="D55" s="492">
        <v>117800</v>
      </c>
      <c r="E55" s="492">
        <v>84248</v>
      </c>
      <c r="F55" s="492">
        <v>19700</v>
      </c>
      <c r="G55" s="492">
        <v>14575</v>
      </c>
      <c r="H55" s="407"/>
      <c r="I55" s="407"/>
    </row>
    <row r="56" spans="1:9" x14ac:dyDescent="0.35">
      <c r="A56" s="491" t="s">
        <v>172</v>
      </c>
      <c r="B56" s="492">
        <v>1115300</v>
      </c>
      <c r="C56" s="492">
        <v>911200</v>
      </c>
      <c r="D56" s="492">
        <v>126200</v>
      </c>
      <c r="E56" s="492">
        <v>78300</v>
      </c>
      <c r="F56" s="492">
        <v>13800</v>
      </c>
      <c r="G56" s="492">
        <v>10975</v>
      </c>
      <c r="H56" s="407"/>
      <c r="I56" s="407"/>
    </row>
    <row r="57" spans="1:9" x14ac:dyDescent="0.35">
      <c r="A57" s="491" t="s">
        <v>173</v>
      </c>
      <c r="B57" s="492">
        <v>1133200</v>
      </c>
      <c r="C57" s="492">
        <v>972900</v>
      </c>
      <c r="D57" s="492">
        <v>135000</v>
      </c>
      <c r="E57" s="492">
        <v>118300</v>
      </c>
      <c r="F57" s="492">
        <v>13863</v>
      </c>
      <c r="G57" s="492">
        <v>9800</v>
      </c>
      <c r="H57" s="407"/>
      <c r="I57" s="407"/>
    </row>
    <row r="58" spans="1:9" x14ac:dyDescent="0.35">
      <c r="A58" s="491" t="s">
        <v>174</v>
      </c>
      <c r="B58" s="492">
        <v>1175400</v>
      </c>
      <c r="C58" s="492">
        <v>1009700</v>
      </c>
      <c r="D58" s="492">
        <v>126300</v>
      </c>
      <c r="E58" s="492">
        <v>85600</v>
      </c>
      <c r="F58" s="492">
        <v>15851</v>
      </c>
      <c r="G58" s="492">
        <v>11492</v>
      </c>
      <c r="H58" s="407"/>
      <c r="I58" s="407"/>
    </row>
    <row r="59" spans="1:9" x14ac:dyDescent="0.35">
      <c r="A59" s="491" t="s">
        <v>175</v>
      </c>
      <c r="B59" s="492">
        <v>1186800</v>
      </c>
      <c r="C59" s="492">
        <v>1031900</v>
      </c>
      <c r="D59" s="492">
        <v>115400</v>
      </c>
      <c r="E59" s="492">
        <v>105400</v>
      </c>
      <c r="F59" s="492">
        <v>21825</v>
      </c>
      <c r="G59" s="492">
        <v>17653</v>
      </c>
      <c r="H59" s="407"/>
      <c r="I59" s="407"/>
    </row>
    <row r="60" spans="1:9" x14ac:dyDescent="0.35">
      <c r="A60" s="495" t="s">
        <v>176</v>
      </c>
      <c r="B60" s="492">
        <v>1180200</v>
      </c>
      <c r="C60" s="492">
        <v>979800</v>
      </c>
      <c r="D60" s="492">
        <v>111900</v>
      </c>
      <c r="E60" s="492">
        <v>119900</v>
      </c>
      <c r="F60" s="492">
        <v>27322</v>
      </c>
      <c r="G60" s="492">
        <v>23334</v>
      </c>
      <c r="H60" s="407"/>
      <c r="I60" s="407"/>
    </row>
    <row r="61" spans="1:9" x14ac:dyDescent="0.35">
      <c r="A61" s="495" t="s">
        <v>177</v>
      </c>
      <c r="B61" s="492">
        <v>1136400</v>
      </c>
      <c r="C61" s="492">
        <v>960600</v>
      </c>
      <c r="D61" s="492">
        <v>108800</v>
      </c>
      <c r="E61" s="492">
        <v>153900</v>
      </c>
      <c r="F61" s="492">
        <v>28744</v>
      </c>
      <c r="G61" s="492">
        <v>25025</v>
      </c>
      <c r="H61" s="407"/>
      <c r="I61" s="407"/>
    </row>
    <row r="62" spans="1:9" x14ac:dyDescent="0.35">
      <c r="A62" s="495" t="s">
        <v>178</v>
      </c>
      <c r="B62" s="492">
        <v>1119700</v>
      </c>
      <c r="C62" s="492">
        <v>956700</v>
      </c>
      <c r="D62" s="492">
        <v>115400</v>
      </c>
      <c r="E62" s="492">
        <v>133700</v>
      </c>
      <c r="F62" s="492">
        <v>22696</v>
      </c>
      <c r="G62" s="492">
        <v>19896</v>
      </c>
      <c r="H62" s="407"/>
      <c r="I62" s="407"/>
    </row>
    <row r="63" spans="1:9" x14ac:dyDescent="0.35">
      <c r="A63" s="495" t="s">
        <v>179</v>
      </c>
      <c r="B63" s="492">
        <v>1124200</v>
      </c>
      <c r="C63" s="492">
        <v>981800</v>
      </c>
      <c r="D63" s="492">
        <v>131800</v>
      </c>
      <c r="E63" s="492">
        <v>128500</v>
      </c>
      <c r="F63" s="492">
        <v>19159</v>
      </c>
      <c r="G63" s="492">
        <v>16106.000000000002</v>
      </c>
      <c r="H63" s="407"/>
      <c r="I63" s="407"/>
    </row>
    <row r="64" spans="1:9" x14ac:dyDescent="0.35">
      <c r="A64" s="495" t="s">
        <v>180</v>
      </c>
      <c r="B64" s="492">
        <v>1165500</v>
      </c>
      <c r="C64" s="492">
        <v>1038800</v>
      </c>
      <c r="D64" s="492">
        <v>146700</v>
      </c>
      <c r="E64" s="492">
        <v>106500</v>
      </c>
      <c r="F64" s="492">
        <v>18463</v>
      </c>
      <c r="G64" s="492">
        <v>14685</v>
      </c>
      <c r="H64" s="407"/>
      <c r="I64" s="407"/>
    </row>
    <row r="65" spans="1:9" x14ac:dyDescent="0.35">
      <c r="A65" s="495" t="s">
        <v>181</v>
      </c>
      <c r="B65" s="492">
        <v>1244000</v>
      </c>
      <c r="C65" s="492">
        <v>1091900</v>
      </c>
      <c r="D65" s="492">
        <v>170200</v>
      </c>
      <c r="E65" s="492">
        <v>92800</v>
      </c>
      <c r="F65" s="492">
        <v>16744</v>
      </c>
      <c r="G65" s="492">
        <v>13532</v>
      </c>
      <c r="H65" s="407"/>
      <c r="I65" s="407"/>
    </row>
    <row r="66" spans="1:9" x14ac:dyDescent="0.35">
      <c r="A66" s="495" t="s">
        <v>182</v>
      </c>
      <c r="B66" s="492">
        <v>1323100</v>
      </c>
      <c r="C66" s="492">
        <v>1184900</v>
      </c>
      <c r="D66" s="492">
        <v>205300</v>
      </c>
      <c r="E66" s="492">
        <v>127400</v>
      </c>
      <c r="F66" s="492">
        <v>16446</v>
      </c>
      <c r="G66" s="492">
        <v>13244</v>
      </c>
      <c r="H66" s="407"/>
      <c r="I66" s="407"/>
    </row>
    <row r="67" spans="1:9" x14ac:dyDescent="0.35">
      <c r="A67" s="495" t="s">
        <v>183</v>
      </c>
      <c r="B67" s="492">
        <v>1422900</v>
      </c>
      <c r="C67" s="492">
        <v>1281100</v>
      </c>
      <c r="D67" s="492">
        <v>215200</v>
      </c>
      <c r="E67" s="492">
        <v>116600</v>
      </c>
      <c r="F67" s="492">
        <v>17464</v>
      </c>
      <c r="G67" s="492">
        <v>14935</v>
      </c>
      <c r="H67" s="407"/>
      <c r="I67" s="407"/>
    </row>
    <row r="68" spans="1:9" x14ac:dyDescent="0.35">
      <c r="A68" s="495" t="s">
        <v>184</v>
      </c>
      <c r="B68" s="492">
        <v>1510500</v>
      </c>
      <c r="C68" s="492">
        <v>1361600</v>
      </c>
      <c r="D68" s="492">
        <v>225600</v>
      </c>
      <c r="E68" s="492">
        <v>139200</v>
      </c>
      <c r="F68" s="492">
        <v>16387</v>
      </c>
      <c r="G68" s="492">
        <v>13696</v>
      </c>
      <c r="H68" s="407"/>
      <c r="I68" s="407"/>
    </row>
    <row r="69" spans="1:9" x14ac:dyDescent="0.35">
      <c r="A69" s="495" t="s">
        <v>185</v>
      </c>
      <c r="B69" s="492">
        <v>1595500</v>
      </c>
      <c r="C69" s="492">
        <v>1442300</v>
      </c>
      <c r="D69" s="492">
        <v>238300</v>
      </c>
      <c r="E69" s="492">
        <v>154500</v>
      </c>
      <c r="F69" s="492">
        <v>17544</v>
      </c>
      <c r="G69" s="492">
        <v>15236</v>
      </c>
      <c r="H69" s="407"/>
      <c r="I69" s="407"/>
    </row>
    <row r="70" spans="1:9" x14ac:dyDescent="0.35">
      <c r="A70" s="491" t="s">
        <v>186</v>
      </c>
      <c r="B70" s="492">
        <v>1658200</v>
      </c>
      <c r="C70" s="492">
        <v>1491500</v>
      </c>
      <c r="D70" s="492">
        <v>225500</v>
      </c>
      <c r="E70" s="492">
        <v>164100</v>
      </c>
      <c r="F70" s="492">
        <v>18627</v>
      </c>
      <c r="G70" s="492">
        <v>15846</v>
      </c>
      <c r="H70" s="407"/>
      <c r="I70" s="407"/>
    </row>
    <row r="71" spans="1:9" x14ac:dyDescent="0.35">
      <c r="A71" s="491" t="s">
        <v>187</v>
      </c>
      <c r="B71" s="492">
        <v>1804100</v>
      </c>
      <c r="C71" s="492">
        <v>1639700</v>
      </c>
      <c r="D71" s="492">
        <v>325900</v>
      </c>
      <c r="E71" s="492">
        <v>182000</v>
      </c>
      <c r="F71" s="492">
        <v>19463</v>
      </c>
      <c r="G71" s="492">
        <v>16499</v>
      </c>
      <c r="H71" s="407"/>
      <c r="I71" s="407"/>
    </row>
    <row r="72" spans="1:9" x14ac:dyDescent="0.35">
      <c r="A72" s="491" t="s">
        <v>188</v>
      </c>
      <c r="B72" s="492">
        <v>2016700</v>
      </c>
      <c r="C72" s="492">
        <v>1842800</v>
      </c>
      <c r="D72" s="492">
        <v>390200</v>
      </c>
      <c r="E72" s="492">
        <v>179000</v>
      </c>
      <c r="F72" s="492">
        <v>16734</v>
      </c>
      <c r="G72" s="492">
        <v>14032</v>
      </c>
      <c r="H72" s="407"/>
      <c r="I72" s="407"/>
    </row>
    <row r="73" spans="1:9" x14ac:dyDescent="0.35">
      <c r="A73" s="491" t="s">
        <v>189</v>
      </c>
      <c r="B73" s="492">
        <v>2160200</v>
      </c>
      <c r="C73" s="492">
        <v>1980300</v>
      </c>
      <c r="D73" s="492">
        <v>333700</v>
      </c>
      <c r="E73" s="492">
        <v>191600</v>
      </c>
      <c r="F73" s="492">
        <v>16959</v>
      </c>
      <c r="G73" s="492">
        <v>13648</v>
      </c>
      <c r="H73" s="407"/>
      <c r="I73" s="407"/>
    </row>
    <row r="74" spans="1:9" x14ac:dyDescent="0.35">
      <c r="A74" s="491" t="s">
        <v>190</v>
      </c>
      <c r="B74" s="492">
        <v>2323100</v>
      </c>
      <c r="C74" s="492">
        <v>2130200</v>
      </c>
      <c r="D74" s="492">
        <v>372000</v>
      </c>
      <c r="E74" s="492">
        <v>212100</v>
      </c>
      <c r="F74" s="492">
        <v>18565</v>
      </c>
      <c r="G74" s="492">
        <v>15351</v>
      </c>
      <c r="H74" s="407"/>
      <c r="I74" s="407"/>
    </row>
    <row r="75" spans="1:9" x14ac:dyDescent="0.35">
      <c r="A75" s="491" t="s">
        <v>191</v>
      </c>
      <c r="B75" s="492">
        <v>2546200</v>
      </c>
      <c r="C75" s="492">
        <v>2341500</v>
      </c>
      <c r="D75" s="492">
        <v>449700</v>
      </c>
      <c r="E75" s="492">
        <v>225400</v>
      </c>
      <c r="F75" s="492">
        <v>19012</v>
      </c>
      <c r="G75" s="492">
        <v>15241</v>
      </c>
      <c r="H75" s="407"/>
      <c r="I75" s="407"/>
    </row>
    <row r="76" spans="1:9" x14ac:dyDescent="0.35">
      <c r="A76" s="491" t="s">
        <v>192</v>
      </c>
      <c r="B76" s="492">
        <v>2686500</v>
      </c>
      <c r="C76" s="492">
        <v>2423200</v>
      </c>
      <c r="D76" s="492">
        <v>372400</v>
      </c>
      <c r="E76" s="492">
        <v>233800</v>
      </c>
      <c r="F76" s="492">
        <v>20195</v>
      </c>
      <c r="G76" s="492">
        <v>15281</v>
      </c>
      <c r="H76" s="407"/>
      <c r="I76" s="407"/>
    </row>
    <row r="77" spans="1:9" x14ac:dyDescent="0.35">
      <c r="A77" s="491" t="s">
        <v>193</v>
      </c>
      <c r="B77" s="492">
        <v>2718200</v>
      </c>
      <c r="C77" s="492">
        <v>2265500</v>
      </c>
      <c r="D77" s="492">
        <v>330100</v>
      </c>
      <c r="E77" s="492">
        <v>300500</v>
      </c>
      <c r="F77" s="492">
        <v>23500</v>
      </c>
      <c r="G77" s="492">
        <v>19436</v>
      </c>
      <c r="H77" s="407"/>
      <c r="I77" s="407"/>
    </row>
    <row r="78" spans="1:9" ht="15" x14ac:dyDescent="0.4">
      <c r="A78" s="551" t="s">
        <v>194</v>
      </c>
      <c r="B78" s="551"/>
      <c r="C78" s="551"/>
      <c r="D78" s="551"/>
      <c r="E78" s="551"/>
      <c r="F78" s="551"/>
      <c r="G78" s="551"/>
      <c r="H78" s="407"/>
      <c r="I78" s="407"/>
    </row>
    <row r="79" spans="1:9" x14ac:dyDescent="0.35">
      <c r="A79" s="491" t="s">
        <v>195</v>
      </c>
      <c r="B79" s="492">
        <v>2629900</v>
      </c>
      <c r="C79" s="492">
        <v>2359100</v>
      </c>
      <c r="D79" s="492">
        <v>365600</v>
      </c>
      <c r="E79" s="492">
        <v>509700</v>
      </c>
      <c r="F79" s="492">
        <v>24733</v>
      </c>
      <c r="G79" s="492">
        <v>21150</v>
      </c>
      <c r="H79" s="407"/>
      <c r="I79" s="407"/>
    </row>
    <row r="80" spans="1:9" x14ac:dyDescent="0.35">
      <c r="A80" s="491" t="s">
        <v>196</v>
      </c>
      <c r="B80" s="492">
        <v>2686200</v>
      </c>
      <c r="C80" s="492">
        <v>2455400</v>
      </c>
      <c r="D80" s="492">
        <v>400600</v>
      </c>
      <c r="E80" s="492">
        <v>348400</v>
      </c>
      <c r="F80" s="492">
        <v>22129</v>
      </c>
      <c r="G80" s="492">
        <v>18462</v>
      </c>
      <c r="H80" s="407"/>
      <c r="I80" s="407"/>
    </row>
    <row r="81" spans="1:39" x14ac:dyDescent="0.35">
      <c r="A81" s="491" t="s">
        <v>197</v>
      </c>
      <c r="B81" s="492">
        <v>2859666</v>
      </c>
      <c r="C81" s="492">
        <v>2612648</v>
      </c>
      <c r="D81" s="492">
        <v>455600</v>
      </c>
      <c r="E81" s="492">
        <v>287800</v>
      </c>
      <c r="F81" s="492">
        <v>23414</v>
      </c>
      <c r="G81" s="492">
        <v>19371</v>
      </c>
      <c r="H81" s="407"/>
      <c r="I81" s="407"/>
    </row>
    <row r="82" spans="1:39" x14ac:dyDescent="0.35">
      <c r="A82" s="491" t="s">
        <v>33</v>
      </c>
      <c r="B82" s="492">
        <v>3044710</v>
      </c>
      <c r="C82" s="492">
        <v>2778366</v>
      </c>
      <c r="D82" s="492">
        <v>482800</v>
      </c>
      <c r="E82" s="492">
        <v>302600</v>
      </c>
      <c r="F82" s="492">
        <v>22715</v>
      </c>
      <c r="G82" s="492">
        <v>17600</v>
      </c>
      <c r="H82" s="407"/>
      <c r="I82" s="407"/>
    </row>
    <row r="83" spans="1:39" x14ac:dyDescent="0.35">
      <c r="A83" s="491" t="s">
        <v>34</v>
      </c>
      <c r="B83" s="492">
        <v>3250325</v>
      </c>
      <c r="C83" s="492">
        <v>2968099</v>
      </c>
      <c r="D83" s="492">
        <v>533000</v>
      </c>
      <c r="E83" s="492">
        <v>332300</v>
      </c>
      <c r="F83" s="492">
        <v>23235</v>
      </c>
      <c r="G83" s="492">
        <v>17000</v>
      </c>
      <c r="H83" s="407"/>
      <c r="I83" s="407"/>
    </row>
    <row r="84" spans="1:39" x14ac:dyDescent="0.35">
      <c r="A84" s="491" t="s">
        <v>35</v>
      </c>
      <c r="B84" s="492">
        <v>3464155</v>
      </c>
      <c r="C84" s="492">
        <v>3203697</v>
      </c>
      <c r="D84" s="492">
        <v>585700</v>
      </c>
      <c r="E84" s="492">
        <v>369500</v>
      </c>
      <c r="F84" s="492">
        <v>22566</v>
      </c>
      <c r="G84" s="492">
        <v>15400</v>
      </c>
      <c r="H84" s="407"/>
      <c r="I84" s="407"/>
    </row>
    <row r="85" spans="1:39" x14ac:dyDescent="0.35">
      <c r="A85" s="491" t="s">
        <v>36</v>
      </c>
      <c r="B85" s="492">
        <v>3678860</v>
      </c>
      <c r="C85" s="492">
        <v>3433780</v>
      </c>
      <c r="D85" s="492">
        <v>611400</v>
      </c>
      <c r="E85" s="492">
        <v>399700</v>
      </c>
      <c r="F85" s="492">
        <v>25478</v>
      </c>
      <c r="G85" s="492">
        <v>14300</v>
      </c>
      <c r="H85" s="407"/>
      <c r="I85" s="407"/>
    </row>
    <row r="86" spans="1:39" x14ac:dyDescent="0.35">
      <c r="A86" s="491" t="s">
        <v>37</v>
      </c>
      <c r="B86" s="492">
        <v>3896755</v>
      </c>
      <c r="C86" s="492">
        <v>3648478</v>
      </c>
      <c r="D86" s="492">
        <v>644750</v>
      </c>
      <c r="E86" s="492">
        <v>436526</v>
      </c>
      <c r="F86" s="492">
        <v>24327</v>
      </c>
      <c r="G86" s="492">
        <v>14918</v>
      </c>
      <c r="H86" s="407"/>
      <c r="I86" s="407"/>
    </row>
    <row r="87" spans="1:39" x14ac:dyDescent="0.35">
      <c r="A87" s="491" t="s">
        <v>38</v>
      </c>
      <c r="B87" s="492">
        <v>4033355</v>
      </c>
      <c r="C87" s="492">
        <v>3770022</v>
      </c>
      <c r="D87" s="492">
        <v>620285</v>
      </c>
      <c r="E87" s="492">
        <v>490738</v>
      </c>
      <c r="F87" s="492">
        <v>25629</v>
      </c>
      <c r="G87" s="492">
        <v>17164</v>
      </c>
    </row>
    <row r="88" spans="1:39" ht="14.65" customHeight="1" x14ac:dyDescent="0.35">
      <c r="A88" s="496" t="s">
        <v>544</v>
      </c>
      <c r="B88" s="497">
        <v>4202044</v>
      </c>
      <c r="C88" s="497">
        <v>3926374</v>
      </c>
      <c r="D88" s="497">
        <v>672890</v>
      </c>
      <c r="E88" s="497">
        <v>508865</v>
      </c>
      <c r="F88" s="497">
        <v>26114</v>
      </c>
      <c r="G88" s="497">
        <v>16902</v>
      </c>
      <c r="H88" s="407"/>
      <c r="I88" s="407"/>
    </row>
    <row r="89" spans="1:39" x14ac:dyDescent="0.35">
      <c r="A89" s="464"/>
      <c r="B89" s="463"/>
      <c r="C89" s="465"/>
      <c r="D89" s="465"/>
      <c r="E89" s="464"/>
      <c r="F89" s="464"/>
      <c r="G89" s="466"/>
    </row>
    <row r="90" spans="1:39" s="4" customFormat="1" ht="14.55" customHeight="1" x14ac:dyDescent="0.4">
      <c r="A90" s="467" t="s">
        <v>54</v>
      </c>
      <c r="B90" s="122"/>
      <c r="C90" s="122"/>
      <c r="D90" s="122"/>
      <c r="E90" s="122"/>
      <c r="F90" s="468"/>
      <c r="G90" s="468"/>
      <c r="H90" s="131"/>
      <c r="I90" s="131"/>
      <c r="J90" s="131"/>
      <c r="K90" s="131"/>
      <c r="L90" s="131"/>
    </row>
    <row r="91" spans="1:39" s="4" customFormat="1" ht="14.55" customHeight="1" x14ac:dyDescent="0.4">
      <c r="A91" s="3" t="s">
        <v>55</v>
      </c>
      <c r="B91" s="2"/>
      <c r="C91" s="2"/>
      <c r="D91" s="2"/>
      <c r="E91" s="2"/>
      <c r="H91" s="131"/>
      <c r="I91" s="131"/>
      <c r="J91" s="131"/>
      <c r="K91" s="131"/>
      <c r="L91" s="131"/>
    </row>
    <row r="92" spans="1:39" s="4" customFormat="1" ht="14.55" customHeight="1" x14ac:dyDescent="0.4">
      <c r="A92" s="2" t="s">
        <v>198</v>
      </c>
      <c r="B92" s="2"/>
      <c r="C92" s="2"/>
      <c r="D92" s="2"/>
      <c r="E92" s="2"/>
      <c r="H92" s="131"/>
      <c r="I92" s="131"/>
      <c r="J92" s="131"/>
      <c r="K92" s="131"/>
      <c r="L92" s="131"/>
    </row>
    <row r="93" spans="1:39" s="4" customFormat="1" ht="14.55" customHeight="1" x14ac:dyDescent="0.4">
      <c r="A93" s="3" t="s">
        <v>199</v>
      </c>
      <c r="B93" s="2"/>
      <c r="C93" s="2"/>
      <c r="D93" s="2"/>
      <c r="E93" s="2"/>
      <c r="H93" s="131"/>
      <c r="I93" s="131"/>
      <c r="J93" s="131"/>
      <c r="K93" s="131"/>
      <c r="L93" s="131"/>
    </row>
    <row r="94" spans="1:39" s="4" customFormat="1" ht="14.55" customHeight="1" x14ac:dyDescent="0.4">
      <c r="A94" s="2" t="s">
        <v>200</v>
      </c>
      <c r="B94" s="2"/>
      <c r="C94" s="2"/>
      <c r="D94" s="2"/>
      <c r="E94" s="2"/>
      <c r="H94" s="131"/>
      <c r="I94" s="131"/>
      <c r="J94" s="131"/>
      <c r="K94" s="131"/>
      <c r="L94" s="131"/>
    </row>
    <row r="95" spans="1:39" s="39" customFormat="1" ht="12.75" x14ac:dyDescent="0.35">
      <c r="A95" s="546" t="s">
        <v>201</v>
      </c>
      <c r="B95" s="546"/>
      <c r="C95" s="546"/>
      <c r="D95" s="546"/>
      <c r="E95" s="546"/>
      <c r="F95" s="546"/>
      <c r="G95" s="361"/>
      <c r="H95" s="403"/>
      <c r="I95" s="408"/>
      <c r="J95" s="254"/>
      <c r="K95" s="254"/>
      <c r="L95" s="254"/>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row>
    <row r="96" spans="1:39" s="4" customFormat="1" ht="39.700000000000003" customHeight="1" x14ac:dyDescent="0.35">
      <c r="A96" s="546" t="s">
        <v>202</v>
      </c>
      <c r="B96" s="546"/>
      <c r="C96" s="546"/>
      <c r="D96" s="546"/>
      <c r="E96" s="546"/>
      <c r="F96" s="361"/>
      <c r="H96" s="131"/>
      <c r="I96" s="131"/>
      <c r="J96" s="131"/>
      <c r="K96" s="131"/>
      <c r="L96" s="131"/>
    </row>
    <row r="97" spans="1:12" s="4" customFormat="1" ht="14.55" customHeight="1" x14ac:dyDescent="0.35">
      <c r="A97" s="546" t="s">
        <v>203</v>
      </c>
      <c r="B97" s="546"/>
      <c r="C97" s="546"/>
      <c r="D97" s="546"/>
      <c r="E97" s="546"/>
      <c r="F97" s="361"/>
      <c r="H97" s="131"/>
      <c r="I97" s="131"/>
      <c r="J97" s="131"/>
      <c r="K97" s="131"/>
      <c r="L97" s="131"/>
    </row>
    <row r="98" spans="1:12" x14ac:dyDescent="0.35">
      <c r="A98" s="525" t="s">
        <v>573</v>
      </c>
    </row>
  </sheetData>
  <mergeCells count="5">
    <mergeCell ref="A78:G78"/>
    <mergeCell ref="A5:F5"/>
    <mergeCell ref="A96:E96"/>
    <mergeCell ref="A97:E97"/>
    <mergeCell ref="A95:F95"/>
  </mergeCells>
  <pageMargins left="0.7" right="0.7" top="0.75" bottom="0.75" header="0.3" footer="0.3"/>
  <pageSetup paperSize="9" scale="4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N51"/>
  <sheetViews>
    <sheetView showGridLines="0" workbookViewId="0"/>
  </sheetViews>
  <sheetFormatPr defaultColWidth="55" defaultRowHeight="12.75" x14ac:dyDescent="0.35"/>
  <cols>
    <col min="1" max="1" width="55" style="2" customWidth="1"/>
    <col min="2" max="8" width="15.53125" style="2" customWidth="1"/>
    <col min="9" max="255" width="8.53125" style="2" customWidth="1"/>
    <col min="256" max="16384" width="55" style="2"/>
  </cols>
  <sheetData>
    <row r="1" spans="1:11" s="9" customFormat="1" ht="17.25" x14ac:dyDescent="0.45">
      <c r="A1" s="7" t="s">
        <v>32</v>
      </c>
      <c r="D1" s="215"/>
    </row>
    <row r="2" spans="1:11" ht="15" x14ac:dyDescent="0.4">
      <c r="A2" s="7" t="s">
        <v>534</v>
      </c>
      <c r="B2" s="216"/>
      <c r="C2" s="217"/>
      <c r="D2" s="217"/>
    </row>
    <row r="3" spans="1:11" ht="15" x14ac:dyDescent="0.4">
      <c r="A3" s="218"/>
      <c r="B3" s="218"/>
      <c r="C3" s="218"/>
      <c r="D3" s="219"/>
      <c r="E3" s="220"/>
      <c r="F3" s="220"/>
      <c r="G3" s="189"/>
    </row>
    <row r="4" spans="1:11" s="3" customFormat="1" ht="15" x14ac:dyDescent="0.4">
      <c r="A4" s="221" t="s">
        <v>204</v>
      </c>
      <c r="B4" s="222" t="s">
        <v>33</v>
      </c>
      <c r="C4" s="222" t="s">
        <v>34</v>
      </c>
      <c r="D4" s="222" t="s">
        <v>35</v>
      </c>
      <c r="E4" s="222" t="s">
        <v>36</v>
      </c>
      <c r="F4" s="222" t="s">
        <v>37</v>
      </c>
      <c r="G4" s="222" t="s">
        <v>38</v>
      </c>
      <c r="H4" s="417" t="s">
        <v>544</v>
      </c>
      <c r="I4" s="43"/>
      <c r="J4" s="43"/>
      <c r="K4" s="43"/>
    </row>
    <row r="5" spans="1:11" ht="13.5" x14ac:dyDescent="0.35">
      <c r="A5" s="2" t="s">
        <v>205</v>
      </c>
      <c r="B5" s="223">
        <v>263007</v>
      </c>
      <c r="C5" s="223">
        <v>291038</v>
      </c>
      <c r="D5" s="223">
        <v>322063</v>
      </c>
      <c r="E5" s="224">
        <v>353177</v>
      </c>
      <c r="F5" s="224">
        <v>387370</v>
      </c>
      <c r="G5" s="202">
        <v>440606</v>
      </c>
      <c r="H5" s="202">
        <v>455297</v>
      </c>
      <c r="I5" s="43"/>
      <c r="J5" s="43"/>
      <c r="K5" s="43"/>
    </row>
    <row r="6" spans="1:11" ht="15" x14ac:dyDescent="0.4">
      <c r="A6" s="2" t="s">
        <v>59</v>
      </c>
      <c r="B6" s="225"/>
      <c r="C6" s="225"/>
      <c r="D6" s="225"/>
      <c r="E6" s="226"/>
      <c r="F6" s="226"/>
      <c r="H6" s="202"/>
      <c r="I6" s="43"/>
      <c r="J6" s="43"/>
      <c r="K6" s="43"/>
    </row>
    <row r="7" spans="1:11" ht="29.25" customHeight="1" x14ac:dyDescent="0.35">
      <c r="A7" s="17" t="s">
        <v>206</v>
      </c>
      <c r="B7" s="223">
        <v>20377</v>
      </c>
      <c r="C7" s="223">
        <v>20734</v>
      </c>
      <c r="D7" s="223">
        <v>24008</v>
      </c>
      <c r="E7" s="224">
        <v>21216</v>
      </c>
      <c r="F7" s="224">
        <v>21693</v>
      </c>
      <c r="G7" s="202">
        <v>22405</v>
      </c>
      <c r="H7" s="202">
        <v>23590</v>
      </c>
      <c r="I7" s="43"/>
      <c r="J7" s="43"/>
      <c r="K7" s="43"/>
    </row>
    <row r="8" spans="1:11" ht="15" x14ac:dyDescent="0.4">
      <c r="B8" s="225"/>
      <c r="C8" s="225"/>
      <c r="D8" s="225"/>
      <c r="E8" s="226"/>
      <c r="F8" s="226"/>
      <c r="H8" s="202"/>
      <c r="I8" s="43"/>
      <c r="J8" s="43"/>
      <c r="K8" s="43"/>
    </row>
    <row r="9" spans="1:11" s="3" customFormat="1" ht="13.9" x14ac:dyDescent="0.4">
      <c r="A9" s="3" t="s">
        <v>207</v>
      </c>
      <c r="B9" s="469">
        <v>283384</v>
      </c>
      <c r="C9" s="469">
        <v>311772</v>
      </c>
      <c r="D9" s="469">
        <v>346071</v>
      </c>
      <c r="E9" s="470">
        <v>374393</v>
      </c>
      <c r="F9" s="470">
        <v>409063</v>
      </c>
      <c r="G9" s="471">
        <v>463011</v>
      </c>
      <c r="H9" s="471">
        <v>478887</v>
      </c>
      <c r="I9" s="532"/>
      <c r="J9" s="472"/>
      <c r="K9" s="472"/>
    </row>
    <row r="10" spans="1:11" ht="15" x14ac:dyDescent="0.4">
      <c r="B10" s="225"/>
      <c r="C10" s="225"/>
      <c r="D10" s="225"/>
      <c r="E10" s="226"/>
      <c r="F10" s="226"/>
      <c r="H10" s="202"/>
      <c r="I10" s="43"/>
      <c r="J10" s="43"/>
      <c r="K10" s="43"/>
    </row>
    <row r="11" spans="1:11" ht="15" x14ac:dyDescent="0.4">
      <c r="A11" s="2" t="s">
        <v>208</v>
      </c>
      <c r="B11" s="225"/>
      <c r="C11" s="225"/>
      <c r="D11" s="225"/>
      <c r="E11" s="226"/>
      <c r="F11" s="226"/>
      <c r="H11" s="202"/>
      <c r="I11" s="43"/>
      <c r="J11" s="43"/>
      <c r="K11" s="43"/>
    </row>
    <row r="12" spans="1:11" ht="13.5" x14ac:dyDescent="0.35">
      <c r="A12" s="2" t="s">
        <v>209</v>
      </c>
      <c r="B12" s="223">
        <v>4460</v>
      </c>
      <c r="C12" s="223">
        <v>4643</v>
      </c>
      <c r="D12" s="223">
        <v>5092</v>
      </c>
      <c r="E12" s="224">
        <v>6044</v>
      </c>
      <c r="F12" s="224">
        <v>7221</v>
      </c>
      <c r="G12" s="202">
        <v>6941</v>
      </c>
      <c r="H12" s="202">
        <v>6801</v>
      </c>
      <c r="I12" s="43"/>
      <c r="J12" s="43"/>
      <c r="K12" s="43"/>
    </row>
    <row r="13" spans="1:11" ht="15" x14ac:dyDescent="0.4">
      <c r="B13" s="225"/>
      <c r="C13" s="225"/>
      <c r="D13" s="225"/>
      <c r="E13" s="226"/>
      <c r="F13" s="226"/>
      <c r="H13" s="202"/>
      <c r="I13" s="43"/>
      <c r="J13" s="43"/>
      <c r="K13" s="43"/>
    </row>
    <row r="14" spans="1:11" s="3" customFormat="1" ht="13.9" x14ac:dyDescent="0.4">
      <c r="A14" s="473" t="s">
        <v>210</v>
      </c>
      <c r="B14" s="474">
        <v>278924</v>
      </c>
      <c r="C14" s="474">
        <v>307129</v>
      </c>
      <c r="D14" s="474">
        <v>340979</v>
      </c>
      <c r="E14" s="475">
        <v>368349</v>
      </c>
      <c r="F14" s="475">
        <v>401842</v>
      </c>
      <c r="G14" s="476">
        <v>456070</v>
      </c>
      <c r="H14" s="476">
        <v>472086</v>
      </c>
      <c r="I14" s="472"/>
      <c r="J14" s="472"/>
      <c r="K14" s="472"/>
    </row>
    <row r="15" spans="1:11" ht="15" x14ac:dyDescent="0.4">
      <c r="A15" s="228" t="s">
        <v>66</v>
      </c>
      <c r="B15" s="229"/>
      <c r="C15" s="229"/>
      <c r="D15" s="229"/>
      <c r="E15" s="230"/>
      <c r="F15" s="230"/>
      <c r="I15" s="43"/>
      <c r="J15" s="43"/>
      <c r="K15" s="43"/>
    </row>
    <row r="16" spans="1:11" ht="13.5" x14ac:dyDescent="0.35">
      <c r="A16" s="2" t="s">
        <v>205</v>
      </c>
      <c r="B16" s="223">
        <v>14785</v>
      </c>
      <c r="C16" s="223">
        <v>16121</v>
      </c>
      <c r="D16" s="223">
        <v>18473</v>
      </c>
      <c r="E16" s="224">
        <v>19989</v>
      </c>
      <c r="F16" s="224">
        <v>21891</v>
      </c>
      <c r="G16" s="202">
        <v>21964</v>
      </c>
      <c r="H16" s="202">
        <v>23856</v>
      </c>
      <c r="I16" s="43"/>
      <c r="J16" s="43"/>
      <c r="K16" s="43"/>
    </row>
    <row r="17" spans="1:11" ht="15" x14ac:dyDescent="0.4">
      <c r="A17" s="2" t="s">
        <v>59</v>
      </c>
      <c r="B17" s="225"/>
      <c r="C17" s="225"/>
      <c r="D17" s="225"/>
      <c r="E17" s="226"/>
      <c r="F17" s="226"/>
      <c r="H17" s="202"/>
      <c r="I17" s="43"/>
      <c r="J17" s="43"/>
      <c r="K17" s="43"/>
    </row>
    <row r="18" spans="1:11" ht="28.5" customHeight="1" x14ac:dyDescent="0.35">
      <c r="A18" s="17" t="s">
        <v>206</v>
      </c>
      <c r="B18" s="223">
        <v>1552</v>
      </c>
      <c r="C18" s="223">
        <v>1352</v>
      </c>
      <c r="D18" s="223">
        <v>1337</v>
      </c>
      <c r="E18" s="224">
        <v>1224</v>
      </c>
      <c r="F18" s="224">
        <v>1393</v>
      </c>
      <c r="G18" s="202">
        <v>1696</v>
      </c>
      <c r="H18" s="202">
        <v>1564</v>
      </c>
      <c r="I18" s="43"/>
      <c r="J18" s="43"/>
      <c r="K18" s="43"/>
    </row>
    <row r="19" spans="1:11" ht="15" x14ac:dyDescent="0.4">
      <c r="B19" s="225"/>
      <c r="C19" s="225"/>
      <c r="D19" s="225"/>
      <c r="E19" s="226"/>
      <c r="F19" s="226"/>
      <c r="H19" s="202"/>
      <c r="I19" s="43"/>
      <c r="J19" s="43"/>
      <c r="K19" s="43"/>
    </row>
    <row r="20" spans="1:11" s="3" customFormat="1" ht="13.9" x14ac:dyDescent="0.4">
      <c r="A20" s="3" t="s">
        <v>207</v>
      </c>
      <c r="B20" s="469">
        <v>16316</v>
      </c>
      <c r="C20" s="469">
        <v>17473</v>
      </c>
      <c r="D20" s="469">
        <v>19810</v>
      </c>
      <c r="E20" s="470">
        <v>21213</v>
      </c>
      <c r="F20" s="470">
        <v>23284</v>
      </c>
      <c r="G20" s="471">
        <v>23660</v>
      </c>
      <c r="H20" s="471">
        <v>25420</v>
      </c>
      <c r="I20" s="532"/>
      <c r="J20" s="472"/>
      <c r="K20" s="472"/>
    </row>
    <row r="21" spans="1:11" ht="15" x14ac:dyDescent="0.4">
      <c r="B21" s="225"/>
      <c r="C21" s="225"/>
      <c r="D21" s="225"/>
      <c r="E21" s="226"/>
      <c r="F21" s="226"/>
      <c r="H21" s="202"/>
      <c r="I21" s="43"/>
      <c r="J21" s="43"/>
      <c r="K21" s="43"/>
    </row>
    <row r="22" spans="1:11" ht="15" x14ac:dyDescent="0.4">
      <c r="A22" s="2" t="s">
        <v>208</v>
      </c>
      <c r="B22" s="225"/>
      <c r="C22" s="225"/>
      <c r="D22" s="225"/>
      <c r="E22" s="226"/>
      <c r="F22" s="226"/>
      <c r="H22" s="202"/>
      <c r="I22" s="43"/>
      <c r="J22" s="43"/>
      <c r="K22" s="43"/>
    </row>
    <row r="23" spans="1:11" ht="13.5" x14ac:dyDescent="0.35">
      <c r="A23" s="2" t="s">
        <v>209</v>
      </c>
      <c r="B23" s="223">
        <v>260</v>
      </c>
      <c r="C23" s="223">
        <v>299</v>
      </c>
      <c r="D23" s="223">
        <v>308</v>
      </c>
      <c r="E23" s="224">
        <v>302</v>
      </c>
      <c r="F23" s="224">
        <v>396</v>
      </c>
      <c r="G23" s="2">
        <v>495</v>
      </c>
      <c r="H23" s="202">
        <v>541</v>
      </c>
      <c r="I23" s="43"/>
      <c r="J23" s="43"/>
      <c r="K23" s="43"/>
    </row>
    <row r="24" spans="1:11" ht="15" x14ac:dyDescent="0.4">
      <c r="B24" s="225"/>
      <c r="C24" s="225"/>
      <c r="D24" s="225"/>
      <c r="E24" s="226"/>
      <c r="F24" s="226"/>
      <c r="H24" s="202"/>
      <c r="I24" s="43"/>
      <c r="J24" s="43"/>
      <c r="K24" s="43"/>
    </row>
    <row r="25" spans="1:11" s="3" customFormat="1" ht="13.9" x14ac:dyDescent="0.4">
      <c r="A25" s="473" t="s">
        <v>210</v>
      </c>
      <c r="B25" s="474">
        <v>16056</v>
      </c>
      <c r="C25" s="474">
        <v>17174</v>
      </c>
      <c r="D25" s="474">
        <v>19502</v>
      </c>
      <c r="E25" s="475">
        <v>20911</v>
      </c>
      <c r="F25" s="475">
        <v>22888</v>
      </c>
      <c r="G25" s="476">
        <v>23165</v>
      </c>
      <c r="H25" s="476">
        <v>24879</v>
      </c>
      <c r="I25" s="472"/>
      <c r="J25" s="472"/>
      <c r="K25" s="472"/>
    </row>
    <row r="26" spans="1:11" ht="15" x14ac:dyDescent="0.4">
      <c r="A26" s="228" t="s">
        <v>68</v>
      </c>
      <c r="B26" s="229"/>
      <c r="C26" s="229"/>
      <c r="D26" s="229"/>
      <c r="E26" s="230"/>
      <c r="F26" s="230"/>
      <c r="I26" s="43"/>
      <c r="J26" s="43"/>
      <c r="K26" s="43"/>
    </row>
    <row r="27" spans="1:11" ht="13.5" x14ac:dyDescent="0.35">
      <c r="A27" s="2" t="s">
        <v>205</v>
      </c>
      <c r="B27" s="223">
        <v>2612</v>
      </c>
      <c r="C27" s="223">
        <v>2663</v>
      </c>
      <c r="D27" s="223">
        <v>3330</v>
      </c>
      <c r="E27" s="224">
        <v>3752</v>
      </c>
      <c r="F27" s="224">
        <v>3806</v>
      </c>
      <c r="G27" s="202">
        <v>3777</v>
      </c>
      <c r="H27" s="202">
        <v>4326</v>
      </c>
      <c r="I27" s="43"/>
      <c r="J27" s="43"/>
      <c r="K27" s="43"/>
    </row>
    <row r="28" spans="1:11" ht="15" x14ac:dyDescent="0.4">
      <c r="A28" s="2" t="s">
        <v>59</v>
      </c>
      <c r="B28" s="225"/>
      <c r="C28" s="225"/>
      <c r="D28" s="225"/>
      <c r="E28" s="226"/>
      <c r="F28" s="226"/>
      <c r="H28" s="202"/>
      <c r="I28" s="43"/>
      <c r="J28" s="43"/>
      <c r="K28" s="43"/>
    </row>
    <row r="29" spans="1:11" ht="27.75" customHeight="1" x14ac:dyDescent="0.35">
      <c r="A29" s="17" t="s">
        <v>206</v>
      </c>
      <c r="B29" s="223">
        <v>283</v>
      </c>
      <c r="C29" s="223">
        <v>263</v>
      </c>
      <c r="D29" s="223">
        <v>315</v>
      </c>
      <c r="E29" s="224">
        <v>378</v>
      </c>
      <c r="F29" s="224">
        <v>373</v>
      </c>
      <c r="G29" s="2">
        <v>290</v>
      </c>
      <c r="H29" s="202">
        <v>232</v>
      </c>
      <c r="I29" s="43"/>
      <c r="J29" s="43"/>
      <c r="K29" s="43"/>
    </row>
    <row r="30" spans="1:11" ht="15" x14ac:dyDescent="0.4">
      <c r="B30" s="225"/>
      <c r="C30" s="225"/>
      <c r="D30" s="225"/>
      <c r="E30" s="226"/>
      <c r="F30" s="226"/>
      <c r="H30" s="202"/>
      <c r="I30" s="43"/>
      <c r="J30" s="43"/>
      <c r="K30" s="43"/>
    </row>
    <row r="31" spans="1:11" s="3" customFormat="1" ht="13.9" x14ac:dyDescent="0.4">
      <c r="A31" s="3" t="s">
        <v>207</v>
      </c>
      <c r="B31" s="469">
        <v>2895</v>
      </c>
      <c r="C31" s="469">
        <v>292</v>
      </c>
      <c r="D31" s="469">
        <v>3645</v>
      </c>
      <c r="E31" s="470">
        <v>4130</v>
      </c>
      <c r="F31" s="470">
        <v>4179</v>
      </c>
      <c r="G31" s="471">
        <v>4067</v>
      </c>
      <c r="H31" s="471">
        <v>4558</v>
      </c>
      <c r="I31" s="532"/>
      <c r="J31" s="472"/>
      <c r="K31" s="472"/>
    </row>
    <row r="32" spans="1:11" ht="15" x14ac:dyDescent="0.4">
      <c r="B32" s="225"/>
      <c r="C32" s="225"/>
      <c r="D32" s="225"/>
      <c r="E32" s="226"/>
      <c r="F32" s="226"/>
      <c r="H32" s="202"/>
      <c r="I32" s="43"/>
      <c r="J32" s="43"/>
      <c r="K32" s="43"/>
    </row>
    <row r="33" spans="1:11" ht="15" x14ac:dyDescent="0.4">
      <c r="A33" s="2" t="s">
        <v>208</v>
      </c>
      <c r="B33" s="225"/>
      <c r="C33" s="225"/>
      <c r="D33" s="225"/>
      <c r="E33" s="226"/>
      <c r="F33" s="226"/>
      <c r="H33" s="202"/>
      <c r="I33" s="43"/>
      <c r="J33" s="43"/>
      <c r="K33" s="43"/>
    </row>
    <row r="34" spans="1:11" ht="13.5" x14ac:dyDescent="0.35">
      <c r="A34" s="2" t="s">
        <v>209</v>
      </c>
      <c r="B34" s="223">
        <v>146</v>
      </c>
      <c r="C34" s="223">
        <v>103</v>
      </c>
      <c r="D34" s="223">
        <v>102</v>
      </c>
      <c r="E34" s="224">
        <v>100</v>
      </c>
      <c r="F34" s="224">
        <v>171</v>
      </c>
      <c r="G34" s="2">
        <v>150</v>
      </c>
      <c r="H34" s="202">
        <v>184</v>
      </c>
      <c r="I34" s="43"/>
      <c r="J34" s="43"/>
      <c r="K34" s="43"/>
    </row>
    <row r="35" spans="1:11" ht="15" x14ac:dyDescent="0.4">
      <c r="B35" s="225"/>
      <c r="C35" s="225"/>
      <c r="D35" s="225"/>
      <c r="E35" s="226"/>
      <c r="F35" s="226"/>
      <c r="H35" s="202"/>
      <c r="I35" s="43"/>
      <c r="J35" s="43"/>
      <c r="K35" s="43"/>
    </row>
    <row r="36" spans="1:11" s="3" customFormat="1" ht="13.9" x14ac:dyDescent="0.4">
      <c r="A36" s="473" t="s">
        <v>210</v>
      </c>
      <c r="B36" s="474">
        <v>2749</v>
      </c>
      <c r="C36" s="474">
        <v>2823</v>
      </c>
      <c r="D36" s="474">
        <v>3543</v>
      </c>
      <c r="E36" s="475">
        <v>4030</v>
      </c>
      <c r="F36" s="475">
        <v>4008</v>
      </c>
      <c r="G36" s="476">
        <v>3917</v>
      </c>
      <c r="H36" s="476">
        <v>4374</v>
      </c>
      <c r="I36" s="472"/>
      <c r="J36" s="472"/>
      <c r="K36" s="472"/>
    </row>
    <row r="37" spans="1:11" ht="15" x14ac:dyDescent="0.4">
      <c r="A37" s="228" t="s">
        <v>70</v>
      </c>
      <c r="B37" s="229"/>
      <c r="C37" s="229"/>
      <c r="D37" s="229"/>
      <c r="E37" s="230"/>
      <c r="F37" s="230"/>
      <c r="I37" s="43"/>
      <c r="J37" s="43"/>
      <c r="K37" s="43"/>
    </row>
    <row r="38" spans="1:11" ht="13.5" x14ac:dyDescent="0.35">
      <c r="A38" s="2" t="s">
        <v>205</v>
      </c>
      <c r="B38" s="223">
        <v>280404</v>
      </c>
      <c r="C38" s="223">
        <v>309822</v>
      </c>
      <c r="D38" s="223">
        <v>343866</v>
      </c>
      <c r="E38" s="224">
        <v>376918</v>
      </c>
      <c r="F38" s="224">
        <v>413067</v>
      </c>
      <c r="G38" s="202">
        <v>466347</v>
      </c>
      <c r="H38" s="202">
        <v>483479</v>
      </c>
      <c r="I38" s="43"/>
      <c r="J38" s="43"/>
      <c r="K38" s="43"/>
    </row>
    <row r="39" spans="1:11" ht="15" x14ac:dyDescent="0.4">
      <c r="A39" s="2" t="s">
        <v>59</v>
      </c>
      <c r="B39" s="223"/>
      <c r="C39" s="223"/>
      <c r="D39" s="225"/>
      <c r="E39" s="224"/>
      <c r="F39" s="224"/>
      <c r="H39" s="202"/>
      <c r="I39" s="43"/>
      <c r="J39" s="43"/>
      <c r="K39" s="43"/>
    </row>
    <row r="40" spans="1:11" ht="32.25" customHeight="1" x14ac:dyDescent="0.35">
      <c r="A40" s="17" t="s">
        <v>206</v>
      </c>
      <c r="B40" s="223">
        <v>22212</v>
      </c>
      <c r="C40" s="223">
        <v>22349</v>
      </c>
      <c r="D40" s="223" t="s">
        <v>211</v>
      </c>
      <c r="E40" s="224">
        <v>22818</v>
      </c>
      <c r="F40" s="224">
        <v>23459</v>
      </c>
      <c r="G40" s="202">
        <v>24391</v>
      </c>
      <c r="H40" s="202">
        <v>25386</v>
      </c>
      <c r="I40" s="43"/>
      <c r="J40" s="43"/>
      <c r="K40" s="43"/>
    </row>
    <row r="41" spans="1:11" ht="15" x14ac:dyDescent="0.4">
      <c r="B41" s="225"/>
      <c r="C41" s="225"/>
      <c r="D41" s="225"/>
      <c r="E41" s="224"/>
      <c r="F41" s="224"/>
      <c r="H41" s="202"/>
      <c r="I41" s="43"/>
      <c r="J41" s="43"/>
      <c r="K41" s="43"/>
    </row>
    <row r="42" spans="1:11" s="3" customFormat="1" ht="13.9" x14ac:dyDescent="0.4">
      <c r="A42" s="3" t="s">
        <v>207</v>
      </c>
      <c r="B42" s="469">
        <v>302595</v>
      </c>
      <c r="C42" s="469">
        <v>332171</v>
      </c>
      <c r="D42" s="469">
        <v>369526</v>
      </c>
      <c r="E42" s="470">
        <v>399736</v>
      </c>
      <c r="F42" s="470">
        <v>436526</v>
      </c>
      <c r="G42" s="471">
        <v>490738</v>
      </c>
      <c r="H42" s="471">
        <v>508865</v>
      </c>
      <c r="I42" s="532"/>
      <c r="J42" s="472"/>
      <c r="K42" s="472"/>
    </row>
    <row r="43" spans="1:11" ht="15" x14ac:dyDescent="0.4">
      <c r="B43" s="225"/>
      <c r="C43" s="225"/>
      <c r="D43" s="225"/>
      <c r="E43" s="224"/>
      <c r="F43" s="224"/>
      <c r="H43" s="202"/>
      <c r="I43" s="43"/>
      <c r="J43" s="43"/>
      <c r="K43" s="43"/>
    </row>
    <row r="44" spans="1:11" ht="15" x14ac:dyDescent="0.4">
      <c r="A44" s="2" t="s">
        <v>208</v>
      </c>
      <c r="B44" s="225"/>
      <c r="C44" s="225"/>
      <c r="D44" s="225"/>
      <c r="E44" s="224"/>
      <c r="F44" s="224"/>
      <c r="H44" s="202"/>
      <c r="I44" s="43"/>
      <c r="J44" s="43"/>
      <c r="K44" s="43"/>
    </row>
    <row r="45" spans="1:11" ht="13.5" x14ac:dyDescent="0.35">
      <c r="A45" s="2" t="s">
        <v>209</v>
      </c>
      <c r="B45" s="223">
        <v>4866</v>
      </c>
      <c r="C45" s="223">
        <v>5045</v>
      </c>
      <c r="D45" s="223">
        <v>5502</v>
      </c>
      <c r="E45" s="224">
        <v>6446</v>
      </c>
      <c r="F45" s="224">
        <v>7788</v>
      </c>
      <c r="G45" s="202">
        <v>7586</v>
      </c>
      <c r="H45" s="202">
        <v>7526</v>
      </c>
      <c r="I45" s="43"/>
      <c r="J45" s="43"/>
      <c r="K45" s="43"/>
    </row>
    <row r="46" spans="1:11" ht="15" x14ac:dyDescent="0.4">
      <c r="B46" s="225"/>
      <c r="C46" s="225"/>
      <c r="D46" s="225"/>
      <c r="E46" s="226"/>
      <c r="F46" s="226"/>
      <c r="H46" s="202"/>
      <c r="I46" s="43"/>
      <c r="J46" s="43"/>
      <c r="K46" s="43"/>
    </row>
    <row r="47" spans="1:11" s="3" customFormat="1" ht="13.9" x14ac:dyDescent="0.4">
      <c r="A47" s="477" t="s">
        <v>210</v>
      </c>
      <c r="B47" s="474">
        <v>297729</v>
      </c>
      <c r="C47" s="474">
        <v>327126</v>
      </c>
      <c r="D47" s="478">
        <v>364024</v>
      </c>
      <c r="E47" s="475">
        <v>393290</v>
      </c>
      <c r="F47" s="475">
        <v>428738</v>
      </c>
      <c r="G47" s="476">
        <v>483152</v>
      </c>
      <c r="H47" s="476">
        <v>501339</v>
      </c>
      <c r="I47" s="472"/>
      <c r="J47" s="472"/>
      <c r="K47" s="472"/>
    </row>
    <row r="49" spans="1:40" ht="13.15" x14ac:dyDescent="0.4">
      <c r="A49" s="1" t="s">
        <v>54</v>
      </c>
    </row>
    <row r="50" spans="1:40" s="4" customFormat="1" ht="14.55" customHeight="1" x14ac:dyDescent="0.4">
      <c r="A50" s="3" t="s">
        <v>55</v>
      </c>
      <c r="B50" s="2"/>
      <c r="C50" s="2"/>
      <c r="D50" s="2"/>
      <c r="E50" s="2"/>
    </row>
    <row r="51" spans="1:40" s="39" customFormat="1" ht="14.55" customHeight="1" x14ac:dyDescent="0.35">
      <c r="A51" s="546" t="s">
        <v>139</v>
      </c>
      <c r="B51" s="546"/>
      <c r="C51" s="546"/>
      <c r="D51" s="546"/>
      <c r="E51" s="546"/>
      <c r="F51" s="546"/>
      <c r="G51" s="361"/>
      <c r="H51" s="361"/>
      <c r="I51" s="361"/>
      <c r="J51" s="105"/>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row>
  </sheetData>
  <mergeCells count="1">
    <mergeCell ref="A51:F51"/>
  </mergeCells>
  <pageMargins left="0.7" right="0.7" top="0.75" bottom="0.75" header="0.3" footer="0.3"/>
  <pageSetup paperSize="9" scale="6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K76"/>
  <sheetViews>
    <sheetView showGridLines="0" zoomScaleNormal="100" workbookViewId="0"/>
  </sheetViews>
  <sheetFormatPr defaultColWidth="56" defaultRowHeight="12.75" x14ac:dyDescent="0.35"/>
  <cols>
    <col min="1" max="1" width="56" style="2" customWidth="1"/>
    <col min="2" max="8" width="15.53125" style="2" customWidth="1"/>
    <col min="9" max="254" width="8.53125" style="2" customWidth="1"/>
    <col min="255" max="16384" width="56" style="2"/>
  </cols>
  <sheetData>
    <row r="1" spans="1:8" s="9" customFormat="1" ht="17.25" x14ac:dyDescent="0.45">
      <c r="A1" s="7" t="s">
        <v>32</v>
      </c>
      <c r="B1" s="232"/>
      <c r="C1" s="233"/>
      <c r="D1" s="232"/>
      <c r="E1" s="232"/>
    </row>
    <row r="2" spans="1:8" ht="16.899999999999999" x14ac:dyDescent="0.4">
      <c r="A2" s="7" t="s">
        <v>547</v>
      </c>
      <c r="B2" s="234"/>
      <c r="C2" s="234"/>
      <c r="D2" s="234"/>
      <c r="E2" s="234"/>
      <c r="F2" s="234"/>
    </row>
    <row r="3" spans="1:8" ht="15" x14ac:dyDescent="0.4">
      <c r="A3" s="5"/>
      <c r="B3" s="5"/>
      <c r="C3" s="5"/>
      <c r="D3" s="172"/>
    </row>
    <row r="4" spans="1:8" s="3" customFormat="1" ht="15" x14ac:dyDescent="0.4">
      <c r="A4" s="371" t="s">
        <v>204</v>
      </c>
      <c r="B4" s="372" t="s">
        <v>33</v>
      </c>
      <c r="C4" s="372" t="s">
        <v>34</v>
      </c>
      <c r="D4" s="372" t="s">
        <v>35</v>
      </c>
      <c r="E4" s="372" t="s">
        <v>36</v>
      </c>
      <c r="F4" s="372" t="s">
        <v>212</v>
      </c>
      <c r="G4" s="373" t="s">
        <v>38</v>
      </c>
      <c r="H4" s="373" t="s">
        <v>544</v>
      </c>
    </row>
    <row r="5" spans="1:8" x14ac:dyDescent="0.35">
      <c r="A5" s="235" t="s">
        <v>213</v>
      </c>
      <c r="B5" s="236">
        <v>3932</v>
      </c>
      <c r="C5" s="236">
        <v>3558</v>
      </c>
      <c r="D5" s="236">
        <v>3379</v>
      </c>
      <c r="E5" s="236">
        <v>2788</v>
      </c>
      <c r="F5" s="236">
        <v>2894</v>
      </c>
      <c r="G5" s="202">
        <v>2642</v>
      </c>
      <c r="H5" s="202">
        <v>2955</v>
      </c>
    </row>
    <row r="6" spans="1:8" x14ac:dyDescent="0.35">
      <c r="A6" s="235" t="s">
        <v>214</v>
      </c>
      <c r="B6" s="236">
        <v>11354</v>
      </c>
      <c r="C6" s="236">
        <v>11419</v>
      </c>
      <c r="D6" s="236">
        <v>9980</v>
      </c>
      <c r="E6" s="236">
        <v>9878</v>
      </c>
      <c r="F6" s="236">
        <v>10383</v>
      </c>
      <c r="G6" s="202">
        <v>13007</v>
      </c>
      <c r="H6" s="202">
        <v>12252</v>
      </c>
    </row>
    <row r="7" spans="1:8" ht="12.75" customHeight="1" x14ac:dyDescent="0.35">
      <c r="A7" s="374" t="s">
        <v>215</v>
      </c>
      <c r="B7" s="375">
        <v>1028</v>
      </c>
      <c r="C7" s="375">
        <v>891</v>
      </c>
      <c r="D7" s="375">
        <v>863</v>
      </c>
      <c r="E7" s="375">
        <v>505</v>
      </c>
      <c r="F7" s="375">
        <v>484</v>
      </c>
      <c r="G7" s="189">
        <v>438</v>
      </c>
      <c r="H7" s="227">
        <v>471</v>
      </c>
    </row>
    <row r="8" spans="1:8" x14ac:dyDescent="0.35">
      <c r="A8" s="235" t="s">
        <v>216</v>
      </c>
      <c r="B8" s="236">
        <v>16314</v>
      </c>
      <c r="C8" s="236">
        <v>15868</v>
      </c>
      <c r="D8" s="236">
        <v>14222</v>
      </c>
      <c r="E8" s="236">
        <v>13171</v>
      </c>
      <c r="F8" s="236">
        <v>13761</v>
      </c>
      <c r="G8" s="202">
        <v>16087</v>
      </c>
      <c r="H8" s="202">
        <v>15678</v>
      </c>
    </row>
    <row r="9" spans="1:8" ht="14.25" x14ac:dyDescent="0.35">
      <c r="A9" s="235" t="s">
        <v>217</v>
      </c>
      <c r="B9" s="236">
        <v>4695</v>
      </c>
      <c r="C9" s="236">
        <v>5781</v>
      </c>
      <c r="D9" s="236">
        <v>6661</v>
      </c>
      <c r="E9" s="236">
        <v>10260</v>
      </c>
      <c r="F9" s="236">
        <v>8712</v>
      </c>
      <c r="G9" s="202">
        <v>7848</v>
      </c>
      <c r="H9" s="202">
        <v>8612</v>
      </c>
    </row>
    <row r="10" spans="1:8" x14ac:dyDescent="0.35">
      <c r="A10" s="376" t="s">
        <v>218</v>
      </c>
      <c r="B10" s="377">
        <v>21009</v>
      </c>
      <c r="C10" s="377">
        <v>21649</v>
      </c>
      <c r="D10" s="377">
        <v>20883</v>
      </c>
      <c r="E10" s="377">
        <v>23431</v>
      </c>
      <c r="F10" s="377">
        <v>22473</v>
      </c>
      <c r="G10" s="378">
        <v>23935</v>
      </c>
      <c r="H10" s="378">
        <v>24290</v>
      </c>
    </row>
    <row r="11" spans="1:8" x14ac:dyDescent="0.35">
      <c r="A11" s="177"/>
      <c r="B11" s="237"/>
      <c r="C11" s="237"/>
      <c r="D11" s="237"/>
      <c r="E11" s="237"/>
      <c r="F11" s="237"/>
      <c r="H11" s="202"/>
    </row>
    <row r="12" spans="1:8" x14ac:dyDescent="0.35">
      <c r="A12" s="235" t="s">
        <v>219</v>
      </c>
      <c r="B12" s="236">
        <v>1122</v>
      </c>
      <c r="C12" s="236">
        <v>864</v>
      </c>
      <c r="D12" s="236">
        <v>634</v>
      </c>
      <c r="E12" s="236">
        <v>445</v>
      </c>
      <c r="F12" s="236">
        <v>396</v>
      </c>
      <c r="G12" s="2">
        <v>311</v>
      </c>
      <c r="H12" s="202">
        <v>320</v>
      </c>
    </row>
    <row r="13" spans="1:8" ht="14.25" x14ac:dyDescent="0.35">
      <c r="A13" s="235" t="s">
        <v>220</v>
      </c>
      <c r="B13" s="236">
        <v>2310</v>
      </c>
      <c r="C13" s="236">
        <v>2353</v>
      </c>
      <c r="D13" s="236">
        <v>1642</v>
      </c>
      <c r="E13" s="236">
        <v>1545</v>
      </c>
      <c r="F13" s="236">
        <v>1640</v>
      </c>
      <c r="G13" s="202">
        <v>1456</v>
      </c>
      <c r="H13" s="202">
        <v>1759</v>
      </c>
    </row>
    <row r="14" spans="1:8" x14ac:dyDescent="0.35">
      <c r="A14" s="235" t="s">
        <v>221</v>
      </c>
      <c r="B14" s="236">
        <v>806</v>
      </c>
      <c r="C14" s="236">
        <v>575</v>
      </c>
      <c r="D14" s="236">
        <v>514</v>
      </c>
      <c r="E14" s="236">
        <v>364</v>
      </c>
      <c r="F14" s="236">
        <v>352</v>
      </c>
      <c r="G14" s="2">
        <v>324</v>
      </c>
      <c r="H14" s="202">
        <v>348</v>
      </c>
    </row>
    <row r="15" spans="1:8" x14ac:dyDescent="0.35">
      <c r="A15" s="376" t="s">
        <v>222</v>
      </c>
      <c r="B15" s="377">
        <v>4238</v>
      </c>
      <c r="C15" s="377">
        <v>3792</v>
      </c>
      <c r="D15" s="377">
        <v>2790</v>
      </c>
      <c r="E15" s="377">
        <v>2354</v>
      </c>
      <c r="F15" s="377">
        <v>2388</v>
      </c>
      <c r="G15" s="378">
        <v>2091</v>
      </c>
      <c r="H15" s="378">
        <v>2427</v>
      </c>
    </row>
    <row r="16" spans="1:8" x14ac:dyDescent="0.35">
      <c r="A16" s="177"/>
      <c r="B16" s="237"/>
      <c r="C16" s="237"/>
      <c r="D16" s="237"/>
      <c r="E16" s="237"/>
      <c r="F16" s="237"/>
    </row>
    <row r="17" spans="1:9" s="3" customFormat="1" ht="13.15" x14ac:dyDescent="0.4">
      <c r="A17" s="180" t="s">
        <v>223</v>
      </c>
      <c r="B17" s="391">
        <v>25247</v>
      </c>
      <c r="C17" s="391">
        <v>25441</v>
      </c>
      <c r="D17" s="391">
        <v>23673</v>
      </c>
      <c r="E17" s="391">
        <v>25785</v>
      </c>
      <c r="F17" s="391">
        <v>24861</v>
      </c>
      <c r="G17" s="380">
        <v>26026</v>
      </c>
      <c r="H17" s="380">
        <v>26717</v>
      </c>
      <c r="I17" s="471"/>
    </row>
    <row r="18" spans="1:9" s="3" customFormat="1" ht="13.15" x14ac:dyDescent="0.4">
      <c r="A18" s="390"/>
      <c r="B18" s="391"/>
      <c r="C18" s="391"/>
      <c r="D18" s="391"/>
      <c r="E18" s="391"/>
      <c r="F18" s="391"/>
      <c r="G18" s="389"/>
      <c r="H18" s="389"/>
    </row>
    <row r="19" spans="1:9" ht="15" x14ac:dyDescent="0.4">
      <c r="A19" s="238"/>
      <c r="B19" s="239"/>
      <c r="C19" s="240"/>
      <c r="D19" s="240"/>
      <c r="E19" s="240"/>
      <c r="F19" s="240"/>
    </row>
    <row r="20" spans="1:9" ht="15" x14ac:dyDescent="0.4">
      <c r="A20" s="241" t="s">
        <v>66</v>
      </c>
      <c r="B20" s="242" t="s">
        <v>33</v>
      </c>
      <c r="C20" s="242" t="s">
        <v>34</v>
      </c>
      <c r="D20" s="242" t="s">
        <v>35</v>
      </c>
      <c r="E20" s="242" t="s">
        <v>36</v>
      </c>
      <c r="F20" s="242" t="s">
        <v>37</v>
      </c>
      <c r="G20" s="373" t="s">
        <v>38</v>
      </c>
      <c r="H20" s="373" t="s">
        <v>544</v>
      </c>
    </row>
    <row r="21" spans="1:9" x14ac:dyDescent="0.35">
      <c r="A21" s="235" t="s">
        <v>213</v>
      </c>
      <c r="B21" s="236">
        <v>659</v>
      </c>
      <c r="C21" s="236">
        <v>571</v>
      </c>
      <c r="D21" s="236">
        <v>605</v>
      </c>
      <c r="E21" s="236">
        <v>559</v>
      </c>
      <c r="F21" s="236">
        <v>519</v>
      </c>
      <c r="G21" s="2">
        <v>522</v>
      </c>
      <c r="H21" s="2">
        <v>574</v>
      </c>
    </row>
    <row r="22" spans="1:9" x14ac:dyDescent="0.35">
      <c r="A22" s="235" t="s">
        <v>214</v>
      </c>
      <c r="B22" s="236">
        <v>233</v>
      </c>
      <c r="C22" s="236">
        <v>257</v>
      </c>
      <c r="D22" s="236">
        <v>208</v>
      </c>
      <c r="E22" s="236">
        <v>283</v>
      </c>
      <c r="F22" s="236">
        <v>271</v>
      </c>
      <c r="G22" s="2">
        <v>313</v>
      </c>
      <c r="H22" s="2">
        <v>340</v>
      </c>
    </row>
    <row r="23" spans="1:9" x14ac:dyDescent="0.35">
      <c r="A23" s="374" t="s">
        <v>215</v>
      </c>
      <c r="B23" s="375">
        <v>26</v>
      </c>
      <c r="C23" s="375">
        <v>27</v>
      </c>
      <c r="D23" s="375">
        <v>19</v>
      </c>
      <c r="E23" s="375">
        <v>16</v>
      </c>
      <c r="F23" s="375">
        <v>9</v>
      </c>
      <c r="G23" s="189">
        <v>17</v>
      </c>
      <c r="H23" s="189">
        <v>15</v>
      </c>
    </row>
    <row r="24" spans="1:9" x14ac:dyDescent="0.35">
      <c r="A24" s="235" t="s">
        <v>216</v>
      </c>
      <c r="B24" s="236">
        <v>918</v>
      </c>
      <c r="C24" s="236">
        <v>855</v>
      </c>
      <c r="D24" s="236">
        <v>832</v>
      </c>
      <c r="E24" s="236">
        <v>858</v>
      </c>
      <c r="F24" s="236">
        <v>799</v>
      </c>
      <c r="G24" s="2">
        <v>852</v>
      </c>
      <c r="H24" s="2">
        <v>929</v>
      </c>
    </row>
    <row r="25" spans="1:9" ht="14.25" x14ac:dyDescent="0.35">
      <c r="A25" s="235" t="s">
        <v>224</v>
      </c>
      <c r="B25" s="236">
        <v>281</v>
      </c>
      <c r="C25" s="236">
        <v>365</v>
      </c>
      <c r="D25" s="236">
        <v>485</v>
      </c>
      <c r="E25" s="236">
        <v>808</v>
      </c>
      <c r="F25" s="236">
        <v>607</v>
      </c>
      <c r="G25" s="2">
        <v>538</v>
      </c>
      <c r="H25" s="2">
        <v>508</v>
      </c>
    </row>
    <row r="26" spans="1:9" x14ac:dyDescent="0.35">
      <c r="A26" s="376" t="s">
        <v>218</v>
      </c>
      <c r="B26" s="377">
        <v>1199</v>
      </c>
      <c r="C26" s="377">
        <v>1220</v>
      </c>
      <c r="D26" s="377">
        <v>1317</v>
      </c>
      <c r="E26" s="377">
        <v>1666</v>
      </c>
      <c r="F26" s="377">
        <v>1406</v>
      </c>
      <c r="G26" s="378">
        <v>1390</v>
      </c>
      <c r="H26" s="378">
        <v>1437</v>
      </c>
    </row>
    <row r="27" spans="1:9" x14ac:dyDescent="0.35">
      <c r="A27" s="235"/>
      <c r="B27" s="236"/>
      <c r="C27" s="236"/>
      <c r="D27" s="236"/>
      <c r="E27" s="236"/>
      <c r="F27" s="236"/>
    </row>
    <row r="28" spans="1:9" x14ac:dyDescent="0.35">
      <c r="A28" s="235" t="s">
        <v>219</v>
      </c>
      <c r="B28" s="236">
        <v>58</v>
      </c>
      <c r="C28" s="236">
        <v>17</v>
      </c>
      <c r="D28" s="236">
        <v>4</v>
      </c>
      <c r="E28" s="236">
        <v>9</v>
      </c>
      <c r="F28" s="236">
        <v>6</v>
      </c>
      <c r="G28" s="2">
        <v>6</v>
      </c>
      <c r="H28" s="2">
        <v>4</v>
      </c>
    </row>
    <row r="29" spans="1:9" x14ac:dyDescent="0.35">
      <c r="A29" s="235" t="s">
        <v>225</v>
      </c>
      <c r="B29" s="236">
        <v>175</v>
      </c>
      <c r="C29" s="236">
        <v>135</v>
      </c>
      <c r="D29" s="236">
        <v>85</v>
      </c>
      <c r="E29" s="236">
        <v>134</v>
      </c>
      <c r="F29" s="236">
        <v>142</v>
      </c>
      <c r="G29" s="2">
        <v>98</v>
      </c>
      <c r="H29" s="2">
        <v>115</v>
      </c>
    </row>
    <row r="30" spans="1:9" x14ac:dyDescent="0.35">
      <c r="A30" s="235" t="s">
        <v>221</v>
      </c>
      <c r="B30" s="236">
        <v>31</v>
      </c>
      <c r="C30" s="236">
        <v>22</v>
      </c>
      <c r="D30" s="236">
        <v>5</v>
      </c>
      <c r="E30" s="236">
        <v>9</v>
      </c>
      <c r="F30" s="236">
        <v>10</v>
      </c>
      <c r="G30" s="2">
        <v>3</v>
      </c>
      <c r="H30" s="2">
        <v>5</v>
      </c>
    </row>
    <row r="31" spans="1:9" x14ac:dyDescent="0.35">
      <c r="A31" s="243" t="s">
        <v>226</v>
      </c>
      <c r="B31" s="236">
        <v>0</v>
      </c>
      <c r="C31" s="236">
        <v>1</v>
      </c>
      <c r="D31" s="236">
        <v>0</v>
      </c>
      <c r="E31" s="236">
        <v>0</v>
      </c>
      <c r="F31" s="236">
        <v>0</v>
      </c>
      <c r="G31" s="2">
        <v>0</v>
      </c>
      <c r="H31" s="2">
        <v>0</v>
      </c>
    </row>
    <row r="32" spans="1:9" x14ac:dyDescent="0.35">
      <c r="A32" s="376" t="s">
        <v>222</v>
      </c>
      <c r="B32" s="377">
        <v>264</v>
      </c>
      <c r="C32" s="377">
        <v>175</v>
      </c>
      <c r="D32" s="377">
        <v>94</v>
      </c>
      <c r="E32" s="377">
        <v>152</v>
      </c>
      <c r="F32" s="377">
        <v>158</v>
      </c>
      <c r="G32" s="16">
        <v>107</v>
      </c>
      <c r="H32" s="16">
        <v>124</v>
      </c>
    </row>
    <row r="33" spans="1:9" x14ac:dyDescent="0.35">
      <c r="A33" s="243"/>
      <c r="B33" s="236"/>
      <c r="C33" s="236"/>
      <c r="D33" s="236"/>
      <c r="E33" s="236"/>
      <c r="F33" s="236"/>
    </row>
    <row r="34" spans="1:9" s="3" customFormat="1" ht="13.15" x14ac:dyDescent="0.4">
      <c r="A34" s="392" t="s">
        <v>227</v>
      </c>
      <c r="B34" s="391">
        <v>1463</v>
      </c>
      <c r="C34" s="391">
        <v>1395</v>
      </c>
      <c r="D34" s="391">
        <v>1411</v>
      </c>
      <c r="E34" s="391">
        <v>1818</v>
      </c>
      <c r="F34" s="391">
        <v>1564</v>
      </c>
      <c r="G34" s="393">
        <v>1497</v>
      </c>
      <c r="H34" s="393">
        <v>1561</v>
      </c>
      <c r="I34" s="471"/>
    </row>
    <row r="35" spans="1:9" s="3" customFormat="1" ht="13.15" x14ac:dyDescent="0.4">
      <c r="A35" s="392"/>
      <c r="B35" s="391"/>
      <c r="C35" s="391"/>
      <c r="D35" s="391"/>
      <c r="E35" s="391"/>
      <c r="F35" s="391"/>
      <c r="G35" s="393"/>
      <c r="H35" s="393"/>
    </row>
    <row r="36" spans="1:9" ht="15" x14ac:dyDescent="0.4">
      <c r="A36" s="244"/>
      <c r="B36" s="245"/>
      <c r="C36" s="245"/>
      <c r="D36" s="245"/>
      <c r="E36" s="245"/>
      <c r="F36" s="245"/>
    </row>
    <row r="37" spans="1:9" ht="15" x14ac:dyDescent="0.4">
      <c r="A37" s="241" t="s">
        <v>68</v>
      </c>
      <c r="B37" s="246" t="s">
        <v>33</v>
      </c>
      <c r="C37" s="242" t="s">
        <v>34</v>
      </c>
      <c r="D37" s="242" t="s">
        <v>35</v>
      </c>
      <c r="E37" s="242" t="s">
        <v>36</v>
      </c>
      <c r="F37" s="242" t="s">
        <v>37</v>
      </c>
      <c r="G37" s="373" t="s">
        <v>38</v>
      </c>
      <c r="H37" s="373" t="s">
        <v>544</v>
      </c>
    </row>
    <row r="38" spans="1:9" x14ac:dyDescent="0.35">
      <c r="A38" s="235" t="s">
        <v>213</v>
      </c>
      <c r="B38" s="247">
        <v>205</v>
      </c>
      <c r="C38" s="247">
        <v>192</v>
      </c>
      <c r="D38" s="247">
        <v>206</v>
      </c>
      <c r="E38" s="247">
        <v>204</v>
      </c>
      <c r="F38" s="247">
        <v>255</v>
      </c>
      <c r="G38" s="2">
        <v>147</v>
      </c>
      <c r="H38" s="2">
        <v>185</v>
      </c>
    </row>
    <row r="39" spans="1:9" x14ac:dyDescent="0.35">
      <c r="A39" s="235" t="s">
        <v>214</v>
      </c>
      <c r="B39" s="247">
        <v>127</v>
      </c>
      <c r="C39" s="247">
        <v>101</v>
      </c>
      <c r="D39" s="247">
        <v>85</v>
      </c>
      <c r="E39" s="247">
        <v>81</v>
      </c>
      <c r="F39" s="247">
        <v>85</v>
      </c>
      <c r="G39" s="2">
        <v>64</v>
      </c>
      <c r="H39" s="2">
        <v>103</v>
      </c>
    </row>
    <row r="40" spans="1:9" x14ac:dyDescent="0.35">
      <c r="A40" s="374" t="s">
        <v>215</v>
      </c>
      <c r="B40" s="248">
        <v>17</v>
      </c>
      <c r="C40" s="248">
        <v>25</v>
      </c>
      <c r="D40" s="248">
        <v>11</v>
      </c>
      <c r="E40" s="248">
        <v>20</v>
      </c>
      <c r="F40" s="248">
        <v>18</v>
      </c>
      <c r="G40" s="189">
        <v>14</v>
      </c>
      <c r="H40" s="189">
        <v>7</v>
      </c>
    </row>
    <row r="41" spans="1:9" x14ac:dyDescent="0.35">
      <c r="A41" s="235" t="s">
        <v>216</v>
      </c>
      <c r="B41" s="247">
        <v>349</v>
      </c>
      <c r="C41" s="247">
        <v>318</v>
      </c>
      <c r="D41" s="247">
        <v>302</v>
      </c>
      <c r="E41" s="247">
        <v>305</v>
      </c>
      <c r="F41" s="247">
        <v>358</v>
      </c>
      <c r="G41" s="2">
        <v>225</v>
      </c>
      <c r="H41" s="2">
        <v>295</v>
      </c>
    </row>
    <row r="42" spans="1:9" ht="14.25" x14ac:dyDescent="0.35">
      <c r="A42" s="235" t="s">
        <v>224</v>
      </c>
      <c r="B42" s="247">
        <v>158</v>
      </c>
      <c r="C42" s="247">
        <v>48</v>
      </c>
      <c r="D42" s="247">
        <v>54</v>
      </c>
      <c r="E42" s="247">
        <v>76</v>
      </c>
      <c r="F42" s="247">
        <v>90</v>
      </c>
      <c r="G42" s="189">
        <v>79</v>
      </c>
      <c r="H42" s="189">
        <v>92</v>
      </c>
    </row>
    <row r="43" spans="1:9" x14ac:dyDescent="0.35">
      <c r="A43" s="376" t="s">
        <v>218</v>
      </c>
      <c r="B43" s="381">
        <v>507</v>
      </c>
      <c r="C43" s="381">
        <v>366</v>
      </c>
      <c r="D43" s="381">
        <v>356</v>
      </c>
      <c r="E43" s="381">
        <v>381</v>
      </c>
      <c r="F43" s="381">
        <v>448</v>
      </c>
      <c r="G43" s="189">
        <v>304</v>
      </c>
      <c r="H43" s="189">
        <v>387</v>
      </c>
    </row>
    <row r="44" spans="1:9" x14ac:dyDescent="0.35">
      <c r="A44" s="177"/>
      <c r="B44" s="247"/>
      <c r="C44" s="247"/>
      <c r="D44" s="247"/>
      <c r="E44" s="247"/>
      <c r="F44" s="247"/>
    </row>
    <row r="45" spans="1:9" x14ac:dyDescent="0.35">
      <c r="A45" s="235" t="s">
        <v>219</v>
      </c>
      <c r="B45" s="247">
        <v>247</v>
      </c>
      <c r="C45" s="247">
        <v>208</v>
      </c>
      <c r="D45" s="247">
        <v>150</v>
      </c>
      <c r="E45" s="247">
        <v>138</v>
      </c>
      <c r="F45" s="247">
        <v>95</v>
      </c>
      <c r="G45" s="2">
        <v>25</v>
      </c>
      <c r="H45" s="2">
        <v>35</v>
      </c>
    </row>
    <row r="46" spans="1:9" x14ac:dyDescent="0.35">
      <c r="A46" s="235" t="s">
        <v>225</v>
      </c>
      <c r="B46" s="249">
        <v>72</v>
      </c>
      <c r="C46" s="247">
        <v>60</v>
      </c>
      <c r="D46" s="247">
        <v>33</v>
      </c>
      <c r="E46" s="247">
        <v>43</v>
      </c>
      <c r="F46" s="247">
        <v>36</v>
      </c>
      <c r="G46" s="2">
        <v>16</v>
      </c>
      <c r="H46" s="2">
        <v>23</v>
      </c>
    </row>
    <row r="47" spans="1:9" x14ac:dyDescent="0.35">
      <c r="A47" s="235" t="s">
        <v>221</v>
      </c>
      <c r="B47" s="247">
        <v>42</v>
      </c>
      <c r="C47" s="247">
        <v>33</v>
      </c>
      <c r="D47" s="247">
        <v>39</v>
      </c>
      <c r="E47" s="247">
        <v>36</v>
      </c>
      <c r="F47" s="247">
        <v>29</v>
      </c>
      <c r="G47" s="2">
        <v>24</v>
      </c>
      <c r="H47" s="2">
        <v>21</v>
      </c>
    </row>
    <row r="48" spans="1:9" x14ac:dyDescent="0.35">
      <c r="A48" s="376" t="s">
        <v>222</v>
      </c>
      <c r="B48" s="377">
        <v>361</v>
      </c>
      <c r="C48" s="377">
        <v>301</v>
      </c>
      <c r="D48" s="377">
        <v>222</v>
      </c>
      <c r="E48" s="377">
        <v>217</v>
      </c>
      <c r="F48" s="377">
        <v>160</v>
      </c>
      <c r="G48" s="16">
        <v>65</v>
      </c>
      <c r="H48" s="16">
        <v>79</v>
      </c>
    </row>
    <row r="49" spans="1:9" x14ac:dyDescent="0.35">
      <c r="A49" s="235"/>
      <c r="B49" s="247"/>
      <c r="C49" s="247"/>
      <c r="D49" s="247"/>
      <c r="E49" s="247"/>
      <c r="F49" s="247"/>
    </row>
    <row r="50" spans="1:9" s="3" customFormat="1" ht="13.15" x14ac:dyDescent="0.4">
      <c r="A50" s="180" t="s">
        <v>228</v>
      </c>
      <c r="B50" s="379">
        <v>868</v>
      </c>
      <c r="C50" s="379">
        <v>667</v>
      </c>
      <c r="D50" s="379">
        <v>578</v>
      </c>
      <c r="E50" s="379">
        <v>598</v>
      </c>
      <c r="F50" s="379">
        <v>608</v>
      </c>
      <c r="G50" s="181">
        <v>369</v>
      </c>
      <c r="H50" s="181">
        <v>466</v>
      </c>
      <c r="I50" s="471"/>
    </row>
    <row r="51" spans="1:9" x14ac:dyDescent="0.35">
      <c r="A51" s="235"/>
      <c r="B51" s="247"/>
      <c r="C51" s="247"/>
      <c r="D51" s="247"/>
      <c r="E51" s="247"/>
      <c r="F51" s="247"/>
    </row>
    <row r="52" spans="1:9" ht="15" x14ac:dyDescent="0.4">
      <c r="A52" s="244"/>
      <c r="B52" s="245"/>
      <c r="C52" s="250"/>
      <c r="D52" s="250"/>
      <c r="E52" s="250"/>
      <c r="F52" s="250"/>
    </row>
    <row r="53" spans="1:9" ht="15" x14ac:dyDescent="0.4">
      <c r="A53" s="241" t="s">
        <v>70</v>
      </c>
      <c r="B53" s="246" t="s">
        <v>33</v>
      </c>
      <c r="C53" s="242" t="s">
        <v>34</v>
      </c>
      <c r="D53" s="242" t="s">
        <v>35</v>
      </c>
      <c r="E53" s="242" t="s">
        <v>36</v>
      </c>
      <c r="F53" s="242" t="s">
        <v>37</v>
      </c>
      <c r="G53" s="373" t="s">
        <v>38</v>
      </c>
      <c r="H53" s="373" t="s">
        <v>544</v>
      </c>
    </row>
    <row r="54" spans="1:9" x14ac:dyDescent="0.35">
      <c r="A54" s="235" t="s">
        <v>213</v>
      </c>
      <c r="B54" s="247">
        <v>4796</v>
      </c>
      <c r="C54" s="247">
        <v>4321</v>
      </c>
      <c r="D54" s="247">
        <v>4190</v>
      </c>
      <c r="E54" s="247">
        <v>3551</v>
      </c>
      <c r="F54" s="247">
        <v>3668</v>
      </c>
      <c r="G54" s="202">
        <v>3311</v>
      </c>
      <c r="H54" s="202">
        <v>3714</v>
      </c>
    </row>
    <row r="55" spans="1:9" x14ac:dyDescent="0.35">
      <c r="A55" s="235" t="s">
        <v>214</v>
      </c>
      <c r="B55" s="247">
        <v>11714</v>
      </c>
      <c r="C55" s="247">
        <v>11777</v>
      </c>
      <c r="D55" s="247">
        <v>10273</v>
      </c>
      <c r="E55" s="247">
        <v>10242</v>
      </c>
      <c r="F55" s="247">
        <v>10739</v>
      </c>
      <c r="G55" s="202">
        <v>13384</v>
      </c>
      <c r="H55" s="202">
        <v>12695</v>
      </c>
    </row>
    <row r="56" spans="1:9" x14ac:dyDescent="0.35">
      <c r="A56" s="374" t="s">
        <v>215</v>
      </c>
      <c r="B56" s="248">
        <v>1071</v>
      </c>
      <c r="C56" s="248">
        <v>943</v>
      </c>
      <c r="D56" s="248">
        <v>893</v>
      </c>
      <c r="E56" s="248">
        <v>541</v>
      </c>
      <c r="F56" s="248">
        <v>511</v>
      </c>
      <c r="G56" s="189">
        <v>469</v>
      </c>
      <c r="H56" s="189">
        <v>493</v>
      </c>
    </row>
    <row r="57" spans="1:9" x14ac:dyDescent="0.35">
      <c r="A57" s="235" t="s">
        <v>216</v>
      </c>
      <c r="B57" s="247">
        <v>17581</v>
      </c>
      <c r="C57" s="247">
        <v>17041</v>
      </c>
      <c r="D57" s="247">
        <v>15356</v>
      </c>
      <c r="E57" s="247">
        <v>14334</v>
      </c>
      <c r="F57" s="247">
        <v>14918</v>
      </c>
      <c r="G57" s="202">
        <v>17164</v>
      </c>
      <c r="H57" s="202">
        <v>16902</v>
      </c>
    </row>
    <row r="58" spans="1:9" ht="14.25" x14ac:dyDescent="0.35">
      <c r="A58" s="235" t="s">
        <v>224</v>
      </c>
      <c r="B58" s="247">
        <v>5134</v>
      </c>
      <c r="C58" s="247">
        <v>6194</v>
      </c>
      <c r="D58" s="247">
        <v>7200</v>
      </c>
      <c r="E58" s="247">
        <v>11144</v>
      </c>
      <c r="F58" s="247">
        <v>9409</v>
      </c>
      <c r="G58" s="202">
        <v>8465</v>
      </c>
      <c r="H58" s="202">
        <v>9212</v>
      </c>
    </row>
    <row r="59" spans="1:9" x14ac:dyDescent="0.35">
      <c r="A59" s="376" t="s">
        <v>218</v>
      </c>
      <c r="B59" s="381">
        <v>22715</v>
      </c>
      <c r="C59" s="381">
        <v>23235</v>
      </c>
      <c r="D59" s="381">
        <v>22556</v>
      </c>
      <c r="E59" s="381">
        <v>25478</v>
      </c>
      <c r="F59" s="381">
        <v>24327</v>
      </c>
      <c r="G59" s="378">
        <v>25629</v>
      </c>
      <c r="H59" s="378">
        <v>26114</v>
      </c>
    </row>
    <row r="60" spans="1:9" x14ac:dyDescent="0.35">
      <c r="A60" s="235"/>
      <c r="B60" s="247"/>
      <c r="C60" s="247"/>
      <c r="D60" s="247"/>
      <c r="E60" s="247"/>
      <c r="F60" s="247"/>
    </row>
    <row r="61" spans="1:9" x14ac:dyDescent="0.35">
      <c r="A61" s="235" t="s">
        <v>219</v>
      </c>
      <c r="B61" s="247">
        <v>1427</v>
      </c>
      <c r="C61" s="247">
        <v>1089</v>
      </c>
      <c r="D61" s="247">
        <v>788</v>
      </c>
      <c r="E61" s="247">
        <v>592</v>
      </c>
      <c r="F61" s="247">
        <v>497</v>
      </c>
      <c r="G61" s="2">
        <v>342</v>
      </c>
      <c r="H61" s="2">
        <v>359</v>
      </c>
    </row>
    <row r="62" spans="1:9" x14ac:dyDescent="0.35">
      <c r="A62" s="235" t="s">
        <v>225</v>
      </c>
      <c r="B62" s="249">
        <v>2557</v>
      </c>
      <c r="C62" s="247">
        <v>2548</v>
      </c>
      <c r="D62" s="247">
        <v>1760</v>
      </c>
      <c r="E62" s="247">
        <v>1722</v>
      </c>
      <c r="F62" s="247">
        <v>1818</v>
      </c>
      <c r="G62" s="202">
        <v>1570</v>
      </c>
      <c r="H62" s="202">
        <v>1897</v>
      </c>
    </row>
    <row r="63" spans="1:9" x14ac:dyDescent="0.35">
      <c r="A63" s="235" t="s">
        <v>221</v>
      </c>
      <c r="B63" s="247">
        <v>879</v>
      </c>
      <c r="C63" s="247">
        <v>630</v>
      </c>
      <c r="D63" s="247">
        <v>558</v>
      </c>
      <c r="E63" s="247">
        <v>409</v>
      </c>
      <c r="F63" s="247">
        <v>391</v>
      </c>
      <c r="G63" s="2">
        <v>351</v>
      </c>
      <c r="H63" s="2">
        <v>374</v>
      </c>
    </row>
    <row r="64" spans="1:9" x14ac:dyDescent="0.35">
      <c r="A64" s="243" t="s">
        <v>226</v>
      </c>
      <c r="B64" s="247">
        <v>0</v>
      </c>
      <c r="C64" s="247">
        <v>1</v>
      </c>
      <c r="D64" s="247">
        <v>0</v>
      </c>
      <c r="E64" s="247">
        <v>0</v>
      </c>
      <c r="F64" s="247">
        <v>0</v>
      </c>
      <c r="G64" s="2">
        <v>0</v>
      </c>
      <c r="H64" s="2">
        <v>0</v>
      </c>
    </row>
    <row r="65" spans="1:11" x14ac:dyDescent="0.35">
      <c r="A65" s="376" t="s">
        <v>222</v>
      </c>
      <c r="B65" s="381">
        <v>4863</v>
      </c>
      <c r="C65" s="381">
        <v>4268</v>
      </c>
      <c r="D65" s="381">
        <v>3106</v>
      </c>
      <c r="E65" s="381">
        <v>2723</v>
      </c>
      <c r="F65" s="381">
        <v>2706</v>
      </c>
      <c r="G65" s="378">
        <v>2263</v>
      </c>
      <c r="H65" s="378">
        <v>2630</v>
      </c>
    </row>
    <row r="66" spans="1:11" x14ac:dyDescent="0.35">
      <c r="A66" s="243"/>
      <c r="B66" s="247"/>
      <c r="C66" s="247"/>
      <c r="D66" s="247"/>
      <c r="E66" s="247"/>
      <c r="F66" s="247"/>
    </row>
    <row r="67" spans="1:11" s="3" customFormat="1" ht="13.15" x14ac:dyDescent="0.4">
      <c r="A67" s="180" t="s">
        <v>229</v>
      </c>
      <c r="B67" s="379">
        <v>27578</v>
      </c>
      <c r="C67" s="379">
        <v>27503</v>
      </c>
      <c r="D67" s="379">
        <v>25662</v>
      </c>
      <c r="E67" s="379">
        <v>28201</v>
      </c>
      <c r="F67" s="379">
        <v>27033</v>
      </c>
      <c r="G67" s="380">
        <v>27892</v>
      </c>
      <c r="H67" s="380">
        <v>28744</v>
      </c>
      <c r="I67" s="2"/>
    </row>
    <row r="68" spans="1:11" ht="15" x14ac:dyDescent="0.4">
      <c r="A68" s="251"/>
      <c r="B68" s="252"/>
      <c r="C68" s="252"/>
      <c r="D68" s="252"/>
      <c r="E68" s="252"/>
    </row>
    <row r="69" spans="1:11" ht="15" x14ac:dyDescent="0.4">
      <c r="A69" s="1" t="s">
        <v>54</v>
      </c>
      <c r="B69" s="252"/>
      <c r="C69" s="252"/>
      <c r="D69" s="252"/>
      <c r="E69" s="252"/>
    </row>
    <row r="70" spans="1:11" s="4" customFormat="1" ht="14.55" customHeight="1" x14ac:dyDescent="0.4">
      <c r="A70" s="3" t="s">
        <v>55</v>
      </c>
      <c r="B70" s="2"/>
      <c r="C70" s="2"/>
      <c r="D70" s="2"/>
      <c r="E70" s="2"/>
    </row>
    <row r="71" spans="1:11" s="4" customFormat="1" ht="26.55" customHeight="1" x14ac:dyDescent="0.4">
      <c r="A71" s="550" t="s">
        <v>230</v>
      </c>
      <c r="B71" s="550"/>
      <c r="C71" s="550"/>
      <c r="D71" s="550"/>
      <c r="E71" s="550"/>
      <c r="F71" s="550"/>
    </row>
    <row r="72" spans="1:11" s="4" customFormat="1" ht="39" customHeight="1" x14ac:dyDescent="0.4">
      <c r="A72" s="550" t="s">
        <v>231</v>
      </c>
      <c r="B72" s="550"/>
      <c r="C72" s="550"/>
      <c r="D72" s="550"/>
      <c r="E72" s="550"/>
      <c r="F72" s="550"/>
    </row>
    <row r="73" spans="1:11" s="4" customFormat="1" ht="14.55" customHeight="1" x14ac:dyDescent="0.4">
      <c r="A73" s="553" t="s">
        <v>232</v>
      </c>
      <c r="B73" s="553"/>
      <c r="C73" s="553"/>
      <c r="D73" s="553"/>
      <c r="E73" s="553"/>
      <c r="F73" s="553"/>
    </row>
    <row r="74" spans="1:11" ht="13.15" x14ac:dyDescent="0.4">
      <c r="A74" s="2" t="s">
        <v>233</v>
      </c>
    </row>
    <row r="75" spans="1:11" ht="13.15" x14ac:dyDescent="0.4">
      <c r="A75" s="253" t="s">
        <v>234</v>
      </c>
      <c r="B75" s="253"/>
      <c r="C75" s="253"/>
      <c r="D75" s="253"/>
      <c r="E75" s="253"/>
      <c r="F75" s="253"/>
      <c r="G75" s="253"/>
      <c r="H75" s="253"/>
      <c r="I75" s="253"/>
      <c r="J75" s="253"/>
      <c r="K75" s="253"/>
    </row>
    <row r="76" spans="1:11" ht="13.15" x14ac:dyDescent="0.4">
      <c r="A76" s="533" t="s">
        <v>235</v>
      </c>
      <c r="B76" s="533"/>
      <c r="C76" s="533"/>
      <c r="D76" s="533"/>
      <c r="E76" s="533"/>
      <c r="F76" s="533"/>
      <c r="G76" s="533"/>
      <c r="H76" s="533"/>
      <c r="I76" s="533"/>
      <c r="J76" s="533"/>
      <c r="K76" s="533"/>
    </row>
  </sheetData>
  <mergeCells count="3">
    <mergeCell ref="A73:F73"/>
    <mergeCell ref="A72:F72"/>
    <mergeCell ref="A71:F71"/>
  </mergeCells>
  <pageMargins left="0.7" right="0.7" top="0.75" bottom="0.75" header="0.3" footer="0.3"/>
  <pageSetup paperSize="9" scale="64"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IW24"/>
  <sheetViews>
    <sheetView workbookViewId="0"/>
  </sheetViews>
  <sheetFormatPr defaultColWidth="39.19921875" defaultRowHeight="12.75" x14ac:dyDescent="0.35"/>
  <cols>
    <col min="1" max="1" width="55.53125" style="2" customWidth="1"/>
    <col min="2" max="8" width="15.53125" style="2" customWidth="1"/>
    <col min="9" max="256" width="8.53125" style="2" customWidth="1"/>
    <col min="257" max="16384" width="39.19921875" style="2"/>
  </cols>
  <sheetData>
    <row r="1" spans="1:8" ht="16.899999999999999" x14ac:dyDescent="0.4">
      <c r="A1" s="7" t="s">
        <v>32</v>
      </c>
      <c r="E1" s="254"/>
    </row>
    <row r="2" spans="1:8" s="9" customFormat="1" ht="17.25" x14ac:dyDescent="0.45">
      <c r="A2" s="7" t="s">
        <v>536</v>
      </c>
      <c r="B2" s="232"/>
      <c r="C2" s="232"/>
      <c r="D2" s="232"/>
      <c r="E2" s="232"/>
      <c r="F2" s="232"/>
      <c r="G2" s="232"/>
      <c r="H2" s="232"/>
    </row>
    <row r="3" spans="1:8" x14ac:dyDescent="0.35">
      <c r="H3" s="255" t="s">
        <v>236</v>
      </c>
    </row>
    <row r="4" spans="1:8" x14ac:dyDescent="0.35">
      <c r="A4" s="506" t="s">
        <v>237</v>
      </c>
      <c r="B4" s="504" t="s">
        <v>33</v>
      </c>
      <c r="C4" s="504" t="s">
        <v>34</v>
      </c>
      <c r="D4" s="504" t="s">
        <v>35</v>
      </c>
      <c r="E4" s="504" t="s">
        <v>36</v>
      </c>
      <c r="F4" s="504" t="s">
        <v>37</v>
      </c>
      <c r="G4" s="504" t="s">
        <v>38</v>
      </c>
      <c r="H4" s="505" t="s">
        <v>544</v>
      </c>
    </row>
    <row r="5" spans="1:8" x14ac:dyDescent="0.35">
      <c r="A5" s="256" t="s">
        <v>238</v>
      </c>
      <c r="B5" s="257">
        <v>5.6931506849315072</v>
      </c>
      <c r="C5" s="258">
        <v>5.506849315068493</v>
      </c>
      <c r="D5" s="258">
        <v>5.3917808219178083</v>
      </c>
      <c r="E5" s="258">
        <v>5.36</v>
      </c>
      <c r="F5" s="258">
        <v>4.9698630136986299</v>
      </c>
      <c r="G5" s="258">
        <v>4.8</v>
      </c>
      <c r="H5" s="481">
        <v>5</v>
      </c>
    </row>
    <row r="6" spans="1:8" x14ac:dyDescent="0.35">
      <c r="A6" s="256" t="s">
        <v>239</v>
      </c>
      <c r="B6" s="257">
        <v>5.1808219178082195</v>
      </c>
      <c r="C6" s="258">
        <v>4.3123287671232875</v>
      </c>
      <c r="D6" s="258">
        <v>4.7780821917808218</v>
      </c>
      <c r="E6" s="258">
        <v>5.72</v>
      </c>
      <c r="F6" s="258">
        <v>5.3452054794520549</v>
      </c>
      <c r="G6" s="258">
        <v>4.3</v>
      </c>
      <c r="H6" s="481">
        <v>4.7</v>
      </c>
    </row>
    <row r="7" spans="1:8" x14ac:dyDescent="0.35">
      <c r="A7" s="256" t="s">
        <v>240</v>
      </c>
      <c r="B7" s="257">
        <v>5.7260273972602738</v>
      </c>
      <c r="C7" s="258">
        <v>6.2</v>
      </c>
      <c r="D7" s="258">
        <v>6.5178082191780824</v>
      </c>
      <c r="E7" s="258">
        <v>6.49</v>
      </c>
      <c r="F7" s="258">
        <v>6.912328767123288</v>
      </c>
      <c r="G7" s="258">
        <v>7</v>
      </c>
      <c r="H7" s="481">
        <v>7.6</v>
      </c>
    </row>
    <row r="8" spans="1:8" x14ac:dyDescent="0.35">
      <c r="A8" s="256" t="s">
        <v>241</v>
      </c>
      <c r="B8" s="259" t="s">
        <v>242</v>
      </c>
      <c r="C8" s="259" t="s">
        <v>242</v>
      </c>
      <c r="D8" s="258">
        <v>72.556164383561651</v>
      </c>
      <c r="E8" s="260" t="s">
        <v>242</v>
      </c>
      <c r="F8" s="260" t="s">
        <v>242</v>
      </c>
      <c r="G8" s="260">
        <v>85.3</v>
      </c>
      <c r="H8" s="482" t="s">
        <v>242</v>
      </c>
    </row>
    <row r="9" spans="1:8" x14ac:dyDescent="0.35">
      <c r="A9" s="256" t="s">
        <v>243</v>
      </c>
      <c r="B9" s="257">
        <v>5.0986301369863014</v>
      </c>
      <c r="C9" s="258">
        <v>10.698630136986301</v>
      </c>
      <c r="D9" s="258">
        <v>15.158904109589042</v>
      </c>
      <c r="E9" s="258">
        <v>13.99</v>
      </c>
      <c r="F9" s="258">
        <v>17.19178082191781</v>
      </c>
      <c r="G9" s="258">
        <v>21.3</v>
      </c>
      <c r="H9" s="481">
        <v>25.3</v>
      </c>
    </row>
    <row r="10" spans="1:8" x14ac:dyDescent="0.35">
      <c r="A10" s="256" t="s">
        <v>244</v>
      </c>
      <c r="B10" s="257">
        <v>8.956164383561644</v>
      </c>
      <c r="C10" s="258">
        <v>18.317808219178083</v>
      </c>
      <c r="D10" s="258">
        <v>3.6493150684931508</v>
      </c>
      <c r="E10" s="258">
        <v>4.3</v>
      </c>
      <c r="F10" s="258">
        <v>6.5835616438356164</v>
      </c>
      <c r="G10" s="258">
        <v>9.8000000000000007</v>
      </c>
      <c r="H10" s="481">
        <v>4.5</v>
      </c>
    </row>
    <row r="11" spans="1:8" x14ac:dyDescent="0.35">
      <c r="A11" s="261" t="s">
        <v>245</v>
      </c>
      <c r="B11" s="262">
        <v>10.676712328767124</v>
      </c>
      <c r="C11" s="262">
        <v>10.657534246575343</v>
      </c>
      <c r="D11" s="262">
        <v>11.865753424657534</v>
      </c>
      <c r="E11" s="262">
        <v>13.39</v>
      </c>
      <c r="F11" s="258">
        <v>13.63013698630137</v>
      </c>
      <c r="G11" s="262">
        <v>11.3</v>
      </c>
      <c r="H11" s="483">
        <v>12.7</v>
      </c>
    </row>
    <row r="12" spans="1:8" s="3" customFormat="1" ht="15" x14ac:dyDescent="0.4">
      <c r="A12" s="499" t="s">
        <v>556</v>
      </c>
      <c r="B12" s="181"/>
      <c r="C12" s="181"/>
      <c r="D12" s="181"/>
      <c r="E12" s="182">
        <v>5.3890000000000002</v>
      </c>
      <c r="F12" s="182">
        <v>5</v>
      </c>
      <c r="G12" s="182">
        <v>4.8</v>
      </c>
      <c r="H12" s="503">
        <v>5</v>
      </c>
    </row>
    <row r="13" spans="1:8" x14ac:dyDescent="0.35">
      <c r="A13" s="263"/>
      <c r="E13" s="184"/>
      <c r="F13" s="184"/>
      <c r="G13" s="184"/>
      <c r="H13" s="184"/>
    </row>
    <row r="14" spans="1:8" ht="13.15" x14ac:dyDescent="0.4">
      <c r="A14" s="3" t="s">
        <v>54</v>
      </c>
    </row>
    <row r="15" spans="1:8" ht="13.15" x14ac:dyDescent="0.4">
      <c r="A15" s="3" t="s">
        <v>55</v>
      </c>
    </row>
    <row r="16" spans="1:8" ht="26.55" customHeight="1" x14ac:dyDescent="0.35">
      <c r="A16" s="546" t="s">
        <v>246</v>
      </c>
      <c r="B16" s="554"/>
      <c r="C16" s="554"/>
      <c r="D16" s="554"/>
      <c r="E16" s="554"/>
      <c r="F16" s="554"/>
      <c r="G16" s="554"/>
      <c r="H16" s="554"/>
    </row>
    <row r="17" spans="1:257" ht="13.15" x14ac:dyDescent="0.4">
      <c r="A17" s="550" t="s">
        <v>247</v>
      </c>
      <c r="B17" s="550"/>
      <c r="C17" s="550"/>
      <c r="D17" s="550"/>
      <c r="E17" s="550"/>
      <c r="F17" s="550"/>
      <c r="G17" s="550"/>
      <c r="H17" s="550"/>
    </row>
    <row r="18" spans="1:257" ht="13.15" x14ac:dyDescent="0.4">
      <c r="A18" s="2" t="s">
        <v>248</v>
      </c>
      <c r="B18" s="362"/>
      <c r="C18" s="362"/>
      <c r="D18" s="362"/>
      <c r="E18" s="362"/>
      <c r="F18" s="362"/>
      <c r="G18" s="362"/>
      <c r="H18" s="415"/>
    </row>
    <row r="19" spans="1:257" ht="13.15" x14ac:dyDescent="0.4">
      <c r="A19" s="2" t="s">
        <v>249</v>
      </c>
    </row>
    <row r="24" spans="1:257" ht="13.5" x14ac:dyDescent="0.35">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row>
  </sheetData>
  <mergeCells count="2">
    <mergeCell ref="A16:H16"/>
    <mergeCell ref="A17:H17"/>
  </mergeCells>
  <pageMargins left="0.7" right="0.7" top="0.75" bottom="0.75" header="0.3" footer="0.3"/>
  <pageSetup paperSize="9" scale="91"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M122"/>
  <sheetViews>
    <sheetView showGridLines="0" topLeftCell="A28" workbookViewId="0">
      <selection activeCell="I48" sqref="I48"/>
    </sheetView>
  </sheetViews>
  <sheetFormatPr defaultColWidth="8.796875" defaultRowHeight="15" x14ac:dyDescent="0.4"/>
  <cols>
    <col min="1" max="1" width="23.53125" style="281" customWidth="1"/>
    <col min="2" max="2" width="34.19921875" style="281" customWidth="1"/>
    <col min="3" max="4" width="13.46484375" style="281" customWidth="1"/>
    <col min="5" max="8" width="13.46484375" style="283" customWidth="1"/>
    <col min="9" max="9" width="14.46484375" style="289" customWidth="1"/>
    <col min="10" max="10" width="9" style="2" bestFit="1" customWidth="1"/>
    <col min="11" max="16384" width="8.796875" style="2"/>
  </cols>
  <sheetData>
    <row r="1" spans="1:9" x14ac:dyDescent="0.4">
      <c r="A1" s="523" t="s">
        <v>557</v>
      </c>
    </row>
    <row r="2" spans="1:9" x14ac:dyDescent="0.4">
      <c r="A2" s="7" t="s">
        <v>29</v>
      </c>
      <c r="B2" s="7"/>
      <c r="C2" s="7"/>
      <c r="D2" s="7"/>
      <c r="E2" s="7"/>
      <c r="F2" s="265"/>
      <c r="G2" s="265"/>
      <c r="H2" s="265"/>
      <c r="I2" s="266"/>
    </row>
    <row r="3" spans="1:9" ht="17.55" customHeight="1" x14ac:dyDescent="0.4">
      <c r="A3" s="555" t="s">
        <v>537</v>
      </c>
      <c r="B3" s="555"/>
      <c r="C3" s="555"/>
      <c r="D3" s="555"/>
      <c r="E3" s="555"/>
      <c r="F3" s="555"/>
      <c r="G3" s="555"/>
      <c r="H3" s="555"/>
      <c r="I3" s="555"/>
    </row>
    <row r="4" spans="1:9" x14ac:dyDescent="0.4">
      <c r="A4" s="172"/>
      <c r="B4" s="172"/>
      <c r="C4" s="172"/>
      <c r="D4" s="172"/>
      <c r="E4" s="267"/>
      <c r="F4" s="267"/>
      <c r="G4" s="267"/>
      <c r="H4" s="267"/>
      <c r="I4" s="268"/>
    </row>
    <row r="5" spans="1:9" ht="13.05" customHeight="1" x14ac:dyDescent="0.4">
      <c r="A5" s="376"/>
      <c r="B5" s="382"/>
      <c r="C5" s="556" t="s">
        <v>250</v>
      </c>
      <c r="D5" s="556"/>
      <c r="E5" s="556"/>
      <c r="F5" s="383"/>
      <c r="G5" s="383"/>
      <c r="H5" s="418"/>
      <c r="I5" s="16"/>
    </row>
    <row r="6" spans="1:9" ht="25.5" x14ac:dyDescent="0.35">
      <c r="A6" s="269"/>
      <c r="B6" s="269" t="s">
        <v>251</v>
      </c>
      <c r="C6" s="507" t="s">
        <v>34</v>
      </c>
      <c r="D6" s="507" t="s">
        <v>35</v>
      </c>
      <c r="E6" s="508" t="s">
        <v>36</v>
      </c>
      <c r="F6" s="508" t="s">
        <v>37</v>
      </c>
      <c r="G6" s="508" t="s">
        <v>38</v>
      </c>
      <c r="H6" s="509" t="s">
        <v>544</v>
      </c>
      <c r="I6" s="524" t="s">
        <v>562</v>
      </c>
    </row>
    <row r="7" spans="1:9" ht="13.15" x14ac:dyDescent="0.4">
      <c r="A7" s="270" t="s">
        <v>252</v>
      </c>
      <c r="B7" s="271" t="s">
        <v>253</v>
      </c>
      <c r="C7" s="271">
        <v>58</v>
      </c>
      <c r="D7" s="271">
        <v>63</v>
      </c>
      <c r="E7" s="272">
        <v>111</v>
      </c>
      <c r="F7" s="272">
        <v>94</v>
      </c>
      <c r="G7" s="272">
        <v>127</v>
      </c>
      <c r="H7" s="272">
        <v>96</v>
      </c>
      <c r="I7" s="272">
        <v>873</v>
      </c>
    </row>
    <row r="8" spans="1:9" ht="13.15" x14ac:dyDescent="0.4">
      <c r="A8" s="270"/>
      <c r="B8" s="271" t="s">
        <v>254</v>
      </c>
      <c r="C8" s="271">
        <v>16</v>
      </c>
      <c r="D8" s="271">
        <v>24</v>
      </c>
      <c r="E8" s="272">
        <v>23</v>
      </c>
      <c r="F8" s="272">
        <v>28</v>
      </c>
      <c r="G8" s="272">
        <v>22</v>
      </c>
      <c r="H8" s="272">
        <v>21</v>
      </c>
      <c r="I8" s="272">
        <v>517</v>
      </c>
    </row>
    <row r="9" spans="1:9" ht="13.15" x14ac:dyDescent="0.4">
      <c r="A9" s="270"/>
      <c r="B9" s="271"/>
      <c r="C9" s="271"/>
      <c r="D9" s="271"/>
      <c r="E9" s="271"/>
      <c r="F9" s="271"/>
      <c r="G9" s="271"/>
      <c r="H9" s="271"/>
      <c r="I9" s="272"/>
    </row>
    <row r="10" spans="1:9" ht="13.15" x14ac:dyDescent="0.4">
      <c r="A10" s="270" t="s">
        <v>555</v>
      </c>
      <c r="B10" s="271" t="s">
        <v>255</v>
      </c>
      <c r="C10" s="271">
        <v>0</v>
      </c>
      <c r="D10" s="271">
        <v>4</v>
      </c>
      <c r="E10" s="271">
        <v>2</v>
      </c>
      <c r="F10" s="271">
        <v>4</v>
      </c>
      <c r="G10" s="271">
        <v>0</v>
      </c>
      <c r="H10" s="271">
        <v>6</v>
      </c>
      <c r="I10" s="272">
        <v>42</v>
      </c>
    </row>
    <row r="11" spans="1:9" ht="13.15" x14ac:dyDescent="0.4">
      <c r="A11" s="270"/>
      <c r="B11" s="271" t="s">
        <v>256</v>
      </c>
      <c r="C11" s="271">
        <v>8</v>
      </c>
      <c r="D11" s="271">
        <v>7</v>
      </c>
      <c r="E11" s="271">
        <v>14</v>
      </c>
      <c r="F11" s="271">
        <v>9</v>
      </c>
      <c r="G11" s="271">
        <v>8</v>
      </c>
      <c r="H11" s="271">
        <v>14</v>
      </c>
      <c r="I11" s="272">
        <v>158</v>
      </c>
    </row>
    <row r="12" spans="1:9" ht="13.15" x14ac:dyDescent="0.4">
      <c r="A12" s="270"/>
      <c r="B12" s="271" t="s">
        <v>257</v>
      </c>
      <c r="C12" s="271">
        <v>0</v>
      </c>
      <c r="D12" s="271">
        <v>2</v>
      </c>
      <c r="E12" s="271">
        <v>2</v>
      </c>
      <c r="F12" s="271">
        <v>0</v>
      </c>
      <c r="G12" s="271">
        <v>1</v>
      </c>
      <c r="H12" s="271">
        <v>1</v>
      </c>
      <c r="I12" s="272">
        <v>16</v>
      </c>
    </row>
    <row r="13" spans="1:9" ht="13.15" x14ac:dyDescent="0.4">
      <c r="A13" s="270"/>
      <c r="B13" s="273" t="s">
        <v>258</v>
      </c>
      <c r="C13" s="273">
        <v>0</v>
      </c>
      <c r="D13" s="273">
        <v>1</v>
      </c>
      <c r="E13" s="273">
        <v>2</v>
      </c>
      <c r="F13" s="273">
        <v>1</v>
      </c>
      <c r="G13" s="273">
        <v>1</v>
      </c>
      <c r="H13" s="273">
        <v>0</v>
      </c>
      <c r="I13" s="274">
        <v>8</v>
      </c>
    </row>
    <row r="14" spans="1:9" ht="13.15" x14ac:dyDescent="0.4">
      <c r="A14" s="270"/>
      <c r="B14" s="271" t="s">
        <v>259</v>
      </c>
      <c r="C14" s="271">
        <v>6</v>
      </c>
      <c r="D14" s="271">
        <v>6</v>
      </c>
      <c r="E14" s="271">
        <v>8</v>
      </c>
      <c r="F14" s="271">
        <v>16</v>
      </c>
      <c r="G14" s="271">
        <v>9</v>
      </c>
      <c r="H14" s="271">
        <v>11</v>
      </c>
      <c r="I14" s="272">
        <v>90</v>
      </c>
    </row>
    <row r="15" spans="1:9" ht="13.15" x14ac:dyDescent="0.4">
      <c r="A15" s="270"/>
      <c r="B15" s="275" t="s">
        <v>260</v>
      </c>
      <c r="C15" s="275">
        <v>1</v>
      </c>
      <c r="D15" s="275">
        <v>3</v>
      </c>
      <c r="E15" s="275">
        <v>4</v>
      </c>
      <c r="F15" s="275">
        <v>2</v>
      </c>
      <c r="G15" s="275">
        <v>1</v>
      </c>
      <c r="H15" s="275">
        <v>1</v>
      </c>
      <c r="I15" s="276">
        <v>16</v>
      </c>
    </row>
    <row r="16" spans="1:9" ht="13.15" x14ac:dyDescent="0.4">
      <c r="A16" s="270"/>
      <c r="B16" s="271" t="s">
        <v>261</v>
      </c>
      <c r="C16" s="271">
        <v>3</v>
      </c>
      <c r="D16" s="271">
        <v>6</v>
      </c>
      <c r="E16" s="271">
        <v>7</v>
      </c>
      <c r="F16" s="271">
        <v>6</v>
      </c>
      <c r="G16" s="271">
        <v>13</v>
      </c>
      <c r="H16" s="271">
        <v>7</v>
      </c>
      <c r="I16" s="272">
        <v>99</v>
      </c>
    </row>
    <row r="17" spans="1:9" ht="13.15" x14ac:dyDescent="0.4">
      <c r="A17" s="270"/>
      <c r="B17" s="271" t="s">
        <v>262</v>
      </c>
      <c r="C17" s="271">
        <v>1</v>
      </c>
      <c r="D17" s="271">
        <v>0</v>
      </c>
      <c r="E17" s="272">
        <v>2</v>
      </c>
      <c r="F17" s="272">
        <v>2</v>
      </c>
      <c r="G17" s="272">
        <v>1</v>
      </c>
      <c r="H17" s="272">
        <v>1</v>
      </c>
      <c r="I17" s="272">
        <v>8</v>
      </c>
    </row>
    <row r="18" spans="1:9" ht="13.15" x14ac:dyDescent="0.4">
      <c r="A18" s="270"/>
      <c r="B18" s="271" t="s">
        <v>263</v>
      </c>
      <c r="C18" s="271">
        <v>3</v>
      </c>
      <c r="D18" s="271">
        <v>4</v>
      </c>
      <c r="E18" s="271">
        <v>4</v>
      </c>
      <c r="F18" s="271">
        <v>4</v>
      </c>
      <c r="G18" s="271">
        <v>6</v>
      </c>
      <c r="H18" s="271">
        <v>2</v>
      </c>
      <c r="I18" s="272">
        <v>37</v>
      </c>
    </row>
    <row r="19" spans="1:9" ht="13.15" x14ac:dyDescent="0.4">
      <c r="A19" s="270"/>
      <c r="B19" s="271" t="s">
        <v>264</v>
      </c>
      <c r="C19" s="271">
        <v>13</v>
      </c>
      <c r="D19" s="271">
        <v>19</v>
      </c>
      <c r="E19" s="271">
        <v>25</v>
      </c>
      <c r="F19" s="271">
        <v>13</v>
      </c>
      <c r="G19" s="271">
        <v>17</v>
      </c>
      <c r="H19" s="271">
        <v>21</v>
      </c>
      <c r="I19" s="272">
        <v>284</v>
      </c>
    </row>
    <row r="20" spans="1:9" ht="13.15" x14ac:dyDescent="0.4">
      <c r="A20" s="270"/>
      <c r="B20" s="271" t="s">
        <v>265</v>
      </c>
      <c r="C20" s="271">
        <v>26</v>
      </c>
      <c r="D20" s="271">
        <v>39</v>
      </c>
      <c r="E20" s="271">
        <v>30</v>
      </c>
      <c r="F20" s="271">
        <v>29</v>
      </c>
      <c r="G20" s="271">
        <v>31</v>
      </c>
      <c r="H20" s="271">
        <v>47</v>
      </c>
      <c r="I20" s="272">
        <v>515</v>
      </c>
    </row>
    <row r="21" spans="1:9" ht="13.15" x14ac:dyDescent="0.4">
      <c r="A21" s="270"/>
      <c r="B21" s="271" t="s">
        <v>266</v>
      </c>
      <c r="C21" s="271">
        <v>0</v>
      </c>
      <c r="D21" s="271">
        <v>1</v>
      </c>
      <c r="E21" s="271">
        <v>0</v>
      </c>
      <c r="F21" s="271">
        <v>2</v>
      </c>
      <c r="G21" s="271">
        <v>0</v>
      </c>
      <c r="H21" s="271">
        <v>0</v>
      </c>
      <c r="I21" s="272">
        <v>19</v>
      </c>
    </row>
    <row r="22" spans="1:9" ht="13.15" x14ac:dyDescent="0.4">
      <c r="A22" s="270"/>
      <c r="B22" s="275" t="s">
        <v>267</v>
      </c>
      <c r="C22" s="275">
        <v>0</v>
      </c>
      <c r="D22" s="275">
        <v>0</v>
      </c>
      <c r="E22" s="272">
        <v>0</v>
      </c>
      <c r="F22" s="272">
        <v>0</v>
      </c>
      <c r="G22" s="272">
        <v>1</v>
      </c>
      <c r="H22" s="272">
        <v>1</v>
      </c>
      <c r="I22" s="276">
        <v>11</v>
      </c>
    </row>
    <row r="23" spans="1:9" ht="13.15" x14ac:dyDescent="0.4">
      <c r="A23" s="270"/>
      <c r="B23" s="271" t="s">
        <v>268</v>
      </c>
      <c r="C23" s="271">
        <v>11</v>
      </c>
      <c r="D23" s="271">
        <v>15</v>
      </c>
      <c r="E23" s="271">
        <v>20</v>
      </c>
      <c r="F23" s="271">
        <v>21</v>
      </c>
      <c r="G23" s="271">
        <v>15</v>
      </c>
      <c r="H23" s="271">
        <v>18</v>
      </c>
      <c r="I23" s="272">
        <v>177</v>
      </c>
    </row>
    <row r="24" spans="1:9" ht="13.15" x14ac:dyDescent="0.4">
      <c r="A24" s="270"/>
      <c r="B24" s="271" t="s">
        <v>269</v>
      </c>
      <c r="C24" s="271">
        <v>0</v>
      </c>
      <c r="D24" s="271">
        <v>3</v>
      </c>
      <c r="E24" s="271">
        <v>0</v>
      </c>
      <c r="F24" s="271">
        <v>4</v>
      </c>
      <c r="G24" s="271">
        <v>1</v>
      </c>
      <c r="H24" s="271">
        <v>0</v>
      </c>
      <c r="I24" s="272">
        <v>14</v>
      </c>
    </row>
    <row r="25" spans="1:9" ht="13.15" x14ac:dyDescent="0.4">
      <c r="A25" s="270"/>
      <c r="B25" s="275" t="s">
        <v>270</v>
      </c>
      <c r="C25" s="275">
        <v>0</v>
      </c>
      <c r="D25" s="275">
        <v>0</v>
      </c>
      <c r="E25" s="272">
        <v>1</v>
      </c>
      <c r="F25" s="272">
        <v>1</v>
      </c>
      <c r="G25" s="272">
        <v>0</v>
      </c>
      <c r="H25" s="272">
        <v>0</v>
      </c>
      <c r="I25" s="276">
        <v>6</v>
      </c>
    </row>
    <row r="26" spans="1:9" ht="13.15" x14ac:dyDescent="0.4">
      <c r="A26" s="270"/>
      <c r="B26" s="271" t="s">
        <v>271</v>
      </c>
      <c r="C26" s="271">
        <v>14</v>
      </c>
      <c r="D26" s="271">
        <v>12</v>
      </c>
      <c r="E26" s="271">
        <v>14</v>
      </c>
      <c r="F26" s="271">
        <v>24</v>
      </c>
      <c r="G26" s="271">
        <v>18</v>
      </c>
      <c r="H26" s="271">
        <v>17</v>
      </c>
      <c r="I26" s="272">
        <v>137</v>
      </c>
    </row>
    <row r="27" spans="1:9" ht="13.15" x14ac:dyDescent="0.4">
      <c r="A27" s="270"/>
      <c r="B27" s="271" t="s">
        <v>272</v>
      </c>
      <c r="C27" s="271">
        <v>1</v>
      </c>
      <c r="D27" s="271">
        <v>4</v>
      </c>
      <c r="E27" s="271">
        <v>1</v>
      </c>
      <c r="F27" s="271">
        <v>8</v>
      </c>
      <c r="G27" s="271">
        <v>4</v>
      </c>
      <c r="H27" s="271">
        <v>9</v>
      </c>
      <c r="I27" s="272">
        <v>44</v>
      </c>
    </row>
    <row r="28" spans="1:9" ht="13.15" x14ac:dyDescent="0.4">
      <c r="A28" s="270"/>
      <c r="B28" s="271" t="s">
        <v>273</v>
      </c>
      <c r="C28" s="271">
        <v>37</v>
      </c>
      <c r="D28" s="271">
        <v>30</v>
      </c>
      <c r="E28" s="271">
        <v>58</v>
      </c>
      <c r="F28" s="271">
        <v>28</v>
      </c>
      <c r="G28" s="271">
        <v>42</v>
      </c>
      <c r="H28" s="271">
        <v>34</v>
      </c>
      <c r="I28" s="272">
        <v>597</v>
      </c>
    </row>
    <row r="29" spans="1:9" ht="13.15" x14ac:dyDescent="0.4">
      <c r="A29" s="270"/>
      <c r="B29" s="271" t="s">
        <v>274</v>
      </c>
      <c r="C29" s="271">
        <v>1</v>
      </c>
      <c r="D29" s="271">
        <v>1</v>
      </c>
      <c r="E29" s="271">
        <v>5</v>
      </c>
      <c r="F29" s="271">
        <v>3</v>
      </c>
      <c r="G29" s="271">
        <v>2</v>
      </c>
      <c r="H29" s="271">
        <v>3</v>
      </c>
      <c r="I29" s="272">
        <v>34</v>
      </c>
    </row>
    <row r="30" spans="1:9" ht="13.15" x14ac:dyDescent="0.4">
      <c r="A30" s="270"/>
      <c r="B30" s="271" t="s">
        <v>275</v>
      </c>
      <c r="C30" s="271">
        <v>1</v>
      </c>
      <c r="D30" s="271">
        <v>3</v>
      </c>
      <c r="E30" s="271">
        <v>6</v>
      </c>
      <c r="F30" s="271">
        <v>3</v>
      </c>
      <c r="G30" s="271">
        <v>6</v>
      </c>
      <c r="H30" s="271">
        <v>1</v>
      </c>
      <c r="I30" s="272">
        <v>29</v>
      </c>
    </row>
    <row r="31" spans="1:9" ht="13.15" x14ac:dyDescent="0.4">
      <c r="A31" s="270"/>
      <c r="B31" s="271" t="s">
        <v>276</v>
      </c>
      <c r="C31" s="271">
        <v>58</v>
      </c>
      <c r="D31" s="271">
        <v>53</v>
      </c>
      <c r="E31" s="271">
        <v>82</v>
      </c>
      <c r="F31" s="271">
        <v>88</v>
      </c>
      <c r="G31" s="271">
        <v>86</v>
      </c>
      <c r="H31" s="271">
        <v>70</v>
      </c>
      <c r="I31" s="272">
        <v>987</v>
      </c>
    </row>
    <row r="32" spans="1:9" ht="13.15" x14ac:dyDescent="0.4">
      <c r="A32" s="270"/>
      <c r="B32" s="271" t="s">
        <v>277</v>
      </c>
      <c r="C32" s="271">
        <v>0</v>
      </c>
      <c r="D32" s="271">
        <v>6</v>
      </c>
      <c r="E32" s="271">
        <v>0</v>
      </c>
      <c r="F32" s="271">
        <v>0</v>
      </c>
      <c r="G32" s="271">
        <v>3</v>
      </c>
      <c r="H32" s="271">
        <v>1</v>
      </c>
      <c r="I32" s="272">
        <v>13</v>
      </c>
    </row>
    <row r="33" spans="1:9" ht="13.15" x14ac:dyDescent="0.4">
      <c r="A33" s="270"/>
      <c r="B33" s="275" t="s">
        <v>278</v>
      </c>
      <c r="C33" s="275">
        <v>0</v>
      </c>
      <c r="D33" s="275">
        <v>0</v>
      </c>
      <c r="E33" s="272">
        <v>0</v>
      </c>
      <c r="F33" s="272">
        <v>0</v>
      </c>
      <c r="G33" s="272">
        <v>0</v>
      </c>
      <c r="H33" s="272">
        <v>0</v>
      </c>
      <c r="I33" s="276">
        <v>2</v>
      </c>
    </row>
    <row r="34" spans="1:9" ht="13.15" x14ac:dyDescent="0.4">
      <c r="A34" s="270"/>
      <c r="B34" s="275" t="s">
        <v>279</v>
      </c>
      <c r="C34" s="275">
        <v>0</v>
      </c>
      <c r="D34" s="275">
        <v>0</v>
      </c>
      <c r="E34" s="272">
        <v>0</v>
      </c>
      <c r="F34" s="272">
        <v>0</v>
      </c>
      <c r="G34" s="272">
        <v>1</v>
      </c>
      <c r="H34" s="272">
        <v>0</v>
      </c>
      <c r="I34" s="276">
        <v>3</v>
      </c>
    </row>
    <row r="35" spans="1:9" ht="13.15" x14ac:dyDescent="0.4">
      <c r="A35" s="270"/>
      <c r="B35" s="271" t="s">
        <v>280</v>
      </c>
      <c r="C35" s="271">
        <v>10</v>
      </c>
      <c r="D35" s="271">
        <v>9</v>
      </c>
      <c r="E35" s="271">
        <v>15</v>
      </c>
      <c r="F35" s="271">
        <v>18</v>
      </c>
      <c r="G35" s="271">
        <v>15</v>
      </c>
      <c r="H35" s="271">
        <v>18</v>
      </c>
      <c r="I35" s="272">
        <v>185</v>
      </c>
    </row>
    <row r="36" spans="1:9" ht="13.15" x14ac:dyDescent="0.4">
      <c r="A36" s="270"/>
      <c r="B36" s="271" t="s">
        <v>281</v>
      </c>
      <c r="C36" s="271">
        <v>4</v>
      </c>
      <c r="D36" s="271">
        <v>9</v>
      </c>
      <c r="E36" s="271">
        <v>6</v>
      </c>
      <c r="F36" s="271">
        <v>7</v>
      </c>
      <c r="G36" s="271">
        <v>3</v>
      </c>
      <c r="H36" s="271">
        <v>10</v>
      </c>
      <c r="I36" s="272">
        <v>101</v>
      </c>
    </row>
    <row r="37" spans="1:9" x14ac:dyDescent="0.4">
      <c r="A37" s="277"/>
      <c r="B37" s="271"/>
      <c r="C37" s="271"/>
      <c r="D37" s="271"/>
      <c r="E37" s="271"/>
      <c r="F37" s="271"/>
      <c r="G37" s="271"/>
      <c r="H37" s="271"/>
      <c r="I37" s="272"/>
    </row>
    <row r="38" spans="1:9" ht="13.15" x14ac:dyDescent="0.4">
      <c r="A38" s="270" t="s">
        <v>282</v>
      </c>
      <c r="B38" s="271" t="s">
        <v>283</v>
      </c>
      <c r="C38" s="271">
        <v>8</v>
      </c>
      <c r="D38" s="271">
        <v>16</v>
      </c>
      <c r="E38" s="271">
        <v>13</v>
      </c>
      <c r="F38" s="271">
        <v>17</v>
      </c>
      <c r="G38" s="271">
        <v>12</v>
      </c>
      <c r="H38" s="271">
        <v>21</v>
      </c>
      <c r="I38" s="272">
        <v>247</v>
      </c>
    </row>
    <row r="39" spans="1:9" ht="13.15" x14ac:dyDescent="0.4">
      <c r="A39" s="270"/>
      <c r="B39" s="271" t="s">
        <v>284</v>
      </c>
      <c r="C39" s="271">
        <v>2</v>
      </c>
      <c r="D39" s="271">
        <v>2</v>
      </c>
      <c r="E39" s="271">
        <v>4</v>
      </c>
      <c r="F39" s="271">
        <v>1</v>
      </c>
      <c r="G39" s="271">
        <v>2</v>
      </c>
      <c r="H39" s="271">
        <v>0</v>
      </c>
      <c r="I39" s="272">
        <v>61</v>
      </c>
    </row>
    <row r="40" spans="1:9" ht="13.15" x14ac:dyDescent="0.4">
      <c r="A40" s="270"/>
      <c r="B40" s="271" t="s">
        <v>285</v>
      </c>
      <c r="C40" s="271">
        <v>1</v>
      </c>
      <c r="D40" s="271">
        <v>0</v>
      </c>
      <c r="E40" s="272">
        <v>0</v>
      </c>
      <c r="F40" s="272">
        <v>2</v>
      </c>
      <c r="G40" s="272">
        <v>1</v>
      </c>
      <c r="H40" s="272">
        <v>1</v>
      </c>
      <c r="I40" s="272">
        <v>16</v>
      </c>
    </row>
    <row r="41" spans="1:9" ht="13.15" x14ac:dyDescent="0.4">
      <c r="A41" s="270"/>
      <c r="B41" s="271" t="s">
        <v>286</v>
      </c>
      <c r="C41" s="271">
        <v>0</v>
      </c>
      <c r="D41" s="271">
        <v>0</v>
      </c>
      <c r="E41" s="272">
        <v>0</v>
      </c>
      <c r="F41" s="272">
        <v>0</v>
      </c>
      <c r="G41" s="272">
        <v>0</v>
      </c>
      <c r="H41" s="272">
        <v>6</v>
      </c>
      <c r="I41" s="272">
        <v>13</v>
      </c>
    </row>
    <row r="42" spans="1:9" ht="13.15" x14ac:dyDescent="0.4">
      <c r="A42" s="270"/>
      <c r="B42" s="271" t="s">
        <v>287</v>
      </c>
      <c r="C42" s="271">
        <v>0</v>
      </c>
      <c r="D42" s="271">
        <v>0</v>
      </c>
      <c r="E42" s="272">
        <v>0</v>
      </c>
      <c r="F42" s="272">
        <v>1</v>
      </c>
      <c r="G42" s="272">
        <v>0</v>
      </c>
      <c r="H42" s="272">
        <v>3</v>
      </c>
      <c r="I42" s="272">
        <v>14</v>
      </c>
    </row>
    <row r="43" spans="1:9" ht="13.15" x14ac:dyDescent="0.4">
      <c r="A43" s="270"/>
      <c r="B43" s="271" t="s">
        <v>288</v>
      </c>
      <c r="C43" s="271">
        <v>7</v>
      </c>
      <c r="D43" s="271">
        <v>3</v>
      </c>
      <c r="E43" s="272">
        <v>6</v>
      </c>
      <c r="F43" s="272">
        <v>8</v>
      </c>
      <c r="G43" s="272">
        <v>3</v>
      </c>
      <c r="H43" s="272">
        <v>5</v>
      </c>
      <c r="I43" s="272">
        <v>92</v>
      </c>
    </row>
    <row r="44" spans="1:9" ht="13.15" x14ac:dyDescent="0.4">
      <c r="A44" s="270"/>
      <c r="B44" s="271" t="s">
        <v>289</v>
      </c>
      <c r="C44" s="271">
        <v>10</v>
      </c>
      <c r="D44" s="271">
        <v>8</v>
      </c>
      <c r="E44" s="272">
        <v>44</v>
      </c>
      <c r="F44" s="272">
        <v>42</v>
      </c>
      <c r="G44" s="272">
        <v>11</v>
      </c>
      <c r="H44" s="272">
        <v>3</v>
      </c>
      <c r="I44" s="272">
        <v>196</v>
      </c>
    </row>
    <row r="45" spans="1:9" ht="13.15" x14ac:dyDescent="0.4">
      <c r="A45" s="270"/>
      <c r="B45" s="271" t="s">
        <v>290</v>
      </c>
      <c r="C45" s="271">
        <v>11</v>
      </c>
      <c r="D45" s="271">
        <v>16</v>
      </c>
      <c r="E45" s="272">
        <v>26</v>
      </c>
      <c r="F45" s="272">
        <v>30</v>
      </c>
      <c r="G45" s="272">
        <v>30</v>
      </c>
      <c r="H45" s="272">
        <v>17</v>
      </c>
      <c r="I45" s="272">
        <v>322</v>
      </c>
    </row>
    <row r="46" spans="1:9" ht="13.15" x14ac:dyDescent="0.4">
      <c r="A46" s="270"/>
      <c r="B46" s="271" t="s">
        <v>291</v>
      </c>
      <c r="C46" s="271">
        <v>1</v>
      </c>
      <c r="D46" s="271">
        <v>0</v>
      </c>
      <c r="E46" s="272">
        <v>2</v>
      </c>
      <c r="F46" s="272">
        <v>0</v>
      </c>
      <c r="G46" s="272">
        <v>1</v>
      </c>
      <c r="H46" s="272">
        <v>0</v>
      </c>
      <c r="I46" s="272">
        <v>21</v>
      </c>
    </row>
    <row r="47" spans="1:9" ht="13.15" x14ac:dyDescent="0.4">
      <c r="A47" s="270"/>
      <c r="B47" s="271" t="s">
        <v>292</v>
      </c>
      <c r="C47" s="271">
        <v>4</v>
      </c>
      <c r="D47" s="271">
        <v>6</v>
      </c>
      <c r="E47" s="272">
        <v>4</v>
      </c>
      <c r="F47" s="272">
        <v>2</v>
      </c>
      <c r="G47" s="272">
        <v>10</v>
      </c>
      <c r="H47" s="272">
        <v>14</v>
      </c>
      <c r="I47" s="272">
        <v>137</v>
      </c>
    </row>
    <row r="48" spans="1:9" ht="13.15" x14ac:dyDescent="0.4">
      <c r="A48" s="270"/>
      <c r="B48" s="271" t="s">
        <v>293</v>
      </c>
      <c r="C48" s="271">
        <v>14</v>
      </c>
      <c r="D48" s="271">
        <v>14</v>
      </c>
      <c r="E48" s="272">
        <v>5</v>
      </c>
      <c r="F48" s="272">
        <v>14</v>
      </c>
      <c r="G48" s="272">
        <v>13</v>
      </c>
      <c r="H48" s="272">
        <v>11</v>
      </c>
      <c r="I48" s="272">
        <v>320</v>
      </c>
    </row>
    <row r="49" spans="1:9" ht="13.15" x14ac:dyDescent="0.4">
      <c r="A49" s="270"/>
      <c r="B49" s="271" t="s">
        <v>294</v>
      </c>
      <c r="C49" s="271">
        <v>0</v>
      </c>
      <c r="D49" s="271">
        <v>0</v>
      </c>
      <c r="E49" s="272">
        <v>0</v>
      </c>
      <c r="F49" s="272">
        <v>0</v>
      </c>
      <c r="G49" s="272">
        <v>0</v>
      </c>
      <c r="H49" s="272">
        <v>1</v>
      </c>
      <c r="I49" s="272">
        <v>9</v>
      </c>
    </row>
    <row r="50" spans="1:9" ht="13.15" x14ac:dyDescent="0.4">
      <c r="A50" s="270"/>
      <c r="B50" s="271" t="s">
        <v>295</v>
      </c>
      <c r="C50" s="271">
        <v>1</v>
      </c>
      <c r="D50" s="271">
        <v>0</v>
      </c>
      <c r="E50" s="272">
        <v>0</v>
      </c>
      <c r="F50" s="272">
        <v>0</v>
      </c>
      <c r="G50" s="272">
        <v>0</v>
      </c>
      <c r="H50" s="272">
        <v>0</v>
      </c>
      <c r="I50" s="272">
        <v>5</v>
      </c>
    </row>
    <row r="51" spans="1:9" ht="13.15" x14ac:dyDescent="0.4">
      <c r="A51" s="270"/>
      <c r="B51" s="271" t="s">
        <v>296</v>
      </c>
      <c r="C51" s="271">
        <v>3</v>
      </c>
      <c r="D51" s="271">
        <v>4</v>
      </c>
      <c r="E51" s="272">
        <v>2</v>
      </c>
      <c r="F51" s="272">
        <v>1</v>
      </c>
      <c r="G51" s="272">
        <v>0</v>
      </c>
      <c r="H51" s="272">
        <v>2</v>
      </c>
      <c r="I51" s="272">
        <v>29</v>
      </c>
    </row>
    <row r="52" spans="1:9" ht="13.15" x14ac:dyDescent="0.4">
      <c r="A52" s="270"/>
      <c r="B52" s="271" t="s">
        <v>297</v>
      </c>
      <c r="C52" s="271">
        <v>0</v>
      </c>
      <c r="D52" s="271">
        <v>0</v>
      </c>
      <c r="E52" s="271">
        <v>5</v>
      </c>
      <c r="F52" s="271">
        <v>1</v>
      </c>
      <c r="G52" s="271">
        <v>1</v>
      </c>
      <c r="H52" s="271">
        <v>2</v>
      </c>
      <c r="I52" s="272">
        <v>21</v>
      </c>
    </row>
    <row r="53" spans="1:9" ht="13.15" x14ac:dyDescent="0.4">
      <c r="A53" s="270"/>
      <c r="B53" s="271" t="s">
        <v>298</v>
      </c>
      <c r="C53" s="271">
        <v>5</v>
      </c>
      <c r="D53" s="271">
        <v>5</v>
      </c>
      <c r="E53" s="271">
        <v>3</v>
      </c>
      <c r="F53" s="271">
        <v>1</v>
      </c>
      <c r="G53" s="271">
        <v>2</v>
      </c>
      <c r="H53" s="271">
        <v>3</v>
      </c>
      <c r="I53" s="272">
        <v>72</v>
      </c>
    </row>
    <row r="54" spans="1:9" ht="13.15" x14ac:dyDescent="0.4">
      <c r="A54" s="270"/>
      <c r="B54" s="271" t="s">
        <v>299</v>
      </c>
      <c r="C54" s="271">
        <v>2</v>
      </c>
      <c r="D54" s="271">
        <v>5</v>
      </c>
      <c r="E54" s="271">
        <v>4</v>
      </c>
      <c r="F54" s="271">
        <v>6</v>
      </c>
      <c r="G54" s="271">
        <v>5</v>
      </c>
      <c r="H54" s="271">
        <v>6</v>
      </c>
      <c r="I54" s="272">
        <v>81</v>
      </c>
    </row>
    <row r="55" spans="1:9" ht="13.15" x14ac:dyDescent="0.4">
      <c r="A55" s="270"/>
      <c r="B55" s="271" t="s">
        <v>300</v>
      </c>
      <c r="C55" s="271">
        <v>0</v>
      </c>
      <c r="D55" s="271">
        <v>2</v>
      </c>
      <c r="E55" s="271">
        <v>2</v>
      </c>
      <c r="F55" s="271">
        <v>2</v>
      </c>
      <c r="G55" s="271">
        <v>0</v>
      </c>
      <c r="H55" s="271">
        <v>0</v>
      </c>
      <c r="I55" s="272">
        <v>29</v>
      </c>
    </row>
    <row r="56" spans="1:9" ht="13.15" x14ac:dyDescent="0.4">
      <c r="A56" s="270"/>
      <c r="B56" s="271" t="s">
        <v>301</v>
      </c>
      <c r="C56" s="271">
        <v>0</v>
      </c>
      <c r="D56" s="271">
        <v>0</v>
      </c>
      <c r="E56" s="271">
        <v>3</v>
      </c>
      <c r="F56" s="271">
        <v>1</v>
      </c>
      <c r="G56" s="271">
        <v>1</v>
      </c>
      <c r="H56" s="271">
        <v>1</v>
      </c>
      <c r="I56" s="272">
        <v>16</v>
      </c>
    </row>
    <row r="57" spans="1:9" ht="13.15" x14ac:dyDescent="0.4">
      <c r="A57" s="270"/>
      <c r="B57" s="271" t="s">
        <v>302</v>
      </c>
      <c r="C57" s="271">
        <v>9</v>
      </c>
      <c r="D57" s="271">
        <v>6</v>
      </c>
      <c r="E57" s="271">
        <v>0</v>
      </c>
      <c r="F57" s="271">
        <v>13</v>
      </c>
      <c r="G57" s="271">
        <v>5</v>
      </c>
      <c r="H57" s="271">
        <v>3</v>
      </c>
      <c r="I57" s="272">
        <v>85</v>
      </c>
    </row>
    <row r="58" spans="1:9" ht="13.15" x14ac:dyDescent="0.4">
      <c r="A58" s="270"/>
      <c r="B58" s="271" t="s">
        <v>303</v>
      </c>
      <c r="C58" s="271">
        <v>0</v>
      </c>
      <c r="D58" s="271">
        <v>0</v>
      </c>
      <c r="E58" s="272">
        <v>5</v>
      </c>
      <c r="F58" s="272">
        <v>2</v>
      </c>
      <c r="G58" s="272">
        <v>7</v>
      </c>
      <c r="H58" s="272">
        <v>1</v>
      </c>
      <c r="I58" s="272">
        <v>41</v>
      </c>
    </row>
    <row r="59" spans="1:9" ht="13.15" x14ac:dyDescent="0.4">
      <c r="A59" s="270"/>
      <c r="B59" s="271" t="s">
        <v>304</v>
      </c>
      <c r="C59" s="271">
        <v>0</v>
      </c>
      <c r="D59" s="271">
        <v>0</v>
      </c>
      <c r="E59" s="272">
        <v>0</v>
      </c>
      <c r="F59" s="272">
        <v>0</v>
      </c>
      <c r="G59" s="272">
        <v>1</v>
      </c>
      <c r="H59" s="272">
        <v>0</v>
      </c>
      <c r="I59" s="272">
        <v>20</v>
      </c>
    </row>
    <row r="60" spans="1:9" ht="13.15" x14ac:dyDescent="0.4">
      <c r="A60" s="270"/>
      <c r="B60" s="271" t="s">
        <v>305</v>
      </c>
      <c r="C60" s="271">
        <v>0</v>
      </c>
      <c r="D60" s="271">
        <v>0</v>
      </c>
      <c r="E60" s="272">
        <v>1</v>
      </c>
      <c r="F60" s="272">
        <v>0</v>
      </c>
      <c r="G60" s="272">
        <v>0</v>
      </c>
      <c r="H60" s="272">
        <v>1</v>
      </c>
      <c r="I60" s="272">
        <v>8</v>
      </c>
    </row>
    <row r="61" spans="1:9" ht="13.15" x14ac:dyDescent="0.4">
      <c r="A61" s="270"/>
      <c r="B61" s="271" t="s">
        <v>306</v>
      </c>
      <c r="C61" s="271">
        <v>0</v>
      </c>
      <c r="D61" s="271">
        <v>0</v>
      </c>
      <c r="E61" s="272">
        <v>0</v>
      </c>
      <c r="F61" s="272">
        <v>0</v>
      </c>
      <c r="G61" s="272">
        <v>0</v>
      </c>
      <c r="H61" s="272">
        <v>0</v>
      </c>
      <c r="I61" s="272">
        <v>5</v>
      </c>
    </row>
    <row r="62" spans="1:9" ht="13.15" x14ac:dyDescent="0.4">
      <c r="A62" s="270"/>
      <c r="B62" s="271" t="s">
        <v>307</v>
      </c>
      <c r="C62" s="271">
        <v>1</v>
      </c>
      <c r="D62" s="271">
        <v>0</v>
      </c>
      <c r="E62" s="272">
        <v>0</v>
      </c>
      <c r="F62" s="272">
        <v>1</v>
      </c>
      <c r="G62" s="272">
        <v>1</v>
      </c>
      <c r="H62" s="272">
        <v>0</v>
      </c>
      <c r="I62" s="272">
        <v>8</v>
      </c>
    </row>
    <row r="63" spans="1:9" ht="13.15" x14ac:dyDescent="0.4">
      <c r="A63" s="270"/>
      <c r="B63" s="271" t="s">
        <v>308</v>
      </c>
      <c r="C63" s="271">
        <v>0</v>
      </c>
      <c r="D63" s="271">
        <v>0</v>
      </c>
      <c r="E63" s="272">
        <v>2</v>
      </c>
      <c r="F63" s="272">
        <v>0</v>
      </c>
      <c r="G63" s="272">
        <v>0</v>
      </c>
      <c r="H63" s="272">
        <v>0</v>
      </c>
      <c r="I63" s="272">
        <v>7</v>
      </c>
    </row>
    <row r="64" spans="1:9" ht="13.15" x14ac:dyDescent="0.4">
      <c r="A64" s="270"/>
      <c r="B64" s="271" t="s">
        <v>309</v>
      </c>
      <c r="C64" s="271">
        <v>24</v>
      </c>
      <c r="D64" s="271">
        <v>28</v>
      </c>
      <c r="E64" s="271">
        <v>28</v>
      </c>
      <c r="F64" s="271">
        <v>32</v>
      </c>
      <c r="G64" s="271">
        <v>64</v>
      </c>
      <c r="H64" s="271">
        <v>31</v>
      </c>
      <c r="I64" s="272">
        <v>461</v>
      </c>
    </row>
    <row r="65" spans="1:9" ht="13.15" x14ac:dyDescent="0.4">
      <c r="A65" s="270"/>
      <c r="B65" s="271" t="s">
        <v>310</v>
      </c>
      <c r="C65" s="271">
        <v>0</v>
      </c>
      <c r="D65" s="271">
        <v>0</v>
      </c>
      <c r="E65" s="272">
        <v>1</v>
      </c>
      <c r="F65" s="272">
        <v>0</v>
      </c>
      <c r="G65" s="272">
        <v>0</v>
      </c>
      <c r="H65" s="272">
        <v>0</v>
      </c>
      <c r="I65" s="272">
        <v>6</v>
      </c>
    </row>
    <row r="66" spans="1:9" ht="13.15" x14ac:dyDescent="0.4">
      <c r="A66" s="270"/>
      <c r="B66" s="271" t="s">
        <v>311</v>
      </c>
      <c r="C66" s="271">
        <v>0</v>
      </c>
      <c r="D66" s="271">
        <v>0</v>
      </c>
      <c r="E66" s="272">
        <v>0</v>
      </c>
      <c r="F66" s="272">
        <v>0</v>
      </c>
      <c r="G66" s="272">
        <v>0</v>
      </c>
      <c r="H66" s="272">
        <v>0</v>
      </c>
      <c r="I66" s="272">
        <v>12</v>
      </c>
    </row>
    <row r="67" spans="1:9" ht="13.15" x14ac:dyDescent="0.4">
      <c r="A67" s="270"/>
      <c r="B67" s="271" t="s">
        <v>312</v>
      </c>
      <c r="C67" s="271">
        <v>0</v>
      </c>
      <c r="D67" s="271">
        <v>0</v>
      </c>
      <c r="E67" s="272">
        <v>4</v>
      </c>
      <c r="F67" s="272">
        <v>5</v>
      </c>
      <c r="G67" s="272">
        <v>2</v>
      </c>
      <c r="H67" s="272">
        <v>1</v>
      </c>
      <c r="I67" s="272">
        <v>470</v>
      </c>
    </row>
    <row r="68" spans="1:9" ht="13.15" x14ac:dyDescent="0.4">
      <c r="A68" s="270"/>
      <c r="B68" s="271"/>
      <c r="C68" s="271"/>
      <c r="D68" s="271"/>
      <c r="E68" s="271"/>
      <c r="F68" s="271"/>
      <c r="G68" s="271"/>
      <c r="H68" s="271"/>
      <c r="I68" s="272"/>
    </row>
    <row r="69" spans="1:9" ht="13.15" x14ac:dyDescent="0.4">
      <c r="A69" s="270" t="s">
        <v>313</v>
      </c>
      <c r="B69" s="271" t="s">
        <v>314</v>
      </c>
      <c r="C69" s="272">
        <v>0</v>
      </c>
      <c r="D69" s="272">
        <v>0</v>
      </c>
      <c r="E69" s="272">
        <v>0</v>
      </c>
      <c r="F69" s="272">
        <v>0</v>
      </c>
      <c r="G69" s="272">
        <v>0</v>
      </c>
      <c r="H69" s="272">
        <v>0</v>
      </c>
      <c r="I69" s="274">
        <v>4</v>
      </c>
    </row>
    <row r="70" spans="1:9" ht="13.15" x14ac:dyDescent="0.4">
      <c r="A70" s="270"/>
      <c r="B70" s="271" t="s">
        <v>315</v>
      </c>
      <c r="C70" s="271">
        <v>1</v>
      </c>
      <c r="D70" s="271">
        <v>0</v>
      </c>
      <c r="E70" s="272">
        <v>1</v>
      </c>
      <c r="F70" s="272">
        <v>0</v>
      </c>
      <c r="G70" s="272">
        <v>0</v>
      </c>
      <c r="H70" s="272">
        <v>1</v>
      </c>
      <c r="I70" s="274">
        <v>8</v>
      </c>
    </row>
    <row r="71" spans="1:9" ht="13.15" x14ac:dyDescent="0.4">
      <c r="A71" s="270"/>
      <c r="B71" s="271" t="s">
        <v>316</v>
      </c>
      <c r="C71" s="271">
        <v>0</v>
      </c>
      <c r="D71" s="271">
        <v>1</v>
      </c>
      <c r="E71" s="271">
        <v>1</v>
      </c>
      <c r="F71" s="271">
        <v>0</v>
      </c>
      <c r="G71" s="271">
        <v>0</v>
      </c>
      <c r="H71" s="271">
        <v>1</v>
      </c>
      <c r="I71" s="274">
        <v>16</v>
      </c>
    </row>
    <row r="72" spans="1:9" ht="13.15" x14ac:dyDescent="0.4">
      <c r="A72" s="270"/>
      <c r="B72" s="271" t="s">
        <v>317</v>
      </c>
      <c r="C72" s="271">
        <v>4</v>
      </c>
      <c r="D72" s="271">
        <v>9</v>
      </c>
      <c r="E72" s="271">
        <v>8</v>
      </c>
      <c r="F72" s="271">
        <v>7</v>
      </c>
      <c r="G72" s="271">
        <v>8</v>
      </c>
      <c r="H72" s="271">
        <v>10</v>
      </c>
      <c r="I72" s="274">
        <v>94</v>
      </c>
    </row>
    <row r="73" spans="1:9" ht="13.15" x14ac:dyDescent="0.4">
      <c r="A73" s="270"/>
      <c r="B73" s="271" t="s">
        <v>318</v>
      </c>
      <c r="C73" s="271">
        <v>0</v>
      </c>
      <c r="D73" s="271">
        <v>0</v>
      </c>
      <c r="E73" s="272">
        <v>0</v>
      </c>
      <c r="F73" s="272">
        <v>1</v>
      </c>
      <c r="G73" s="272">
        <v>0</v>
      </c>
      <c r="H73" s="272">
        <v>0</v>
      </c>
      <c r="I73" s="274">
        <v>2</v>
      </c>
    </row>
    <row r="74" spans="1:9" ht="13.15" x14ac:dyDescent="0.4">
      <c r="A74" s="270"/>
      <c r="B74" s="271" t="s">
        <v>319</v>
      </c>
      <c r="C74" s="271">
        <v>0</v>
      </c>
      <c r="D74" s="271">
        <v>0</v>
      </c>
      <c r="E74" s="272">
        <v>1</v>
      </c>
      <c r="F74" s="272">
        <v>1</v>
      </c>
      <c r="G74" s="272">
        <v>1</v>
      </c>
      <c r="H74" s="272">
        <v>0</v>
      </c>
      <c r="I74" s="274">
        <v>11</v>
      </c>
    </row>
    <row r="75" spans="1:9" ht="13.15" x14ac:dyDescent="0.4">
      <c r="A75" s="270"/>
      <c r="B75" s="271" t="s">
        <v>320</v>
      </c>
      <c r="C75" s="271">
        <v>12</v>
      </c>
      <c r="D75" s="271">
        <v>6</v>
      </c>
      <c r="E75" s="271">
        <v>8</v>
      </c>
      <c r="F75" s="271">
        <v>15</v>
      </c>
      <c r="G75" s="271">
        <v>17</v>
      </c>
      <c r="H75" s="271">
        <v>18</v>
      </c>
      <c r="I75" s="274">
        <v>146</v>
      </c>
    </row>
    <row r="76" spans="1:9" ht="13.15" x14ac:dyDescent="0.4">
      <c r="A76" s="270"/>
      <c r="B76" s="271" t="s">
        <v>321</v>
      </c>
      <c r="C76" s="271">
        <v>0</v>
      </c>
      <c r="D76" s="271">
        <v>0</v>
      </c>
      <c r="E76" s="272">
        <v>0</v>
      </c>
      <c r="F76" s="272">
        <v>0</v>
      </c>
      <c r="G76" s="272">
        <v>0</v>
      </c>
      <c r="H76" s="272">
        <v>2</v>
      </c>
      <c r="I76" s="274">
        <v>11</v>
      </c>
    </row>
    <row r="77" spans="1:9" ht="13.15" x14ac:dyDescent="0.4">
      <c r="A77" s="270"/>
      <c r="B77" s="271" t="s">
        <v>322</v>
      </c>
      <c r="C77" s="271">
        <v>0</v>
      </c>
      <c r="D77" s="271">
        <v>0</v>
      </c>
      <c r="E77" s="272">
        <v>0</v>
      </c>
      <c r="F77" s="272">
        <v>0</v>
      </c>
      <c r="G77" s="272">
        <v>0</v>
      </c>
      <c r="H77" s="272">
        <v>0</v>
      </c>
      <c r="I77" s="274">
        <v>4</v>
      </c>
    </row>
    <row r="78" spans="1:9" ht="13.15" x14ac:dyDescent="0.4">
      <c r="A78" s="270"/>
      <c r="B78" s="271" t="s">
        <v>323</v>
      </c>
      <c r="C78" s="271">
        <v>0</v>
      </c>
      <c r="D78" s="271">
        <v>0</v>
      </c>
      <c r="E78" s="272">
        <v>2</v>
      </c>
      <c r="F78" s="272">
        <v>0</v>
      </c>
      <c r="G78" s="272">
        <v>1</v>
      </c>
      <c r="H78" s="272">
        <v>1</v>
      </c>
      <c r="I78" s="274">
        <v>28</v>
      </c>
    </row>
    <row r="79" spans="1:9" ht="13.15" x14ac:dyDescent="0.4">
      <c r="A79" s="270"/>
      <c r="B79" s="271" t="s">
        <v>324</v>
      </c>
      <c r="C79" s="271">
        <v>0</v>
      </c>
      <c r="D79" s="271">
        <v>2</v>
      </c>
      <c r="E79" s="272">
        <v>1</v>
      </c>
      <c r="F79" s="272">
        <v>2</v>
      </c>
      <c r="G79" s="272">
        <v>0</v>
      </c>
      <c r="H79" s="272">
        <v>7</v>
      </c>
      <c r="I79" s="274">
        <v>22</v>
      </c>
    </row>
    <row r="80" spans="1:9" ht="13.15" x14ac:dyDescent="0.4">
      <c r="A80" s="270"/>
      <c r="B80" s="271" t="s">
        <v>325</v>
      </c>
      <c r="C80" s="271">
        <v>8</v>
      </c>
      <c r="D80" s="271">
        <v>13</v>
      </c>
      <c r="E80" s="272">
        <v>10</v>
      </c>
      <c r="F80" s="272">
        <v>12</v>
      </c>
      <c r="G80" s="272">
        <v>12</v>
      </c>
      <c r="H80" s="272">
        <v>6</v>
      </c>
      <c r="I80" s="274">
        <v>225</v>
      </c>
    </row>
    <row r="81" spans="1:9" ht="13.15" x14ac:dyDescent="0.4">
      <c r="A81" s="270"/>
      <c r="B81" s="271" t="s">
        <v>326</v>
      </c>
      <c r="C81" s="271">
        <v>0</v>
      </c>
      <c r="D81" s="271">
        <v>0</v>
      </c>
      <c r="E81" s="272">
        <v>0</v>
      </c>
      <c r="F81" s="272">
        <v>0</v>
      </c>
      <c r="G81" s="272">
        <v>1</v>
      </c>
      <c r="H81" s="272">
        <v>1</v>
      </c>
      <c r="I81" s="274">
        <v>9</v>
      </c>
    </row>
    <row r="82" spans="1:9" ht="13.15" x14ac:dyDescent="0.4">
      <c r="A82" s="270"/>
      <c r="B82" s="271" t="s">
        <v>327</v>
      </c>
      <c r="C82" s="271">
        <v>0</v>
      </c>
      <c r="D82" s="271">
        <v>0</v>
      </c>
      <c r="E82" s="272">
        <v>0</v>
      </c>
      <c r="F82" s="272">
        <v>0</v>
      </c>
      <c r="G82" s="272">
        <v>1</v>
      </c>
      <c r="H82" s="272">
        <v>0</v>
      </c>
      <c r="I82" s="274">
        <v>10</v>
      </c>
    </row>
    <row r="83" spans="1:9" ht="13.15" x14ac:dyDescent="0.4">
      <c r="A83" s="270"/>
      <c r="B83" s="271" t="s">
        <v>328</v>
      </c>
      <c r="C83" s="271">
        <v>0</v>
      </c>
      <c r="D83" s="271">
        <v>1</v>
      </c>
      <c r="E83" s="271">
        <v>0</v>
      </c>
      <c r="F83" s="271">
        <v>0</v>
      </c>
      <c r="G83" s="271">
        <v>2</v>
      </c>
      <c r="H83" s="271">
        <v>0</v>
      </c>
      <c r="I83" s="274">
        <v>7</v>
      </c>
    </row>
    <row r="84" spans="1:9" ht="13.15" x14ac:dyDescent="0.4">
      <c r="A84" s="270"/>
      <c r="B84" s="271" t="s">
        <v>329</v>
      </c>
      <c r="C84" s="271">
        <v>0</v>
      </c>
      <c r="D84" s="271">
        <v>2</v>
      </c>
      <c r="E84" s="271">
        <v>1</v>
      </c>
      <c r="F84" s="271">
        <v>0</v>
      </c>
      <c r="G84" s="271">
        <v>1</v>
      </c>
      <c r="H84" s="271">
        <v>3</v>
      </c>
      <c r="I84" s="274">
        <v>33</v>
      </c>
    </row>
    <row r="85" spans="1:9" ht="13.15" x14ac:dyDescent="0.4">
      <c r="A85" s="270"/>
      <c r="B85" s="271" t="s">
        <v>330</v>
      </c>
      <c r="C85" s="271">
        <v>0</v>
      </c>
      <c r="D85" s="271">
        <v>0</v>
      </c>
      <c r="E85" s="272">
        <v>1</v>
      </c>
      <c r="F85" s="272">
        <v>1</v>
      </c>
      <c r="G85" s="272">
        <v>0</v>
      </c>
      <c r="H85" s="272">
        <v>0</v>
      </c>
      <c r="I85" s="274">
        <v>10</v>
      </c>
    </row>
    <row r="86" spans="1:9" ht="13.15" x14ac:dyDescent="0.4">
      <c r="A86" s="270"/>
      <c r="B86" s="271" t="s">
        <v>331</v>
      </c>
      <c r="C86" s="271">
        <v>1</v>
      </c>
      <c r="D86" s="271">
        <v>0</v>
      </c>
      <c r="E86" s="272">
        <v>0</v>
      </c>
      <c r="F86" s="272">
        <v>0</v>
      </c>
      <c r="G86" s="272">
        <v>0</v>
      </c>
      <c r="H86" s="272">
        <v>0</v>
      </c>
      <c r="I86" s="274">
        <v>6</v>
      </c>
    </row>
    <row r="87" spans="1:9" ht="13.15" x14ac:dyDescent="0.4">
      <c r="A87" s="270"/>
      <c r="B87" s="271" t="s">
        <v>332</v>
      </c>
      <c r="C87" s="271">
        <v>1</v>
      </c>
      <c r="D87" s="271">
        <v>0</v>
      </c>
      <c r="E87" s="272">
        <v>0</v>
      </c>
      <c r="F87" s="272">
        <v>0</v>
      </c>
      <c r="G87" s="272">
        <v>1</v>
      </c>
      <c r="H87" s="272">
        <v>0</v>
      </c>
      <c r="I87" s="272">
        <v>5</v>
      </c>
    </row>
    <row r="88" spans="1:9" ht="14.25" customHeight="1" x14ac:dyDescent="0.4">
      <c r="A88" s="270"/>
      <c r="B88" s="271" t="s">
        <v>333</v>
      </c>
      <c r="C88" s="271">
        <v>4</v>
      </c>
      <c r="D88" s="271">
        <v>3</v>
      </c>
      <c r="E88" s="271">
        <v>3</v>
      </c>
      <c r="F88" s="271">
        <v>7</v>
      </c>
      <c r="G88" s="271">
        <v>4</v>
      </c>
      <c r="H88" s="271">
        <v>5</v>
      </c>
      <c r="I88" s="274">
        <v>68</v>
      </c>
    </row>
    <row r="89" spans="1:9" ht="13.15" x14ac:dyDescent="0.4">
      <c r="A89" s="270"/>
      <c r="B89" s="271" t="s">
        <v>334</v>
      </c>
      <c r="C89" s="271">
        <v>1</v>
      </c>
      <c r="D89" s="271">
        <v>1</v>
      </c>
      <c r="E89" s="271">
        <v>3</v>
      </c>
      <c r="F89" s="271">
        <v>1</v>
      </c>
      <c r="G89" s="271">
        <v>5</v>
      </c>
      <c r="H89" s="271">
        <v>1</v>
      </c>
      <c r="I89" s="274">
        <v>58</v>
      </c>
    </row>
    <row r="90" spans="1:9" ht="13.15" x14ac:dyDescent="0.4">
      <c r="A90" s="270"/>
      <c r="B90" s="271" t="s">
        <v>335</v>
      </c>
      <c r="C90" s="271">
        <v>1</v>
      </c>
      <c r="D90" s="271">
        <v>0</v>
      </c>
      <c r="E90" s="272">
        <v>0</v>
      </c>
      <c r="F90" s="272">
        <v>0</v>
      </c>
      <c r="G90" s="272">
        <v>0</v>
      </c>
      <c r="H90" s="272">
        <v>0</v>
      </c>
      <c r="I90" s="274">
        <v>4</v>
      </c>
    </row>
    <row r="91" spans="1:9" ht="13.15" x14ac:dyDescent="0.4">
      <c r="A91" s="270"/>
      <c r="B91" s="271" t="s">
        <v>336</v>
      </c>
      <c r="C91" s="271"/>
      <c r="D91" s="271">
        <v>0</v>
      </c>
      <c r="E91" s="271">
        <v>0</v>
      </c>
      <c r="F91" s="271">
        <v>1</v>
      </c>
      <c r="G91" s="271">
        <v>0</v>
      </c>
      <c r="H91" s="271">
        <v>0</v>
      </c>
      <c r="I91" s="274">
        <v>7</v>
      </c>
    </row>
    <row r="92" spans="1:9" ht="13.15" x14ac:dyDescent="0.4">
      <c r="A92" s="270"/>
      <c r="B92" s="271" t="s">
        <v>337</v>
      </c>
      <c r="C92" s="271">
        <v>2</v>
      </c>
      <c r="D92" s="271">
        <v>7</v>
      </c>
      <c r="E92" s="271">
        <v>3</v>
      </c>
      <c r="F92" s="271">
        <v>2</v>
      </c>
      <c r="G92" s="271">
        <v>4</v>
      </c>
      <c r="H92" s="271">
        <v>2</v>
      </c>
      <c r="I92" s="274">
        <v>52</v>
      </c>
    </row>
    <row r="93" spans="1:9" ht="13.15" x14ac:dyDescent="0.4">
      <c r="A93" s="270"/>
      <c r="B93" s="271" t="s">
        <v>338</v>
      </c>
      <c r="C93" s="271">
        <v>0</v>
      </c>
      <c r="D93" s="271">
        <v>0</v>
      </c>
      <c r="E93" s="272">
        <v>0</v>
      </c>
      <c r="F93" s="272">
        <v>0</v>
      </c>
      <c r="G93" s="272">
        <v>1</v>
      </c>
      <c r="H93" s="272">
        <v>0</v>
      </c>
      <c r="I93" s="274">
        <v>12</v>
      </c>
    </row>
    <row r="94" spans="1:9" ht="13.15" x14ac:dyDescent="0.4">
      <c r="A94" s="270"/>
      <c r="B94" s="271" t="s">
        <v>339</v>
      </c>
      <c r="C94" s="271">
        <v>5</v>
      </c>
      <c r="D94" s="271">
        <v>5</v>
      </c>
      <c r="E94" s="271">
        <v>4</v>
      </c>
      <c r="F94" s="271">
        <v>2</v>
      </c>
      <c r="G94" s="271">
        <v>5</v>
      </c>
      <c r="H94" s="271">
        <v>3</v>
      </c>
      <c r="I94" s="274">
        <v>86</v>
      </c>
    </row>
    <row r="95" spans="1:9" ht="13.15" x14ac:dyDescent="0.4">
      <c r="A95" s="270"/>
      <c r="B95" s="271" t="s">
        <v>340</v>
      </c>
      <c r="C95" s="271">
        <v>3</v>
      </c>
      <c r="D95" s="271">
        <v>11</v>
      </c>
      <c r="E95" s="271">
        <v>12</v>
      </c>
      <c r="F95" s="271">
        <v>11</v>
      </c>
      <c r="G95" s="271">
        <v>13</v>
      </c>
      <c r="H95" s="271">
        <v>9</v>
      </c>
      <c r="I95" s="274">
        <v>148</v>
      </c>
    </row>
    <row r="96" spans="1:9" ht="13.15" x14ac:dyDescent="0.4">
      <c r="A96" s="270"/>
      <c r="B96" s="271" t="s">
        <v>341</v>
      </c>
      <c r="C96" s="271">
        <v>0</v>
      </c>
      <c r="D96" s="271">
        <v>0</v>
      </c>
      <c r="E96" s="272">
        <v>0</v>
      </c>
      <c r="F96" s="272">
        <v>0</v>
      </c>
      <c r="G96" s="272">
        <v>1</v>
      </c>
      <c r="H96" s="272">
        <v>1</v>
      </c>
      <c r="I96" s="274">
        <v>15</v>
      </c>
    </row>
    <row r="97" spans="1:13" ht="13.15" x14ac:dyDescent="0.4">
      <c r="A97" s="270"/>
      <c r="B97" s="271" t="s">
        <v>342</v>
      </c>
      <c r="C97" s="271">
        <v>0</v>
      </c>
      <c r="D97" s="271">
        <v>0</v>
      </c>
      <c r="E97" s="272">
        <v>0</v>
      </c>
      <c r="F97" s="272">
        <v>0</v>
      </c>
      <c r="G97" s="272">
        <v>0</v>
      </c>
      <c r="H97" s="272">
        <v>0</v>
      </c>
      <c r="I97" s="274">
        <v>4</v>
      </c>
    </row>
    <row r="98" spans="1:13" ht="13.15" x14ac:dyDescent="0.4">
      <c r="A98" s="270"/>
      <c r="B98" s="271" t="s">
        <v>343</v>
      </c>
      <c r="C98" s="271">
        <v>2</v>
      </c>
      <c r="D98" s="271">
        <v>2</v>
      </c>
      <c r="E98" s="271">
        <v>4</v>
      </c>
      <c r="F98" s="271">
        <v>2</v>
      </c>
      <c r="G98" s="271">
        <v>2</v>
      </c>
      <c r="H98" s="271">
        <v>2</v>
      </c>
      <c r="I98" s="274">
        <v>43</v>
      </c>
    </row>
    <row r="99" spans="1:13" ht="13.15" x14ac:dyDescent="0.4">
      <c r="A99" s="270"/>
      <c r="B99" s="271" t="s">
        <v>344</v>
      </c>
      <c r="C99" s="271">
        <v>0</v>
      </c>
      <c r="D99" s="271">
        <v>0</v>
      </c>
      <c r="E99" s="271">
        <v>0</v>
      </c>
      <c r="F99" s="271">
        <v>1</v>
      </c>
      <c r="G99" s="271">
        <v>1</v>
      </c>
      <c r="H99" s="271">
        <v>0</v>
      </c>
      <c r="I99" s="274">
        <v>7</v>
      </c>
    </row>
    <row r="100" spans="1:13" ht="13.15" x14ac:dyDescent="0.4">
      <c r="A100" s="270"/>
      <c r="B100" s="271" t="s">
        <v>345</v>
      </c>
      <c r="C100" s="271">
        <v>5</v>
      </c>
      <c r="D100" s="271">
        <v>4</v>
      </c>
      <c r="E100" s="271">
        <v>5</v>
      </c>
      <c r="F100" s="271">
        <v>5</v>
      </c>
      <c r="G100" s="271">
        <v>4</v>
      </c>
      <c r="H100" s="271">
        <v>3</v>
      </c>
      <c r="I100" s="274">
        <v>35</v>
      </c>
    </row>
    <row r="101" spans="1:13" ht="13.15" x14ac:dyDescent="0.4">
      <c r="A101" s="270"/>
      <c r="B101" s="271" t="s">
        <v>346</v>
      </c>
      <c r="C101" s="271">
        <v>89</v>
      </c>
      <c r="D101" s="271">
        <v>75</v>
      </c>
      <c r="E101" s="271">
        <v>86</v>
      </c>
      <c r="F101" s="271">
        <v>82</v>
      </c>
      <c r="G101" s="271">
        <v>95</v>
      </c>
      <c r="H101" s="271">
        <v>98</v>
      </c>
      <c r="I101" s="274">
        <v>2552</v>
      </c>
    </row>
    <row r="102" spans="1:13" ht="13.15" x14ac:dyDescent="0.4">
      <c r="A102" s="270"/>
      <c r="B102" s="271" t="s">
        <v>347</v>
      </c>
      <c r="C102" s="271">
        <v>0</v>
      </c>
      <c r="D102" s="271">
        <v>0</v>
      </c>
      <c r="E102" s="271">
        <v>7</v>
      </c>
      <c r="F102" s="271">
        <v>16</v>
      </c>
      <c r="G102" s="271">
        <v>21</v>
      </c>
      <c r="H102" s="271">
        <v>21</v>
      </c>
      <c r="I102" s="271">
        <v>185</v>
      </c>
    </row>
    <row r="103" spans="1:13" ht="13.15" x14ac:dyDescent="0.4">
      <c r="A103" s="270"/>
      <c r="B103" s="271"/>
      <c r="C103" s="271"/>
      <c r="D103" s="271"/>
      <c r="E103" s="271"/>
      <c r="F103" s="271"/>
      <c r="G103" s="271"/>
      <c r="H103" s="271"/>
      <c r="I103" s="272"/>
    </row>
    <row r="104" spans="1:13" ht="13.15" x14ac:dyDescent="0.4">
      <c r="A104" s="270" t="s">
        <v>348</v>
      </c>
      <c r="B104" s="271" t="s">
        <v>252</v>
      </c>
      <c r="C104" s="271">
        <v>74</v>
      </c>
      <c r="D104" s="271">
        <v>87</v>
      </c>
      <c r="E104" s="271">
        <v>134</v>
      </c>
      <c r="F104" s="271">
        <v>122</v>
      </c>
      <c r="G104" s="271">
        <v>149</v>
      </c>
      <c r="H104" s="271">
        <v>117</v>
      </c>
      <c r="I104" s="271">
        <v>1390</v>
      </c>
    </row>
    <row r="105" spans="1:13" ht="13.15" x14ac:dyDescent="0.4">
      <c r="A105" s="270"/>
      <c r="B105" s="271" t="s">
        <v>555</v>
      </c>
      <c r="C105" s="271">
        <v>198</v>
      </c>
      <c r="D105" s="271">
        <v>237</v>
      </c>
      <c r="E105" s="271">
        <v>308</v>
      </c>
      <c r="F105" s="271">
        <v>293</v>
      </c>
      <c r="G105" s="271">
        <v>285</v>
      </c>
      <c r="H105" s="271">
        <v>293</v>
      </c>
      <c r="I105" s="271">
        <v>3632</v>
      </c>
    </row>
    <row r="106" spans="1:13" ht="13.15" x14ac:dyDescent="0.4">
      <c r="A106" s="270"/>
      <c r="B106" s="271" t="s">
        <v>282</v>
      </c>
      <c r="C106" s="271">
        <v>103</v>
      </c>
      <c r="D106" s="271">
        <v>115</v>
      </c>
      <c r="E106" s="271">
        <v>164</v>
      </c>
      <c r="F106" s="271">
        <v>182</v>
      </c>
      <c r="G106" s="271">
        <v>172</v>
      </c>
      <c r="H106" s="271">
        <v>133</v>
      </c>
      <c r="I106" s="271">
        <v>2824</v>
      </c>
      <c r="J106" s="278"/>
      <c r="K106" s="278"/>
      <c r="L106" s="278"/>
    </row>
    <row r="107" spans="1:13" ht="13.15" x14ac:dyDescent="0.4">
      <c r="A107" s="270"/>
      <c r="B107" s="271" t="s">
        <v>313</v>
      </c>
      <c r="C107" s="279">
        <v>139</v>
      </c>
      <c r="D107" s="279">
        <v>142</v>
      </c>
      <c r="E107" s="279">
        <v>161</v>
      </c>
      <c r="F107" s="279">
        <v>169</v>
      </c>
      <c r="G107" s="279">
        <v>201</v>
      </c>
      <c r="H107" s="279">
        <v>195</v>
      </c>
      <c r="I107" s="279">
        <v>3927</v>
      </c>
    </row>
    <row r="108" spans="1:13" ht="13.15" x14ac:dyDescent="0.4">
      <c r="A108" s="384" t="s">
        <v>162</v>
      </c>
      <c r="B108" s="385"/>
      <c r="C108" s="280">
        <v>514</v>
      </c>
      <c r="D108" s="280">
        <v>581</v>
      </c>
      <c r="E108" s="280">
        <v>767</v>
      </c>
      <c r="F108" s="280">
        <v>766</v>
      </c>
      <c r="G108" s="280">
        <v>807</v>
      </c>
      <c r="H108" s="280">
        <v>738</v>
      </c>
      <c r="I108" s="280">
        <v>11773</v>
      </c>
      <c r="J108" s="535"/>
      <c r="M108" s="278"/>
    </row>
    <row r="109" spans="1:13" x14ac:dyDescent="0.4">
      <c r="A109" s="235"/>
      <c r="C109" s="282"/>
      <c r="D109" s="282"/>
      <c r="I109" s="536"/>
      <c r="J109" s="284"/>
      <c r="K109" s="284"/>
      <c r="M109" s="285"/>
    </row>
    <row r="110" spans="1:13" x14ac:dyDescent="0.4">
      <c r="A110" s="363" t="s">
        <v>54</v>
      </c>
      <c r="C110" s="282"/>
      <c r="D110" s="282"/>
      <c r="E110" s="286"/>
      <c r="F110" s="286"/>
      <c r="G110" s="286"/>
      <c r="H110" s="286"/>
      <c r="I110" s="287"/>
      <c r="J110" s="286"/>
      <c r="K110" s="286"/>
      <c r="L110" s="286"/>
      <c r="M110" s="288"/>
    </row>
    <row r="111" spans="1:13" x14ac:dyDescent="0.4">
      <c r="A111" s="2" t="s">
        <v>349</v>
      </c>
      <c r="C111" s="282"/>
      <c r="D111" s="282"/>
    </row>
    <row r="112" spans="1:13" x14ac:dyDescent="0.4">
      <c r="A112" s="2" t="s">
        <v>350</v>
      </c>
      <c r="C112" s="282"/>
      <c r="D112" s="282"/>
    </row>
    <row r="113" spans="1:9" ht="12.75" customHeight="1" x14ac:dyDescent="0.35">
      <c r="A113" s="546" t="s">
        <v>351</v>
      </c>
      <c r="B113" s="546"/>
      <c r="C113" s="546"/>
      <c r="D113" s="546"/>
      <c r="E113" s="546"/>
      <c r="F113" s="546"/>
      <c r="G113" s="546"/>
      <c r="H113" s="546"/>
      <c r="I113" s="546"/>
    </row>
    <row r="114" spans="1:9" x14ac:dyDescent="0.4">
      <c r="A114" s="2" t="s">
        <v>352</v>
      </c>
      <c r="C114" s="282"/>
      <c r="D114" s="282"/>
    </row>
    <row r="115" spans="1:9" ht="12.75" x14ac:dyDescent="0.35">
      <c r="A115" s="290" t="s">
        <v>353</v>
      </c>
      <c r="B115" s="2"/>
      <c r="C115" s="282"/>
      <c r="D115" s="282"/>
      <c r="E115" s="291"/>
      <c r="F115" s="291"/>
      <c r="G115" s="291"/>
      <c r="H115" s="291"/>
      <c r="I115" s="292"/>
    </row>
    <row r="116" spans="1:9" x14ac:dyDescent="0.4">
      <c r="A116" s="411" t="s">
        <v>563</v>
      </c>
      <c r="C116" s="282"/>
      <c r="D116" s="282"/>
    </row>
    <row r="117" spans="1:9" x14ac:dyDescent="0.4">
      <c r="C117" s="282"/>
      <c r="D117" s="282"/>
    </row>
    <row r="122" spans="1:9" x14ac:dyDescent="0.4">
      <c r="C122" s="361"/>
      <c r="D122" s="361"/>
    </row>
  </sheetData>
  <mergeCells count="3">
    <mergeCell ref="A3:I3"/>
    <mergeCell ref="C5:E5"/>
    <mergeCell ref="A113:I113"/>
  </mergeCells>
  <hyperlinks>
    <hyperlink ref="A115" r:id="rId1" location="overseas-companies" xr:uid="{00000000-0004-0000-0E00-000000000000}"/>
  </hyperlinks>
  <pageMargins left="0.7" right="0.7" top="0.75" bottom="0.75" header="0.3" footer="0.3"/>
  <pageSetup paperSize="9" scale="64" fitToHeight="0"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K37"/>
  <sheetViews>
    <sheetView workbookViewId="0"/>
  </sheetViews>
  <sheetFormatPr defaultColWidth="3.53125" defaultRowHeight="15" x14ac:dyDescent="0.4"/>
  <cols>
    <col min="1" max="1" width="40.46484375" style="281" bestFit="1" customWidth="1"/>
    <col min="2" max="5" width="12.53125" style="281" customWidth="1"/>
    <col min="6" max="8" width="12.53125" style="2" customWidth="1"/>
    <col min="9" max="254" width="8.53125" style="2" customWidth="1"/>
    <col min="255" max="16384" width="3.53125" style="2"/>
  </cols>
  <sheetData>
    <row r="1" spans="1:9" x14ac:dyDescent="0.4">
      <c r="A1" s="7" t="s">
        <v>29</v>
      </c>
      <c r="B1" s="7"/>
      <c r="C1" s="7"/>
      <c r="D1" s="7"/>
      <c r="E1" s="7"/>
      <c r="G1" s="254"/>
    </row>
    <row r="2" spans="1:9" x14ac:dyDescent="0.4">
      <c r="A2" s="7" t="s">
        <v>548</v>
      </c>
      <c r="B2" s="217"/>
      <c r="C2" s="217"/>
      <c r="D2" s="217"/>
      <c r="E2" s="217"/>
      <c r="F2" s="122"/>
    </row>
    <row r="3" spans="1:9" x14ac:dyDescent="0.4">
      <c r="A3" s="218"/>
      <c r="B3" s="293"/>
      <c r="C3" s="293"/>
      <c r="D3" s="293"/>
      <c r="E3" s="294"/>
      <c r="F3" s="295"/>
    </row>
    <row r="4" spans="1:9" x14ac:dyDescent="0.4">
      <c r="A4" s="218"/>
      <c r="B4" s="293" t="s">
        <v>33</v>
      </c>
      <c r="C4" s="293" t="s">
        <v>34</v>
      </c>
      <c r="D4" s="293" t="s">
        <v>35</v>
      </c>
      <c r="E4" s="510" t="s">
        <v>36</v>
      </c>
      <c r="F4" s="510" t="s">
        <v>37</v>
      </c>
      <c r="G4" s="510" t="s">
        <v>38</v>
      </c>
      <c r="H4" s="510" t="s">
        <v>544</v>
      </c>
    </row>
    <row r="5" spans="1:9" ht="13.15" x14ac:dyDescent="0.4">
      <c r="A5" s="3" t="s">
        <v>204</v>
      </c>
      <c r="B5" s="2"/>
      <c r="C5" s="2"/>
      <c r="D5" s="2"/>
      <c r="E5" s="2"/>
    </row>
    <row r="6" spans="1:9" ht="12.75" x14ac:dyDescent="0.35">
      <c r="A6" s="2" t="s">
        <v>41</v>
      </c>
      <c r="B6" s="296">
        <v>495</v>
      </c>
      <c r="C6" s="296">
        <v>526</v>
      </c>
      <c r="D6" s="296">
        <v>597</v>
      </c>
      <c r="E6" s="2">
        <v>742</v>
      </c>
      <c r="F6" s="2">
        <v>645</v>
      </c>
      <c r="G6" s="300">
        <v>1415</v>
      </c>
      <c r="H6" s="296">
        <v>752</v>
      </c>
    </row>
    <row r="7" spans="1:9" x14ac:dyDescent="0.4">
      <c r="A7" s="2" t="s">
        <v>354</v>
      </c>
      <c r="B7" s="296">
        <v>12666</v>
      </c>
      <c r="C7" s="296">
        <v>13192</v>
      </c>
      <c r="D7" s="296">
        <v>13789</v>
      </c>
      <c r="E7" s="296">
        <v>14531</v>
      </c>
      <c r="F7" s="296">
        <v>15244</v>
      </c>
      <c r="G7" s="300">
        <v>16705</v>
      </c>
      <c r="H7" s="296">
        <v>17410</v>
      </c>
      <c r="I7" s="437"/>
    </row>
    <row r="8" spans="1:9" ht="12.75" x14ac:dyDescent="0.35">
      <c r="A8" s="231"/>
      <c r="B8" s="297"/>
      <c r="C8" s="297"/>
      <c r="D8" s="297"/>
      <c r="E8" s="297"/>
      <c r="F8" s="297"/>
      <c r="G8" s="414"/>
      <c r="H8" s="441"/>
    </row>
    <row r="9" spans="1:9" ht="13.15" x14ac:dyDescent="0.4">
      <c r="A9" s="3" t="s">
        <v>66</v>
      </c>
      <c r="B9" s="296"/>
      <c r="C9" s="296"/>
      <c r="D9" s="296"/>
      <c r="E9" s="296"/>
      <c r="F9" s="296"/>
      <c r="G9" s="300"/>
      <c r="H9" s="296"/>
    </row>
    <row r="10" spans="1:9" ht="12.75" x14ac:dyDescent="0.35">
      <c r="A10" s="2" t="s">
        <v>41</v>
      </c>
      <c r="B10" s="296">
        <v>2270</v>
      </c>
      <c r="C10" s="296">
        <v>3499</v>
      </c>
      <c r="D10" s="296">
        <v>3884</v>
      </c>
      <c r="E10" s="296">
        <v>5706</v>
      </c>
      <c r="F10" s="296">
        <v>4932</v>
      </c>
      <c r="G10" s="300">
        <v>2689</v>
      </c>
      <c r="H10" s="296">
        <v>751</v>
      </c>
    </row>
    <row r="11" spans="1:9" ht="12.75" x14ac:dyDescent="0.35">
      <c r="A11" s="2" t="s">
        <v>355</v>
      </c>
      <c r="B11" s="296">
        <v>11099</v>
      </c>
      <c r="C11" s="296">
        <v>14598</v>
      </c>
      <c r="D11" s="296">
        <v>18482</v>
      </c>
      <c r="E11" s="296">
        <v>24188</v>
      </c>
      <c r="F11" s="296">
        <v>29709</v>
      </c>
      <c r="G11" s="300">
        <v>32485</v>
      </c>
      <c r="H11" s="296">
        <v>33642</v>
      </c>
    </row>
    <row r="12" spans="1:9" ht="12.75" x14ac:dyDescent="0.35">
      <c r="A12" s="231"/>
      <c r="B12" s="297"/>
      <c r="C12" s="297"/>
      <c r="D12" s="297"/>
      <c r="E12" s="297"/>
      <c r="F12" s="297"/>
      <c r="G12" s="414"/>
      <c r="H12" s="441"/>
    </row>
    <row r="13" spans="1:9" ht="13.15" x14ac:dyDescent="0.4">
      <c r="A13" s="3" t="s">
        <v>68</v>
      </c>
      <c r="B13" s="296"/>
      <c r="C13" s="296"/>
      <c r="D13" s="296"/>
      <c r="E13" s="296"/>
      <c r="F13" s="296"/>
      <c r="G13" s="300"/>
      <c r="H13" s="296"/>
    </row>
    <row r="14" spans="1:9" ht="12.75" x14ac:dyDescent="0.35">
      <c r="A14" s="2" t="s">
        <v>41</v>
      </c>
      <c r="B14" s="296">
        <v>4</v>
      </c>
      <c r="C14" s="296">
        <v>1</v>
      </c>
      <c r="D14" s="296">
        <v>64</v>
      </c>
      <c r="E14" s="296">
        <v>96</v>
      </c>
      <c r="F14" s="296">
        <v>73</v>
      </c>
      <c r="G14" s="300">
        <v>349</v>
      </c>
      <c r="H14" s="296">
        <v>63</v>
      </c>
    </row>
    <row r="15" spans="1:9" ht="12.75" x14ac:dyDescent="0.35">
      <c r="A15" s="2" t="s">
        <v>355</v>
      </c>
      <c r="B15" s="296">
        <v>62</v>
      </c>
      <c r="C15" s="296">
        <v>63</v>
      </c>
      <c r="D15" s="296">
        <v>127</v>
      </c>
      <c r="E15" s="296">
        <v>223</v>
      </c>
      <c r="F15" s="296">
        <v>297</v>
      </c>
      <c r="G15" s="300">
        <v>646</v>
      </c>
      <c r="H15" s="296">
        <v>709</v>
      </c>
    </row>
    <row r="16" spans="1:9" ht="12.75" x14ac:dyDescent="0.35">
      <c r="A16" s="231"/>
      <c r="B16" s="297"/>
      <c r="C16" s="297"/>
      <c r="D16" s="297"/>
      <c r="E16" s="297"/>
      <c r="F16" s="297"/>
      <c r="G16" s="414"/>
      <c r="H16" s="441"/>
    </row>
    <row r="17" spans="1:11" ht="13.15" x14ac:dyDescent="0.4">
      <c r="A17" s="3" t="s">
        <v>70</v>
      </c>
      <c r="B17" s="296"/>
      <c r="C17" s="296"/>
      <c r="D17" s="296"/>
      <c r="E17" s="296"/>
      <c r="F17" s="296"/>
      <c r="G17" s="300"/>
      <c r="H17" s="296"/>
    </row>
    <row r="18" spans="1:11" ht="12.75" x14ac:dyDescent="0.35">
      <c r="A18" s="2" t="s">
        <v>41</v>
      </c>
      <c r="B18" s="296">
        <v>2769</v>
      </c>
      <c r="C18" s="296">
        <v>4026</v>
      </c>
      <c r="D18" s="296">
        <v>4545</v>
      </c>
      <c r="E18" s="296">
        <v>6544</v>
      </c>
      <c r="F18" s="296">
        <v>5650</v>
      </c>
      <c r="G18" s="300">
        <v>4453</v>
      </c>
      <c r="H18" s="296">
        <v>1566</v>
      </c>
    </row>
    <row r="19" spans="1:11" ht="12.75" x14ac:dyDescent="0.35">
      <c r="A19" s="2" t="s">
        <v>355</v>
      </c>
      <c r="B19" s="296">
        <v>23827</v>
      </c>
      <c r="C19" s="296">
        <v>27853</v>
      </c>
      <c r="D19" s="296">
        <v>32398</v>
      </c>
      <c r="E19" s="296">
        <v>38942</v>
      </c>
      <c r="F19" s="296">
        <v>45250</v>
      </c>
      <c r="G19" s="300">
        <v>49836</v>
      </c>
      <c r="H19" s="296">
        <v>51761</v>
      </c>
      <c r="I19" s="202"/>
      <c r="J19" s="202"/>
      <c r="K19" s="202"/>
    </row>
    <row r="20" spans="1:11" ht="12.75" x14ac:dyDescent="0.35">
      <c r="A20" s="231"/>
      <c r="B20" s="231"/>
      <c r="C20" s="231"/>
      <c r="D20" s="231"/>
      <c r="E20" s="231"/>
      <c r="F20" s="231"/>
      <c r="G20" s="414"/>
      <c r="H20" s="414"/>
    </row>
    <row r="21" spans="1:11" x14ac:dyDescent="0.4">
      <c r="A21" s="298"/>
    </row>
    <row r="22" spans="1:11" x14ac:dyDescent="0.4">
      <c r="A22" s="3" t="s">
        <v>54</v>
      </c>
    </row>
    <row r="23" spans="1:11" x14ac:dyDescent="0.4">
      <c r="A23" s="2" t="s">
        <v>356</v>
      </c>
    </row>
    <row r="24" spans="1:11" ht="43.5" customHeight="1" x14ac:dyDescent="0.35">
      <c r="A24" s="546" t="s">
        <v>551</v>
      </c>
      <c r="B24" s="546"/>
      <c r="C24" s="546"/>
      <c r="D24" s="546"/>
      <c r="E24" s="546"/>
      <c r="F24" s="546"/>
    </row>
    <row r="25" spans="1:11" x14ac:dyDescent="0.4">
      <c r="A25" s="3" t="s">
        <v>357</v>
      </c>
    </row>
    <row r="26" spans="1:11" ht="43.5" customHeight="1" x14ac:dyDescent="0.35">
      <c r="A26" s="557" t="s">
        <v>358</v>
      </c>
      <c r="B26" s="558"/>
      <c r="C26" s="558"/>
      <c r="D26" s="558"/>
      <c r="E26" s="558"/>
      <c r="F26" s="558"/>
      <c r="G26" s="558"/>
      <c r="H26" s="558"/>
    </row>
    <row r="27" spans="1:11" x14ac:dyDescent="0.4">
      <c r="A27" s="44" t="s">
        <v>521</v>
      </c>
    </row>
    <row r="37" spans="1:1" x14ac:dyDescent="0.4">
      <c r="A37" s="281" t="s">
        <v>59</v>
      </c>
    </row>
  </sheetData>
  <mergeCells count="2">
    <mergeCell ref="A26:H26"/>
    <mergeCell ref="A24:F24"/>
  </mergeCells>
  <pageMargins left="0.7" right="0.7" top="0.75" bottom="0.75" header="0.3" footer="0.3"/>
  <pageSetup paperSize="9" scale="71"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Z29"/>
  <sheetViews>
    <sheetView showGridLines="0" workbookViewId="0"/>
  </sheetViews>
  <sheetFormatPr defaultColWidth="8.796875" defaultRowHeight="15" x14ac:dyDescent="0.4"/>
  <cols>
    <col min="1" max="1" width="58" style="281" customWidth="1"/>
    <col min="2" max="4" width="10.53125" style="281" customWidth="1"/>
    <col min="5" max="5" width="2.53125" style="281" customWidth="1"/>
    <col min="6" max="8" width="10.53125" style="2" customWidth="1"/>
    <col min="9" max="9" width="2.53125" style="2" customWidth="1"/>
    <col min="10" max="12" width="10.53125" style="2" customWidth="1"/>
    <col min="13" max="13" width="2.53125" style="2" customWidth="1"/>
    <col min="14" max="16" width="10.53125" style="2" customWidth="1"/>
    <col min="17" max="17" width="2.53125" style="2" customWidth="1"/>
    <col min="18" max="20" width="10.53125" style="2" customWidth="1"/>
    <col min="21" max="16384" width="8.796875" style="2"/>
  </cols>
  <sheetData>
    <row r="1" spans="1:26" x14ac:dyDescent="0.4">
      <c r="A1" s="7" t="s">
        <v>29</v>
      </c>
      <c r="B1" s="7"/>
      <c r="C1" s="7"/>
      <c r="D1" s="7"/>
      <c r="E1" s="7"/>
      <c r="F1" s="265"/>
    </row>
    <row r="2" spans="1:26" x14ac:dyDescent="0.4">
      <c r="A2" s="228" t="s">
        <v>539</v>
      </c>
      <c r="B2" s="217"/>
      <c r="C2" s="217"/>
      <c r="D2" s="217"/>
      <c r="E2" s="217"/>
    </row>
    <row r="3" spans="1:26" x14ac:dyDescent="0.4">
      <c r="A3" s="50"/>
      <c r="B3" s="299"/>
      <c r="C3" s="299"/>
      <c r="D3" s="299"/>
      <c r="E3" s="299"/>
      <c r="F3" s="51"/>
      <c r="G3" s="51"/>
      <c r="H3" s="51"/>
      <c r="I3" s="51"/>
      <c r="J3" s="51"/>
      <c r="K3" s="51"/>
      <c r="L3" s="51"/>
      <c r="M3" s="51"/>
      <c r="N3" s="51"/>
      <c r="O3" s="51"/>
      <c r="P3" s="51"/>
      <c r="Q3" s="51"/>
      <c r="R3" s="51"/>
      <c r="S3" s="51"/>
      <c r="T3" s="51"/>
    </row>
    <row r="4" spans="1:26" x14ac:dyDescent="0.4">
      <c r="A4" s="217"/>
      <c r="B4" s="564" t="s">
        <v>33</v>
      </c>
      <c r="C4" s="564"/>
      <c r="D4" s="564"/>
      <c r="E4" s="511"/>
      <c r="F4" s="564" t="s">
        <v>34</v>
      </c>
      <c r="G4" s="564"/>
      <c r="H4" s="564"/>
      <c r="I4" s="511"/>
      <c r="J4" s="564" t="s">
        <v>35</v>
      </c>
      <c r="K4" s="564"/>
      <c r="L4" s="564"/>
      <c r="M4" s="512"/>
      <c r="N4" s="564" t="s">
        <v>36</v>
      </c>
      <c r="O4" s="564"/>
      <c r="P4" s="564"/>
      <c r="Q4" s="512"/>
      <c r="R4" s="559" t="s">
        <v>37</v>
      </c>
      <c r="S4" s="559"/>
      <c r="T4" s="559"/>
      <c r="U4" s="559" t="s">
        <v>38</v>
      </c>
      <c r="V4" s="559"/>
      <c r="W4" s="559"/>
      <c r="X4" s="559" t="s">
        <v>544</v>
      </c>
      <c r="Y4" s="559"/>
      <c r="Z4" s="559"/>
    </row>
    <row r="5" spans="1:26" s="502" customFormat="1" ht="25.9" x14ac:dyDescent="0.4">
      <c r="A5" s="513"/>
      <c r="B5" s="455" t="s">
        <v>359</v>
      </c>
      <c r="C5" s="455" t="s">
        <v>360</v>
      </c>
      <c r="D5" s="455" t="s">
        <v>361</v>
      </c>
      <c r="E5" s="455"/>
      <c r="F5" s="455" t="s">
        <v>359</v>
      </c>
      <c r="G5" s="455" t="s">
        <v>360</v>
      </c>
      <c r="H5" s="455" t="s">
        <v>361</v>
      </c>
      <c r="I5" s="455"/>
      <c r="J5" s="455" t="s">
        <v>359</v>
      </c>
      <c r="K5" s="455" t="s">
        <v>360</v>
      </c>
      <c r="L5" s="455" t="s">
        <v>361</v>
      </c>
      <c r="M5" s="455"/>
      <c r="N5" s="455" t="s">
        <v>359</v>
      </c>
      <c r="O5" s="455" t="s">
        <v>360</v>
      </c>
      <c r="P5" s="455" t="s">
        <v>361</v>
      </c>
      <c r="Q5" s="455"/>
      <c r="R5" s="455" t="s">
        <v>359</v>
      </c>
      <c r="S5" s="455" t="s">
        <v>360</v>
      </c>
      <c r="T5" s="455" t="s">
        <v>361</v>
      </c>
      <c r="U5" s="455" t="s">
        <v>359</v>
      </c>
      <c r="V5" s="455" t="s">
        <v>360</v>
      </c>
      <c r="W5" s="455" t="s">
        <v>361</v>
      </c>
      <c r="X5" s="455" t="s">
        <v>359</v>
      </c>
      <c r="Y5" s="455" t="s">
        <v>360</v>
      </c>
      <c r="Z5" s="455" t="s">
        <v>361</v>
      </c>
    </row>
    <row r="6" spans="1:26" ht="13.15" x14ac:dyDescent="0.4">
      <c r="A6" s="3"/>
      <c r="B6" s="255"/>
      <c r="C6" s="255"/>
      <c r="D6" s="255"/>
      <c r="E6" s="255"/>
      <c r="F6" s="255"/>
      <c r="G6" s="255"/>
      <c r="H6" s="255"/>
      <c r="I6" s="255"/>
      <c r="J6" s="255"/>
      <c r="K6" s="255"/>
      <c r="L6" s="255"/>
      <c r="M6" s="255"/>
      <c r="N6" s="255"/>
      <c r="O6" s="255"/>
      <c r="P6" s="255"/>
      <c r="Q6" s="255"/>
    </row>
    <row r="7" spans="1:26" x14ac:dyDescent="0.4">
      <c r="A7" s="2" t="s">
        <v>362</v>
      </c>
      <c r="B7" s="255" t="s">
        <v>242</v>
      </c>
      <c r="C7" s="255" t="s">
        <v>242</v>
      </c>
      <c r="D7" s="255">
        <v>927</v>
      </c>
      <c r="E7" s="255"/>
      <c r="F7" s="255" t="s">
        <v>242</v>
      </c>
      <c r="G7" s="255" t="s">
        <v>242</v>
      </c>
      <c r="H7" s="255">
        <v>927</v>
      </c>
      <c r="I7" s="255"/>
      <c r="J7" s="255" t="s">
        <v>242</v>
      </c>
      <c r="K7" s="255" t="s">
        <v>242</v>
      </c>
      <c r="L7" s="255">
        <v>927</v>
      </c>
      <c r="M7" s="255"/>
      <c r="N7" s="255" t="s">
        <v>242</v>
      </c>
      <c r="O7" s="255" t="s">
        <v>242</v>
      </c>
      <c r="P7" s="2">
        <v>927</v>
      </c>
      <c r="R7" s="187" t="s">
        <v>165</v>
      </c>
      <c r="S7" s="187" t="s">
        <v>165</v>
      </c>
      <c r="T7" s="300">
        <v>926</v>
      </c>
      <c r="U7" s="187" t="s">
        <v>165</v>
      </c>
      <c r="V7" s="187" t="s">
        <v>165</v>
      </c>
      <c r="W7" s="300">
        <v>926</v>
      </c>
      <c r="X7" s="187" t="s">
        <v>242</v>
      </c>
      <c r="Y7" s="187" t="s">
        <v>242</v>
      </c>
      <c r="Z7" s="296">
        <v>926</v>
      </c>
    </row>
    <row r="8" spans="1:26" ht="12.75" x14ac:dyDescent="0.35">
      <c r="A8" s="2"/>
      <c r="B8" s="255"/>
      <c r="C8" s="255"/>
      <c r="D8" s="255"/>
      <c r="E8" s="255"/>
      <c r="F8" s="255"/>
      <c r="G8" s="255"/>
      <c r="H8" s="255"/>
      <c r="I8" s="255"/>
      <c r="J8" s="255"/>
      <c r="K8" s="255"/>
      <c r="L8" s="255"/>
      <c r="M8" s="255"/>
      <c r="N8" s="255"/>
      <c r="O8" s="255"/>
      <c r="T8" s="300"/>
      <c r="W8" s="300"/>
      <c r="Z8" s="300"/>
    </row>
    <row r="9" spans="1:26" ht="12.75" x14ac:dyDescent="0.35">
      <c r="A9" s="2" t="s">
        <v>363</v>
      </c>
      <c r="B9" s="255"/>
      <c r="C9" s="255"/>
      <c r="D9" s="255"/>
      <c r="E9" s="255"/>
      <c r="F9" s="255"/>
      <c r="G9" s="255"/>
      <c r="H9" s="255"/>
      <c r="I9" s="255"/>
      <c r="J9" s="255"/>
      <c r="K9" s="255"/>
      <c r="L9" s="255"/>
      <c r="M9" s="255"/>
      <c r="N9" s="255"/>
      <c r="O9" s="255"/>
      <c r="T9" s="300"/>
      <c r="W9" s="300"/>
      <c r="Z9" s="300"/>
    </row>
    <row r="10" spans="1:26" x14ac:dyDescent="0.4">
      <c r="A10" s="2" t="s">
        <v>364</v>
      </c>
      <c r="B10" s="202">
        <v>384</v>
      </c>
      <c r="C10" s="202">
        <v>246</v>
      </c>
      <c r="D10" s="224">
        <v>10007</v>
      </c>
      <c r="E10" s="224"/>
      <c r="F10" s="202">
        <v>312</v>
      </c>
      <c r="G10" s="202">
        <v>203</v>
      </c>
      <c r="H10" s="224">
        <v>10096</v>
      </c>
      <c r="I10" s="224"/>
      <c r="J10" s="202">
        <v>108</v>
      </c>
      <c r="K10" s="202">
        <v>134</v>
      </c>
      <c r="L10" s="224">
        <v>10070</v>
      </c>
      <c r="M10" s="224"/>
      <c r="N10" s="202">
        <v>21</v>
      </c>
      <c r="O10" s="224">
        <v>77</v>
      </c>
      <c r="P10" s="300">
        <v>10014</v>
      </c>
      <c r="R10" s="187" t="s">
        <v>165</v>
      </c>
      <c r="S10" s="2">
        <v>147</v>
      </c>
      <c r="T10" s="300">
        <v>9939</v>
      </c>
      <c r="U10" s="187">
        <v>5</v>
      </c>
      <c r="V10" s="2">
        <v>233</v>
      </c>
      <c r="W10" s="300">
        <v>9697</v>
      </c>
      <c r="X10" s="187" t="s">
        <v>242</v>
      </c>
      <c r="Y10" s="2">
        <v>155</v>
      </c>
      <c r="Z10" s="300">
        <v>9543</v>
      </c>
    </row>
    <row r="11" spans="1:26" x14ac:dyDescent="0.4">
      <c r="A11" s="2" t="s">
        <v>365</v>
      </c>
      <c r="B11" s="202">
        <v>6</v>
      </c>
      <c r="C11" s="202">
        <v>2</v>
      </c>
      <c r="D11" s="224">
        <v>833</v>
      </c>
      <c r="E11" s="224"/>
      <c r="F11" s="202">
        <v>7</v>
      </c>
      <c r="G11" s="202">
        <v>1</v>
      </c>
      <c r="H11" s="224">
        <v>842</v>
      </c>
      <c r="I11" s="224"/>
      <c r="J11" s="202">
        <v>5</v>
      </c>
      <c r="K11" s="255" t="s">
        <v>242</v>
      </c>
      <c r="L11" s="224">
        <v>847</v>
      </c>
      <c r="M11" s="224"/>
      <c r="N11" s="255">
        <v>2</v>
      </c>
      <c r="O11" s="224">
        <v>3</v>
      </c>
      <c r="P11" s="300">
        <v>846</v>
      </c>
      <c r="R11" s="2">
        <v>3</v>
      </c>
      <c r="S11" s="2">
        <v>2</v>
      </c>
      <c r="T11" s="300">
        <v>859</v>
      </c>
      <c r="U11" s="2">
        <v>2</v>
      </c>
      <c r="V11" s="2">
        <v>2</v>
      </c>
      <c r="W11" s="300">
        <v>859</v>
      </c>
      <c r="X11" s="2">
        <v>1</v>
      </c>
      <c r="Y11" s="2" t="s">
        <v>242</v>
      </c>
      <c r="Z11" s="300">
        <v>862</v>
      </c>
    </row>
    <row r="12" spans="1:26" x14ac:dyDescent="0.4">
      <c r="A12" s="2" t="s">
        <v>366</v>
      </c>
      <c r="B12" s="255" t="s">
        <v>242</v>
      </c>
      <c r="C12" s="255" t="s">
        <v>242</v>
      </c>
      <c r="D12" s="224">
        <v>45</v>
      </c>
      <c r="E12" s="224"/>
      <c r="F12" s="255" t="s">
        <v>242</v>
      </c>
      <c r="G12" s="255" t="s">
        <v>242</v>
      </c>
      <c r="H12" s="224">
        <v>46</v>
      </c>
      <c r="I12" s="224"/>
      <c r="J12" s="255" t="s">
        <v>242</v>
      </c>
      <c r="K12" s="255" t="s">
        <v>242</v>
      </c>
      <c r="L12" s="224">
        <v>46</v>
      </c>
      <c r="M12" s="224"/>
      <c r="N12" s="255" t="s">
        <v>242</v>
      </c>
      <c r="O12" s="224" t="s">
        <v>242</v>
      </c>
      <c r="P12" s="300">
        <v>46</v>
      </c>
      <c r="R12" s="187" t="s">
        <v>165</v>
      </c>
      <c r="S12" s="187" t="s">
        <v>165</v>
      </c>
      <c r="T12" s="300">
        <v>46</v>
      </c>
      <c r="U12" s="187" t="s">
        <v>165</v>
      </c>
      <c r="V12" s="187" t="s">
        <v>165</v>
      </c>
      <c r="W12" s="300">
        <v>42</v>
      </c>
      <c r="X12" s="187" t="s">
        <v>242</v>
      </c>
      <c r="Y12" s="187">
        <v>2</v>
      </c>
      <c r="Z12" s="300">
        <v>39</v>
      </c>
    </row>
    <row r="13" spans="1:26" x14ac:dyDescent="0.4">
      <c r="A13" s="2" t="s">
        <v>367</v>
      </c>
      <c r="B13" s="202">
        <v>14</v>
      </c>
      <c r="C13" s="202">
        <v>21</v>
      </c>
      <c r="D13" s="224">
        <v>567</v>
      </c>
      <c r="E13" s="224"/>
      <c r="F13" s="202">
        <v>15</v>
      </c>
      <c r="G13" s="202">
        <v>19</v>
      </c>
      <c r="H13" s="224">
        <v>598</v>
      </c>
      <c r="I13" s="224"/>
      <c r="J13" s="202">
        <v>7</v>
      </c>
      <c r="K13" s="202">
        <v>11</v>
      </c>
      <c r="L13" s="224">
        <v>595</v>
      </c>
      <c r="M13" s="224"/>
      <c r="N13" s="255" t="s">
        <v>242</v>
      </c>
      <c r="O13" s="224" t="s">
        <v>242</v>
      </c>
      <c r="P13" s="300">
        <v>595</v>
      </c>
      <c r="R13" s="187" t="s">
        <v>165</v>
      </c>
      <c r="S13" s="187" t="s">
        <v>242</v>
      </c>
      <c r="T13" s="300">
        <v>595</v>
      </c>
      <c r="U13" s="187" t="s">
        <v>165</v>
      </c>
      <c r="V13" s="187" t="s">
        <v>165</v>
      </c>
      <c r="W13" s="300">
        <v>595</v>
      </c>
      <c r="X13" s="187" t="s">
        <v>242</v>
      </c>
      <c r="Y13" s="187" t="s">
        <v>242</v>
      </c>
      <c r="Z13" s="300">
        <v>595</v>
      </c>
    </row>
    <row r="14" spans="1:26" ht="14.25" x14ac:dyDescent="0.35">
      <c r="A14" s="2" t="s">
        <v>368</v>
      </c>
      <c r="B14" s="202">
        <v>15</v>
      </c>
      <c r="C14" s="202">
        <v>2</v>
      </c>
      <c r="D14" s="202">
        <v>257</v>
      </c>
      <c r="E14" s="202"/>
      <c r="F14" s="202">
        <v>11</v>
      </c>
      <c r="G14" s="202">
        <v>2</v>
      </c>
      <c r="H14" s="202">
        <v>266</v>
      </c>
      <c r="I14" s="202"/>
      <c r="J14" s="202">
        <v>14</v>
      </c>
      <c r="K14" s="202">
        <v>2</v>
      </c>
      <c r="L14" s="202">
        <v>278</v>
      </c>
      <c r="M14" s="202"/>
      <c r="N14" s="202">
        <v>15</v>
      </c>
      <c r="O14" s="224">
        <v>1</v>
      </c>
      <c r="P14" s="300">
        <v>292</v>
      </c>
      <c r="R14" s="2">
        <v>5</v>
      </c>
      <c r="S14" s="2">
        <v>1</v>
      </c>
      <c r="T14" s="300">
        <v>294</v>
      </c>
      <c r="U14" s="2">
        <v>10</v>
      </c>
      <c r="V14" s="2">
        <v>1</v>
      </c>
      <c r="W14" s="300">
        <v>303</v>
      </c>
      <c r="X14" s="2">
        <v>1</v>
      </c>
      <c r="Y14" s="2">
        <v>4</v>
      </c>
      <c r="Z14" s="300">
        <v>294</v>
      </c>
    </row>
    <row r="15" spans="1:26" s="305" customFormat="1" ht="15" customHeight="1" x14ac:dyDescent="0.35">
      <c r="A15" s="301" t="s">
        <v>369</v>
      </c>
      <c r="B15" s="227">
        <v>39</v>
      </c>
      <c r="C15" s="227">
        <v>1</v>
      </c>
      <c r="D15" s="302">
        <v>60</v>
      </c>
      <c r="E15" s="302"/>
      <c r="F15" s="227">
        <v>4</v>
      </c>
      <c r="G15" s="227">
        <v>1</v>
      </c>
      <c r="H15" s="302">
        <v>63</v>
      </c>
      <c r="I15" s="302"/>
      <c r="J15" s="227">
        <v>4</v>
      </c>
      <c r="K15" s="227">
        <v>23</v>
      </c>
      <c r="L15" s="302">
        <v>44</v>
      </c>
      <c r="M15" s="302"/>
      <c r="N15" s="227">
        <v>15</v>
      </c>
      <c r="O15" s="302">
        <v>6</v>
      </c>
      <c r="P15" s="303">
        <v>53</v>
      </c>
      <c r="Q15" s="301"/>
      <c r="R15" s="301">
        <v>3</v>
      </c>
      <c r="S15" s="301">
        <v>11</v>
      </c>
      <c r="T15" s="304">
        <v>50</v>
      </c>
      <c r="U15" s="301">
        <v>6</v>
      </c>
      <c r="V15" s="301">
        <v>15</v>
      </c>
      <c r="W15" s="304">
        <v>40</v>
      </c>
      <c r="X15" s="301">
        <v>22</v>
      </c>
      <c r="Y15" s="301">
        <v>14</v>
      </c>
      <c r="Z15" s="304">
        <v>47</v>
      </c>
    </row>
    <row r="16" spans="1:26" ht="15" customHeight="1" x14ac:dyDescent="0.4">
      <c r="A16" s="566"/>
      <c r="B16" s="566"/>
      <c r="C16" s="566"/>
      <c r="D16" s="566"/>
      <c r="E16" s="566"/>
      <c r="F16" s="306"/>
      <c r="G16" s="306"/>
    </row>
    <row r="17" spans="1:21" x14ac:dyDescent="0.4">
      <c r="A17" s="3" t="s">
        <v>54</v>
      </c>
    </row>
    <row r="18" spans="1:21" ht="15.7" customHeight="1" x14ac:dyDescent="0.35">
      <c r="A18" s="567" t="s">
        <v>370</v>
      </c>
      <c r="B18" s="567"/>
      <c r="C18" s="567"/>
      <c r="D18" s="567"/>
      <c r="E18" s="567"/>
      <c r="F18" s="567"/>
      <c r="G18" s="567"/>
      <c r="H18" s="567"/>
      <c r="I18" s="567"/>
      <c r="J18" s="567"/>
      <c r="K18" s="567"/>
      <c r="L18" s="567"/>
      <c r="M18" s="567"/>
      <c r="N18" s="567"/>
      <c r="O18" s="567"/>
      <c r="P18" s="567"/>
      <c r="Q18" s="567"/>
      <c r="R18" s="567"/>
      <c r="S18" s="567"/>
      <c r="T18" s="567"/>
      <c r="U18" s="567"/>
    </row>
    <row r="19" spans="1:21" ht="13.15" x14ac:dyDescent="0.4">
      <c r="A19" s="550" t="s">
        <v>371</v>
      </c>
      <c r="B19" s="550"/>
      <c r="C19" s="550"/>
      <c r="D19" s="550"/>
      <c r="E19" s="550"/>
      <c r="F19" s="550"/>
      <c r="G19" s="550"/>
      <c r="H19" s="550"/>
      <c r="I19" s="550"/>
      <c r="J19" s="550"/>
      <c r="K19" s="550"/>
      <c r="L19" s="550"/>
      <c r="M19" s="550"/>
      <c r="N19" s="550"/>
      <c r="O19" s="550"/>
      <c r="P19" s="550"/>
      <c r="Q19" s="550"/>
      <c r="R19" s="550"/>
      <c r="S19" s="550"/>
      <c r="T19" s="550"/>
      <c r="U19" s="550"/>
    </row>
    <row r="20" spans="1:21" ht="26.55" customHeight="1" x14ac:dyDescent="0.35">
      <c r="A20" s="546" t="s">
        <v>372</v>
      </c>
      <c r="B20" s="546"/>
      <c r="C20" s="546"/>
      <c r="D20" s="546"/>
      <c r="E20" s="546"/>
      <c r="F20" s="546"/>
      <c r="G20" s="546"/>
      <c r="H20" s="546"/>
      <c r="I20" s="546"/>
      <c r="J20" s="546"/>
      <c r="K20" s="546"/>
      <c r="L20" s="546"/>
      <c r="M20" s="546"/>
      <c r="N20" s="546"/>
      <c r="O20" s="546"/>
      <c r="P20" s="546"/>
      <c r="Q20" s="546"/>
      <c r="R20" s="546"/>
      <c r="S20" s="546"/>
      <c r="T20" s="546"/>
      <c r="U20" s="546"/>
    </row>
    <row r="21" spans="1:21" ht="15.7" customHeight="1" x14ac:dyDescent="0.35">
      <c r="A21" s="565" t="s">
        <v>373</v>
      </c>
      <c r="B21" s="565"/>
      <c r="C21" s="565"/>
      <c r="D21" s="565"/>
      <c r="E21" s="565"/>
      <c r="F21" s="565"/>
      <c r="G21" s="565"/>
      <c r="H21" s="565"/>
      <c r="I21" s="565"/>
      <c r="J21" s="565"/>
      <c r="K21" s="565"/>
      <c r="L21" s="565"/>
      <c r="M21" s="565"/>
      <c r="N21" s="565"/>
      <c r="O21" s="565"/>
      <c r="P21" s="565"/>
      <c r="Q21" s="565"/>
      <c r="R21" s="565"/>
      <c r="S21" s="565"/>
      <c r="T21" s="565"/>
      <c r="U21" s="565"/>
    </row>
    <row r="22" spans="1:21" ht="41.2" customHeight="1" x14ac:dyDescent="0.35">
      <c r="A22" s="563" t="s">
        <v>374</v>
      </c>
      <c r="B22" s="563"/>
      <c r="C22" s="563"/>
      <c r="D22" s="563"/>
      <c r="E22" s="563"/>
      <c r="F22" s="563"/>
      <c r="G22" s="563"/>
      <c r="H22" s="563"/>
      <c r="I22" s="563"/>
      <c r="J22" s="563"/>
      <c r="K22" s="563"/>
      <c r="L22" s="563"/>
      <c r="M22" s="563"/>
      <c r="N22" s="563"/>
      <c r="O22" s="563"/>
      <c r="P22" s="563"/>
      <c r="Q22" s="563"/>
      <c r="R22" s="563"/>
      <c r="S22" s="563"/>
      <c r="T22" s="563"/>
      <c r="U22" s="563"/>
    </row>
    <row r="23" spans="1:21" ht="38.549999999999997" customHeight="1" x14ac:dyDescent="0.35">
      <c r="A23" s="562" t="s">
        <v>375</v>
      </c>
      <c r="B23" s="562"/>
      <c r="C23" s="562"/>
      <c r="D23" s="562"/>
      <c r="E23" s="562"/>
      <c r="F23" s="562"/>
      <c r="G23" s="562"/>
      <c r="H23" s="562"/>
      <c r="I23" s="562"/>
      <c r="J23" s="562"/>
      <c r="K23" s="562"/>
      <c r="L23" s="562"/>
      <c r="M23" s="562"/>
      <c r="N23" s="562"/>
      <c r="O23" s="562"/>
      <c r="P23" s="562"/>
      <c r="Q23" s="562"/>
      <c r="R23" s="562"/>
      <c r="S23" s="562"/>
      <c r="T23" s="562"/>
      <c r="U23" s="562"/>
    </row>
    <row r="24" spans="1:21" ht="13.15" x14ac:dyDescent="0.4">
      <c r="A24" s="560" t="s">
        <v>376</v>
      </c>
      <c r="B24" s="560"/>
      <c r="C24" s="560"/>
      <c r="D24" s="560"/>
      <c r="E24" s="560"/>
      <c r="F24" s="560"/>
      <c r="G24" s="560"/>
      <c r="H24" s="560"/>
      <c r="I24" s="560"/>
      <c r="J24" s="560"/>
      <c r="K24" s="560"/>
      <c r="L24" s="560"/>
      <c r="M24" s="560"/>
      <c r="N24" s="560"/>
      <c r="O24" s="560"/>
      <c r="P24" s="560"/>
      <c r="Q24" s="560"/>
      <c r="R24" s="560"/>
      <c r="S24" s="560"/>
      <c r="T24" s="560"/>
      <c r="U24" s="560"/>
    </row>
    <row r="25" spans="1:21" ht="15.7" customHeight="1" x14ac:dyDescent="0.4">
      <c r="A25" s="561" t="s">
        <v>377</v>
      </c>
      <c r="B25" s="561"/>
      <c r="C25" s="561"/>
      <c r="D25" s="561"/>
      <c r="E25" s="561"/>
      <c r="F25" s="561"/>
      <c r="G25" s="561"/>
      <c r="H25" s="561"/>
      <c r="I25" s="561"/>
      <c r="J25" s="561"/>
      <c r="K25" s="561"/>
      <c r="L25" s="561"/>
      <c r="M25" s="561"/>
      <c r="N25" s="561"/>
      <c r="O25" s="561"/>
      <c r="P25" s="561"/>
      <c r="Q25" s="561"/>
      <c r="R25" s="561"/>
      <c r="S25" s="561"/>
      <c r="T25" s="561"/>
      <c r="U25" s="561"/>
    </row>
    <row r="26" spans="1:21" ht="26.55" customHeight="1" x14ac:dyDescent="0.35">
      <c r="A26" s="562" t="s">
        <v>378</v>
      </c>
      <c r="B26" s="562"/>
      <c r="C26" s="562"/>
      <c r="D26" s="562"/>
      <c r="E26" s="562"/>
      <c r="F26" s="562"/>
      <c r="G26" s="562"/>
      <c r="H26" s="562"/>
      <c r="I26" s="562"/>
      <c r="J26" s="562"/>
      <c r="K26" s="562"/>
      <c r="L26" s="562"/>
      <c r="M26" s="562"/>
      <c r="N26" s="562"/>
      <c r="O26" s="562"/>
      <c r="P26" s="562"/>
      <c r="Q26" s="562"/>
      <c r="R26" s="562"/>
      <c r="S26" s="562"/>
      <c r="T26" s="562"/>
      <c r="U26" s="562"/>
    </row>
    <row r="27" spans="1:21" ht="15.7" customHeight="1" x14ac:dyDescent="0.4">
      <c r="A27" s="561" t="s">
        <v>379</v>
      </c>
      <c r="B27" s="561"/>
      <c r="C27" s="561"/>
      <c r="D27" s="561"/>
      <c r="E27" s="561"/>
      <c r="F27" s="561"/>
      <c r="G27" s="561"/>
      <c r="H27" s="561"/>
      <c r="I27" s="561"/>
      <c r="J27" s="561"/>
      <c r="K27" s="561"/>
      <c r="L27" s="561"/>
      <c r="M27" s="561"/>
      <c r="N27" s="561"/>
      <c r="O27" s="561"/>
      <c r="P27" s="561"/>
      <c r="Q27" s="561"/>
      <c r="R27" s="561"/>
      <c r="S27" s="561"/>
      <c r="T27" s="561"/>
      <c r="U27" s="561"/>
    </row>
    <row r="28" spans="1:21" ht="43.5" customHeight="1" x14ac:dyDescent="0.35">
      <c r="A28" s="563" t="s">
        <v>380</v>
      </c>
      <c r="B28" s="563"/>
      <c r="C28" s="563"/>
      <c r="D28" s="563"/>
      <c r="E28" s="563"/>
      <c r="F28" s="563"/>
      <c r="G28" s="563"/>
      <c r="H28" s="563"/>
      <c r="I28" s="563"/>
      <c r="J28" s="563"/>
      <c r="K28" s="563"/>
      <c r="L28" s="563"/>
      <c r="M28" s="563"/>
      <c r="N28" s="563"/>
      <c r="O28" s="563"/>
      <c r="P28" s="563"/>
      <c r="Q28" s="563"/>
      <c r="R28" s="563"/>
      <c r="S28" s="563"/>
      <c r="T28" s="563"/>
      <c r="U28" s="563"/>
    </row>
    <row r="29" spans="1:21" x14ac:dyDescent="0.4">
      <c r="A29" s="122"/>
    </row>
  </sheetData>
  <mergeCells count="19">
    <mergeCell ref="A28:U28"/>
    <mergeCell ref="A22:U22"/>
    <mergeCell ref="A23:U23"/>
    <mergeCell ref="A19:U19"/>
    <mergeCell ref="B4:D4"/>
    <mergeCell ref="F4:H4"/>
    <mergeCell ref="A20:U20"/>
    <mergeCell ref="A21:U21"/>
    <mergeCell ref="R4:T4"/>
    <mergeCell ref="J4:L4"/>
    <mergeCell ref="N4:P4"/>
    <mergeCell ref="A16:E16"/>
    <mergeCell ref="A18:U18"/>
    <mergeCell ref="U4:W4"/>
    <mergeCell ref="X4:Z4"/>
    <mergeCell ref="A24:U24"/>
    <mergeCell ref="A25:U25"/>
    <mergeCell ref="A26:U26"/>
    <mergeCell ref="A27:U27"/>
  </mergeCells>
  <hyperlinks>
    <hyperlink ref="A21" r:id="rId1" display="http://www.fca.org.uk/" xr:uid="{00000000-0004-0000-1000-000000000000}"/>
  </hyperlinks>
  <pageMargins left="0.7" right="0.7" top="0.75" bottom="0.75" header="0.3" footer="0.3"/>
  <pageSetup paperSize="9" scale="4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AN47"/>
  <sheetViews>
    <sheetView workbookViewId="0"/>
  </sheetViews>
  <sheetFormatPr defaultColWidth="8.796875" defaultRowHeight="12.75" x14ac:dyDescent="0.35"/>
  <cols>
    <col min="1" max="1" width="45.53125" style="2" customWidth="1"/>
    <col min="2" max="2" width="17.46484375" style="2" hidden="1" customWidth="1"/>
    <col min="3" max="3" width="17" style="2" customWidth="1"/>
    <col min="4" max="4" width="18.19921875" style="2" customWidth="1"/>
    <col min="5" max="5" width="15.46484375" style="2" customWidth="1"/>
    <col min="6" max="6" width="16.53125" style="2" customWidth="1"/>
    <col min="7" max="8" width="18.53125" style="2" customWidth="1"/>
    <col min="9" max="9" width="18.53125" style="399" customWidth="1"/>
    <col min="10" max="10" width="8.796875" style="399"/>
    <col min="11" max="16384" width="8.796875" style="2"/>
  </cols>
  <sheetData>
    <row r="1" spans="1:13" ht="15" x14ac:dyDescent="0.4">
      <c r="A1" s="7" t="s">
        <v>29</v>
      </c>
      <c r="B1" s="7"/>
      <c r="C1" s="7"/>
      <c r="D1" s="7"/>
      <c r="E1" s="7"/>
      <c r="F1" s="265"/>
    </row>
    <row r="2" spans="1:13" s="9" customFormat="1" ht="17.25" x14ac:dyDescent="0.45">
      <c r="A2" s="7" t="s">
        <v>540</v>
      </c>
      <c r="B2" s="232"/>
      <c r="C2" s="307"/>
      <c r="D2" s="307"/>
      <c r="E2" s="307"/>
      <c r="F2" s="307"/>
      <c r="I2" s="400"/>
      <c r="J2" s="400"/>
    </row>
    <row r="3" spans="1:13" ht="16.5" customHeight="1" x14ac:dyDescent="0.4">
      <c r="A3" s="231"/>
      <c r="B3" s="308"/>
      <c r="C3" s="308"/>
      <c r="D3" s="308"/>
      <c r="E3" s="308"/>
      <c r="F3" s="309"/>
      <c r="G3" s="309"/>
      <c r="H3" s="189"/>
    </row>
    <row r="4" spans="1:13" s="281" customFormat="1" ht="15" x14ac:dyDescent="0.4">
      <c r="A4" s="218"/>
      <c r="B4" s="514" t="s">
        <v>196</v>
      </c>
      <c r="C4" s="514" t="s">
        <v>33</v>
      </c>
      <c r="D4" s="514" t="s">
        <v>34</v>
      </c>
      <c r="E4" s="514" t="s">
        <v>35</v>
      </c>
      <c r="F4" s="514" t="s">
        <v>36</v>
      </c>
      <c r="G4" s="514" t="s">
        <v>37</v>
      </c>
      <c r="H4" s="514" t="s">
        <v>38</v>
      </c>
      <c r="I4" s="515" t="s">
        <v>544</v>
      </c>
      <c r="J4" s="401"/>
    </row>
    <row r="5" spans="1:13" s="281" customFormat="1" ht="15" x14ac:dyDescent="0.4">
      <c r="A5" s="7" t="s">
        <v>204</v>
      </c>
      <c r="B5" s="310"/>
      <c r="C5" s="310"/>
      <c r="D5" s="310"/>
      <c r="E5" s="310"/>
      <c r="F5" s="310"/>
      <c r="G5" s="310"/>
      <c r="J5" s="401"/>
    </row>
    <row r="6" spans="1:13" ht="15" x14ac:dyDescent="0.4">
      <c r="A6" s="2" t="s">
        <v>40</v>
      </c>
      <c r="B6" s="311">
        <v>38422</v>
      </c>
      <c r="C6" s="316">
        <v>49000</v>
      </c>
      <c r="D6" s="316">
        <v>53472</v>
      </c>
      <c r="E6" s="316">
        <v>55920</v>
      </c>
      <c r="F6" s="316">
        <v>56305</v>
      </c>
      <c r="G6" s="316">
        <v>56413</v>
      </c>
      <c r="H6" s="397">
        <v>56998</v>
      </c>
      <c r="I6" s="397">
        <v>50086</v>
      </c>
      <c r="J6" s="264"/>
      <c r="K6" s="264"/>
      <c r="L6" s="264"/>
      <c r="M6" s="264"/>
    </row>
    <row r="7" spans="1:13" ht="15" x14ac:dyDescent="0.4">
      <c r="A7" s="2" t="s">
        <v>381</v>
      </c>
      <c r="B7" s="310">
        <v>9513</v>
      </c>
      <c r="C7" s="77">
        <v>9893</v>
      </c>
      <c r="D7" s="77">
        <v>8472</v>
      </c>
      <c r="E7" s="77">
        <v>6789</v>
      </c>
      <c r="F7" s="77">
        <v>8025</v>
      </c>
      <c r="G7" s="77">
        <v>8663</v>
      </c>
      <c r="H7" s="397">
        <v>5062</v>
      </c>
      <c r="I7" s="397">
        <v>4935</v>
      </c>
      <c r="J7" s="264"/>
      <c r="K7" s="264"/>
      <c r="L7" s="264"/>
      <c r="M7" s="264"/>
    </row>
    <row r="8" spans="1:13" ht="15" x14ac:dyDescent="0.4">
      <c r="A8" s="2" t="s">
        <v>382</v>
      </c>
      <c r="B8" s="310">
        <v>5091</v>
      </c>
      <c r="C8" s="77">
        <v>5529</v>
      </c>
      <c r="D8" s="77">
        <v>6046</v>
      </c>
      <c r="E8" s="77">
        <v>6506</v>
      </c>
      <c r="F8" s="77">
        <v>7916</v>
      </c>
      <c r="G8" s="77">
        <v>8130</v>
      </c>
      <c r="H8" s="397">
        <v>12254</v>
      </c>
      <c r="I8" s="397">
        <v>6353</v>
      </c>
      <c r="J8" s="264"/>
      <c r="K8" s="264"/>
      <c r="L8" s="264"/>
      <c r="M8" s="264"/>
    </row>
    <row r="9" spans="1:13" ht="15" x14ac:dyDescent="0.4">
      <c r="A9" s="2" t="s">
        <v>383</v>
      </c>
      <c r="B9" s="310">
        <v>101</v>
      </c>
      <c r="C9" s="77">
        <v>108</v>
      </c>
      <c r="D9" s="77">
        <v>103</v>
      </c>
      <c r="E9" s="77">
        <v>102</v>
      </c>
      <c r="F9" s="77">
        <v>145</v>
      </c>
      <c r="G9" s="77">
        <v>140</v>
      </c>
      <c r="H9" s="397">
        <v>170</v>
      </c>
      <c r="I9" s="397">
        <v>119</v>
      </c>
      <c r="J9" s="264"/>
      <c r="K9" s="264"/>
      <c r="L9" s="264"/>
      <c r="M9" s="264"/>
    </row>
    <row r="10" spans="1:13" ht="15" x14ac:dyDescent="0.4">
      <c r="A10" s="2" t="s">
        <v>44</v>
      </c>
      <c r="B10" s="310">
        <v>42945</v>
      </c>
      <c r="C10" s="77">
        <v>53472</v>
      </c>
      <c r="D10" s="77">
        <v>55920</v>
      </c>
      <c r="E10" s="77">
        <v>56305</v>
      </c>
      <c r="F10" s="77">
        <v>56413</v>
      </c>
      <c r="G10" s="77">
        <v>56998</v>
      </c>
      <c r="H10" s="397">
        <v>50086</v>
      </c>
      <c r="I10" s="397">
        <v>48755</v>
      </c>
      <c r="J10" s="264"/>
      <c r="K10" s="264"/>
      <c r="L10" s="264"/>
      <c r="M10" s="264"/>
    </row>
    <row r="11" spans="1:13" ht="15" x14ac:dyDescent="0.4">
      <c r="A11" s="2" t="s">
        <v>384</v>
      </c>
      <c r="B11" s="310">
        <v>332</v>
      </c>
      <c r="C11" s="77">
        <v>506</v>
      </c>
      <c r="D11" s="77">
        <v>531</v>
      </c>
      <c r="E11" s="77">
        <v>550</v>
      </c>
      <c r="F11" s="77">
        <v>634</v>
      </c>
      <c r="G11" s="77">
        <v>654</v>
      </c>
      <c r="H11" s="397">
        <v>792</v>
      </c>
      <c r="I11" s="397">
        <v>679</v>
      </c>
      <c r="J11" s="264"/>
      <c r="K11" s="264"/>
      <c r="L11" s="264"/>
      <c r="M11" s="264"/>
    </row>
    <row r="12" spans="1:13" ht="15" x14ac:dyDescent="0.4">
      <c r="A12" s="2" t="s">
        <v>385</v>
      </c>
      <c r="B12" s="310">
        <v>2131</v>
      </c>
      <c r="C12" s="77">
        <v>2666</v>
      </c>
      <c r="D12" s="77">
        <v>2791</v>
      </c>
      <c r="E12" s="77">
        <v>3254</v>
      </c>
      <c r="F12" s="77">
        <v>2780</v>
      </c>
      <c r="G12" s="77">
        <v>4343</v>
      </c>
      <c r="H12" s="397">
        <v>2148</v>
      </c>
      <c r="I12" s="397">
        <v>1997</v>
      </c>
      <c r="J12" s="264"/>
      <c r="K12" s="264"/>
      <c r="L12" s="264"/>
      <c r="M12" s="264"/>
    </row>
    <row r="13" spans="1:13" ht="15" x14ac:dyDescent="0.4">
      <c r="A13" s="2" t="s">
        <v>48</v>
      </c>
      <c r="B13" s="312">
        <v>40482</v>
      </c>
      <c r="C13" s="317">
        <v>50300</v>
      </c>
      <c r="D13" s="317">
        <v>52598</v>
      </c>
      <c r="E13" s="317">
        <v>52501</v>
      </c>
      <c r="F13" s="317">
        <v>53031</v>
      </c>
      <c r="G13" s="317">
        <v>52001</v>
      </c>
      <c r="H13" s="397">
        <v>47146</v>
      </c>
      <c r="I13" s="397">
        <v>46079</v>
      </c>
      <c r="J13" s="264"/>
      <c r="K13" s="264"/>
      <c r="L13" s="264"/>
      <c r="M13" s="264"/>
    </row>
    <row r="14" spans="1:13" ht="15.4" x14ac:dyDescent="0.45">
      <c r="A14" s="313"/>
      <c r="B14" s="314"/>
      <c r="C14" s="314"/>
      <c r="D14" s="314"/>
      <c r="E14" s="314"/>
      <c r="F14" s="314"/>
      <c r="G14" s="314"/>
      <c r="H14" s="398"/>
      <c r="I14" s="398"/>
    </row>
    <row r="15" spans="1:13" ht="15" x14ac:dyDescent="0.4">
      <c r="A15" s="7" t="s">
        <v>66</v>
      </c>
      <c r="B15" s="310"/>
      <c r="C15" s="310"/>
      <c r="D15" s="310"/>
      <c r="E15" s="310"/>
      <c r="F15" s="310"/>
      <c r="G15" s="310"/>
      <c r="H15" s="397"/>
      <c r="I15" s="397"/>
    </row>
    <row r="16" spans="1:13" x14ac:dyDescent="0.35">
      <c r="A16" s="2" t="s">
        <v>40</v>
      </c>
      <c r="B16" s="316">
        <v>2162</v>
      </c>
      <c r="C16" s="316">
        <v>2695</v>
      </c>
      <c r="D16" s="316">
        <v>2865</v>
      </c>
      <c r="E16" s="316">
        <v>3008</v>
      </c>
      <c r="F16" s="316">
        <v>3074</v>
      </c>
      <c r="G16" s="316">
        <v>3061</v>
      </c>
      <c r="H16" s="397">
        <v>3083</v>
      </c>
      <c r="I16" s="397">
        <v>3066</v>
      </c>
      <c r="J16" s="264"/>
      <c r="K16" s="264"/>
      <c r="L16" s="264"/>
      <c r="M16" s="264"/>
    </row>
    <row r="17" spans="1:13" x14ac:dyDescent="0.35">
      <c r="A17" s="2" t="s">
        <v>381</v>
      </c>
      <c r="B17" s="77">
        <v>501</v>
      </c>
      <c r="C17" s="77">
        <v>482</v>
      </c>
      <c r="D17" s="77">
        <v>501</v>
      </c>
      <c r="E17" s="77">
        <v>446</v>
      </c>
      <c r="F17" s="77">
        <v>360</v>
      </c>
      <c r="G17" s="77">
        <v>385</v>
      </c>
      <c r="H17" s="397">
        <v>332</v>
      </c>
      <c r="I17" s="397">
        <v>301</v>
      </c>
      <c r="J17" s="264"/>
      <c r="K17" s="264"/>
      <c r="L17" s="264"/>
      <c r="M17" s="264"/>
    </row>
    <row r="18" spans="1:13" x14ac:dyDescent="0.35">
      <c r="A18" s="2" t="s">
        <v>382</v>
      </c>
      <c r="B18" s="77">
        <v>301</v>
      </c>
      <c r="C18" s="77">
        <v>321</v>
      </c>
      <c r="D18" s="77">
        <v>367</v>
      </c>
      <c r="E18" s="77">
        <v>392</v>
      </c>
      <c r="F18" s="77">
        <v>389</v>
      </c>
      <c r="G18" s="77">
        <v>374</v>
      </c>
      <c r="H18" s="397">
        <v>349</v>
      </c>
      <c r="I18" s="397">
        <v>387</v>
      </c>
      <c r="J18" s="264"/>
      <c r="K18" s="264"/>
      <c r="L18" s="264"/>
      <c r="M18" s="264"/>
    </row>
    <row r="19" spans="1:13" x14ac:dyDescent="0.35">
      <c r="A19" s="2" t="s">
        <v>383</v>
      </c>
      <c r="B19" s="77">
        <v>1</v>
      </c>
      <c r="C19" s="77">
        <v>9</v>
      </c>
      <c r="D19" s="77">
        <v>9</v>
      </c>
      <c r="E19" s="77">
        <v>12</v>
      </c>
      <c r="F19" s="77">
        <v>6</v>
      </c>
      <c r="G19" s="77">
        <v>14</v>
      </c>
      <c r="H19" s="397">
        <v>7</v>
      </c>
      <c r="I19" s="397">
        <v>7</v>
      </c>
      <c r="J19" s="264"/>
      <c r="K19" s="264"/>
      <c r="L19" s="264"/>
      <c r="M19" s="264"/>
    </row>
    <row r="20" spans="1:13" x14ac:dyDescent="0.35">
      <c r="A20" s="2" t="s">
        <v>44</v>
      </c>
      <c r="B20" s="77">
        <v>2363</v>
      </c>
      <c r="C20" s="77">
        <v>2865</v>
      </c>
      <c r="D20" s="77">
        <v>3008</v>
      </c>
      <c r="E20" s="77">
        <v>3074</v>
      </c>
      <c r="F20" s="77">
        <v>3061</v>
      </c>
      <c r="G20" s="77">
        <v>3083</v>
      </c>
      <c r="H20" s="397">
        <v>3066</v>
      </c>
      <c r="I20" s="397">
        <v>2996</v>
      </c>
      <c r="J20" s="264"/>
      <c r="K20" s="264"/>
      <c r="L20" s="264"/>
      <c r="M20" s="264"/>
    </row>
    <row r="21" spans="1:13" x14ac:dyDescent="0.35">
      <c r="A21" s="2" t="s">
        <v>384</v>
      </c>
      <c r="B21" s="77">
        <v>10</v>
      </c>
      <c r="C21" s="77">
        <v>21</v>
      </c>
      <c r="D21" s="77">
        <v>20</v>
      </c>
      <c r="E21" s="77">
        <v>19</v>
      </c>
      <c r="F21" s="77">
        <v>17</v>
      </c>
      <c r="G21" s="77">
        <v>21</v>
      </c>
      <c r="H21" s="397">
        <v>27</v>
      </c>
      <c r="I21" s="397">
        <v>33</v>
      </c>
      <c r="J21" s="264"/>
      <c r="K21" s="264"/>
      <c r="L21" s="264"/>
      <c r="M21" s="264"/>
    </row>
    <row r="22" spans="1:13" x14ac:dyDescent="0.35">
      <c r="A22" s="2" t="s">
        <v>385</v>
      </c>
      <c r="B22" s="77">
        <v>107</v>
      </c>
      <c r="C22" s="77">
        <v>183</v>
      </c>
      <c r="D22" s="77">
        <v>158</v>
      </c>
      <c r="E22" s="77">
        <v>143</v>
      </c>
      <c r="F22" s="77">
        <v>128</v>
      </c>
      <c r="G22" s="77">
        <v>139</v>
      </c>
      <c r="H22" s="397">
        <v>130</v>
      </c>
      <c r="I22" s="397">
        <v>150</v>
      </c>
      <c r="J22" s="264"/>
      <c r="K22" s="264"/>
      <c r="L22" s="264"/>
      <c r="M22" s="264"/>
    </row>
    <row r="23" spans="1:13" x14ac:dyDescent="0.35">
      <c r="A23" s="2" t="s">
        <v>48</v>
      </c>
      <c r="B23" s="317">
        <v>2246</v>
      </c>
      <c r="C23" s="317">
        <v>2661</v>
      </c>
      <c r="D23" s="317">
        <v>2830</v>
      </c>
      <c r="E23" s="317">
        <v>2912</v>
      </c>
      <c r="F23" s="317">
        <v>2916</v>
      </c>
      <c r="G23" s="317">
        <v>2923</v>
      </c>
      <c r="H23" s="397">
        <v>2909</v>
      </c>
      <c r="I23" s="397">
        <v>2813</v>
      </c>
      <c r="J23" s="264"/>
      <c r="K23" s="264"/>
      <c r="L23" s="264"/>
      <c r="M23" s="264"/>
    </row>
    <row r="24" spans="1:13" ht="15.4" x14ac:dyDescent="0.45">
      <c r="A24" s="313" t="s">
        <v>59</v>
      </c>
      <c r="B24" s="314"/>
      <c r="C24" s="314"/>
      <c r="D24" s="314"/>
      <c r="E24" s="314"/>
      <c r="F24" s="314"/>
      <c r="G24" s="314"/>
      <c r="H24" s="398"/>
      <c r="I24" s="398"/>
    </row>
    <row r="25" spans="1:13" ht="15" x14ac:dyDescent="0.4">
      <c r="A25" s="7" t="s">
        <v>68</v>
      </c>
      <c r="B25" s="310"/>
      <c r="C25" s="310"/>
      <c r="D25" s="310"/>
      <c r="E25" s="310"/>
      <c r="F25" s="310"/>
      <c r="G25" s="310"/>
      <c r="H25" s="397"/>
      <c r="I25" s="397"/>
    </row>
    <row r="26" spans="1:13" x14ac:dyDescent="0.35">
      <c r="A26" s="2" t="s">
        <v>40</v>
      </c>
      <c r="B26" s="316">
        <v>590</v>
      </c>
      <c r="C26" s="316">
        <v>653</v>
      </c>
      <c r="D26" s="316">
        <v>686</v>
      </c>
      <c r="E26" s="316">
        <v>761</v>
      </c>
      <c r="F26" s="316">
        <v>802</v>
      </c>
      <c r="G26" s="316">
        <v>734</v>
      </c>
      <c r="H26" s="397">
        <v>691</v>
      </c>
      <c r="I26" s="397">
        <v>690</v>
      </c>
      <c r="J26" s="264"/>
      <c r="K26" s="264"/>
      <c r="L26" s="264"/>
      <c r="M26" s="264"/>
    </row>
    <row r="27" spans="1:13" x14ac:dyDescent="0.35">
      <c r="A27" s="2" t="s">
        <v>381</v>
      </c>
      <c r="B27" s="77">
        <v>131</v>
      </c>
      <c r="C27" s="77">
        <v>115</v>
      </c>
      <c r="D27" s="77">
        <v>148</v>
      </c>
      <c r="E27" s="77">
        <v>130</v>
      </c>
      <c r="F27" s="77">
        <v>68</v>
      </c>
      <c r="G27" s="77">
        <v>72</v>
      </c>
      <c r="H27" s="397">
        <v>89</v>
      </c>
      <c r="I27" s="397">
        <v>62</v>
      </c>
      <c r="J27" s="264"/>
      <c r="K27" s="264"/>
      <c r="L27" s="264"/>
      <c r="M27" s="264"/>
    </row>
    <row r="28" spans="1:13" x14ac:dyDescent="0.35">
      <c r="A28" s="2" t="s">
        <v>382</v>
      </c>
      <c r="B28" s="77">
        <v>97</v>
      </c>
      <c r="C28" s="77">
        <v>87</v>
      </c>
      <c r="D28" s="77">
        <v>75</v>
      </c>
      <c r="E28" s="77">
        <v>90</v>
      </c>
      <c r="F28" s="77">
        <v>135</v>
      </c>
      <c r="G28" s="77">
        <v>119</v>
      </c>
      <c r="H28" s="397">
        <v>95</v>
      </c>
      <c r="I28" s="397">
        <v>76</v>
      </c>
      <c r="J28" s="264"/>
      <c r="K28" s="264"/>
      <c r="L28" s="264"/>
      <c r="M28" s="264"/>
    </row>
    <row r="29" spans="1:13" x14ac:dyDescent="0.35">
      <c r="A29" s="2" t="s">
        <v>383</v>
      </c>
      <c r="B29" s="77">
        <v>0</v>
      </c>
      <c r="C29" s="77">
        <v>5</v>
      </c>
      <c r="D29" s="77">
        <v>1</v>
      </c>
      <c r="E29" s="77">
        <v>1</v>
      </c>
      <c r="F29" s="77">
        <v>2</v>
      </c>
      <c r="G29" s="77">
        <v>2</v>
      </c>
      <c r="H29" s="397">
        <v>3</v>
      </c>
      <c r="I29" s="397">
        <v>1</v>
      </c>
      <c r="J29" s="264"/>
      <c r="K29" s="264"/>
      <c r="L29" s="264"/>
      <c r="M29" s="264"/>
    </row>
    <row r="30" spans="1:13" x14ac:dyDescent="0.35">
      <c r="A30" s="2" t="s">
        <v>44</v>
      </c>
      <c r="B30" s="77">
        <v>624</v>
      </c>
      <c r="C30" s="77">
        <v>686</v>
      </c>
      <c r="D30" s="77">
        <v>761</v>
      </c>
      <c r="E30" s="77">
        <v>802</v>
      </c>
      <c r="F30" s="77">
        <v>734</v>
      </c>
      <c r="G30" s="77">
        <v>691</v>
      </c>
      <c r="H30" s="397">
        <v>690</v>
      </c>
      <c r="I30" s="397">
        <v>676</v>
      </c>
      <c r="J30" s="264"/>
      <c r="K30" s="264"/>
      <c r="L30" s="264"/>
      <c r="M30" s="264"/>
    </row>
    <row r="31" spans="1:13" x14ac:dyDescent="0.35">
      <c r="A31" s="2" t="s">
        <v>384</v>
      </c>
      <c r="B31" s="77">
        <v>11</v>
      </c>
      <c r="C31" s="77">
        <v>23</v>
      </c>
      <c r="D31" s="77">
        <v>25</v>
      </c>
      <c r="E31" s="77">
        <v>26</v>
      </c>
      <c r="F31" s="77">
        <v>27</v>
      </c>
      <c r="G31" s="77">
        <v>32</v>
      </c>
      <c r="H31" s="397">
        <v>30</v>
      </c>
      <c r="I31" s="397">
        <v>28</v>
      </c>
      <c r="J31" s="264"/>
      <c r="K31" s="264"/>
      <c r="L31" s="264"/>
      <c r="M31" s="264"/>
    </row>
    <row r="32" spans="1:13" x14ac:dyDescent="0.35">
      <c r="A32" s="2" t="s">
        <v>385</v>
      </c>
      <c r="B32" s="77">
        <v>100</v>
      </c>
      <c r="C32" s="77">
        <v>41</v>
      </c>
      <c r="D32" s="77">
        <v>43</v>
      </c>
      <c r="E32" s="77">
        <v>60</v>
      </c>
      <c r="F32" s="77">
        <v>32</v>
      </c>
      <c r="G32" s="77">
        <v>31</v>
      </c>
      <c r="H32" s="397">
        <v>28</v>
      </c>
      <c r="I32" s="397">
        <v>30</v>
      </c>
      <c r="J32" s="264"/>
      <c r="K32" s="264"/>
      <c r="L32" s="264"/>
      <c r="M32" s="264"/>
    </row>
    <row r="33" spans="1:40" x14ac:dyDescent="0.35">
      <c r="A33" s="2" t="s">
        <v>48</v>
      </c>
      <c r="B33" s="317">
        <v>513</v>
      </c>
      <c r="C33" s="317">
        <v>622</v>
      </c>
      <c r="D33" s="317">
        <v>693</v>
      </c>
      <c r="E33" s="317">
        <v>716</v>
      </c>
      <c r="F33" s="317">
        <v>675</v>
      </c>
      <c r="G33" s="317">
        <v>628</v>
      </c>
      <c r="H33" s="397">
        <v>632</v>
      </c>
      <c r="I33" s="397">
        <v>618</v>
      </c>
      <c r="J33" s="264"/>
      <c r="K33" s="264"/>
      <c r="L33" s="264"/>
      <c r="M33" s="264"/>
    </row>
    <row r="34" spans="1:40" ht="15.4" x14ac:dyDescent="0.45">
      <c r="A34" s="281"/>
      <c r="B34" s="314"/>
      <c r="C34" s="314"/>
      <c r="D34" s="314"/>
      <c r="E34" s="314"/>
      <c r="F34" s="314"/>
      <c r="G34" s="314"/>
      <c r="H34" s="398"/>
      <c r="I34" s="398"/>
    </row>
    <row r="35" spans="1:40" ht="15" x14ac:dyDescent="0.4">
      <c r="A35" s="315" t="s">
        <v>70</v>
      </c>
      <c r="B35" s="310"/>
      <c r="C35" s="310"/>
      <c r="D35" s="310"/>
      <c r="E35" s="310"/>
      <c r="F35" s="310"/>
      <c r="G35" s="310"/>
      <c r="H35" s="397"/>
      <c r="I35" s="397"/>
    </row>
    <row r="36" spans="1:40" x14ac:dyDescent="0.35">
      <c r="A36" s="2" t="s">
        <v>40</v>
      </c>
      <c r="B36" s="316">
        <v>41174</v>
      </c>
      <c r="C36" s="316">
        <v>52348</v>
      </c>
      <c r="D36" s="316">
        <v>57023</v>
      </c>
      <c r="E36" s="316">
        <v>59689</v>
      </c>
      <c r="F36" s="316">
        <v>60181</v>
      </c>
      <c r="G36" s="316">
        <v>60208</v>
      </c>
      <c r="H36" s="397">
        <v>60772</v>
      </c>
      <c r="I36" s="397">
        <v>53842</v>
      </c>
      <c r="J36" s="264"/>
      <c r="K36" s="264"/>
      <c r="L36" s="264"/>
      <c r="M36" s="264"/>
      <c r="N36" s="399"/>
    </row>
    <row r="37" spans="1:40" x14ac:dyDescent="0.35">
      <c r="A37" s="2" t="s">
        <v>381</v>
      </c>
      <c r="B37" s="316">
        <v>10145</v>
      </c>
      <c r="C37" s="316">
        <v>10490</v>
      </c>
      <c r="D37" s="316">
        <v>9121</v>
      </c>
      <c r="E37" s="316">
        <v>7365</v>
      </c>
      <c r="F37" s="316">
        <v>8453</v>
      </c>
      <c r="G37" s="316">
        <v>9120</v>
      </c>
      <c r="H37" s="397">
        <v>5483</v>
      </c>
      <c r="I37" s="397">
        <v>5298</v>
      </c>
      <c r="J37" s="264"/>
      <c r="K37" s="264"/>
      <c r="L37" s="264"/>
      <c r="M37" s="264"/>
    </row>
    <row r="38" spans="1:40" x14ac:dyDescent="0.35">
      <c r="A38" s="2" t="s">
        <v>382</v>
      </c>
      <c r="B38" s="316">
        <v>5489</v>
      </c>
      <c r="C38" s="316">
        <v>5937</v>
      </c>
      <c r="D38" s="316">
        <v>6488</v>
      </c>
      <c r="E38" s="316">
        <v>6988</v>
      </c>
      <c r="F38" s="316">
        <v>8440</v>
      </c>
      <c r="G38" s="316">
        <v>8623</v>
      </c>
      <c r="H38" s="397">
        <v>12698</v>
      </c>
      <c r="I38" s="397">
        <v>6816</v>
      </c>
      <c r="J38" s="264"/>
      <c r="K38" s="264"/>
      <c r="L38" s="264"/>
      <c r="M38" s="264"/>
    </row>
    <row r="39" spans="1:40" x14ac:dyDescent="0.35">
      <c r="A39" s="2" t="s">
        <v>383</v>
      </c>
      <c r="B39" s="316">
        <v>102</v>
      </c>
      <c r="C39" s="316">
        <v>122</v>
      </c>
      <c r="D39" s="316">
        <v>113</v>
      </c>
      <c r="E39" s="316">
        <v>115</v>
      </c>
      <c r="F39" s="316">
        <v>153</v>
      </c>
      <c r="G39" s="316">
        <v>156</v>
      </c>
      <c r="H39" s="397">
        <v>180</v>
      </c>
      <c r="I39" s="397">
        <v>127</v>
      </c>
      <c r="J39" s="264"/>
      <c r="K39" s="264"/>
      <c r="L39" s="264"/>
      <c r="M39" s="264"/>
    </row>
    <row r="40" spans="1:40" x14ac:dyDescent="0.35">
      <c r="A40" s="2" t="s">
        <v>44</v>
      </c>
      <c r="B40" s="316">
        <v>45932</v>
      </c>
      <c r="C40" s="316">
        <v>57023</v>
      </c>
      <c r="D40" s="316">
        <v>59689</v>
      </c>
      <c r="E40" s="316">
        <v>60181</v>
      </c>
      <c r="F40" s="316">
        <v>60208</v>
      </c>
      <c r="G40" s="316">
        <v>60772</v>
      </c>
      <c r="H40" s="397">
        <v>53842</v>
      </c>
      <c r="I40" s="397">
        <v>52427</v>
      </c>
      <c r="J40" s="264"/>
      <c r="K40" s="264"/>
      <c r="L40" s="264"/>
      <c r="M40" s="264"/>
    </row>
    <row r="41" spans="1:40" x14ac:dyDescent="0.35">
      <c r="A41" s="2" t="s">
        <v>384</v>
      </c>
      <c r="B41" s="316">
        <v>353</v>
      </c>
      <c r="C41" s="316">
        <v>550</v>
      </c>
      <c r="D41" s="316">
        <v>576</v>
      </c>
      <c r="E41" s="316">
        <v>595</v>
      </c>
      <c r="F41" s="316">
        <v>678</v>
      </c>
      <c r="G41" s="316">
        <v>707</v>
      </c>
      <c r="H41" s="397">
        <v>849</v>
      </c>
      <c r="I41" s="397">
        <v>740</v>
      </c>
      <c r="J41" s="264"/>
      <c r="K41" s="264"/>
      <c r="L41" s="264"/>
      <c r="M41" s="264"/>
    </row>
    <row r="42" spans="1:40" x14ac:dyDescent="0.35">
      <c r="A42" s="2" t="s">
        <v>385</v>
      </c>
      <c r="B42" s="316">
        <v>2338</v>
      </c>
      <c r="C42" s="316">
        <v>2890</v>
      </c>
      <c r="D42" s="316">
        <v>2992</v>
      </c>
      <c r="E42" s="316">
        <v>3457</v>
      </c>
      <c r="F42" s="316">
        <v>2940</v>
      </c>
      <c r="G42" s="316">
        <v>4513</v>
      </c>
      <c r="H42" s="397">
        <v>2306</v>
      </c>
      <c r="I42" s="397">
        <v>2177</v>
      </c>
      <c r="J42" s="264"/>
      <c r="K42" s="264"/>
      <c r="L42" s="264"/>
      <c r="M42" s="264"/>
    </row>
    <row r="43" spans="1:40" x14ac:dyDescent="0.35">
      <c r="A43" s="2" t="s">
        <v>48</v>
      </c>
      <c r="B43" s="316">
        <v>43241</v>
      </c>
      <c r="C43" s="316">
        <v>53583</v>
      </c>
      <c r="D43" s="316">
        <v>56121</v>
      </c>
      <c r="E43" s="316">
        <v>56129</v>
      </c>
      <c r="F43" s="316">
        <v>56622</v>
      </c>
      <c r="G43" s="316">
        <v>55552</v>
      </c>
      <c r="H43" s="397">
        <v>50687</v>
      </c>
      <c r="I43" s="397">
        <v>49510</v>
      </c>
      <c r="J43" s="264"/>
      <c r="K43" s="264"/>
      <c r="L43" s="264"/>
      <c r="M43" s="264"/>
    </row>
    <row r="44" spans="1:40" x14ac:dyDescent="0.35">
      <c r="A44" s="189"/>
      <c r="B44" s="189"/>
      <c r="C44" s="189"/>
      <c r="D44" s="189"/>
      <c r="E44" s="189"/>
      <c r="F44" s="189"/>
      <c r="G44" s="189"/>
      <c r="H44" s="189"/>
      <c r="I44" s="189"/>
    </row>
    <row r="46" spans="1:40" ht="13.15" x14ac:dyDescent="0.4">
      <c r="A46" s="3" t="s">
        <v>54</v>
      </c>
    </row>
    <row r="47" spans="1:40" s="39" customFormat="1" ht="27" customHeight="1" x14ac:dyDescent="0.35">
      <c r="A47" s="546" t="s">
        <v>386</v>
      </c>
      <c r="B47" s="546"/>
      <c r="C47" s="546"/>
      <c r="D47" s="546"/>
      <c r="E47" s="546"/>
      <c r="F47" s="546"/>
      <c r="G47" s="546"/>
      <c r="H47" s="546"/>
      <c r="I47" s="546"/>
      <c r="J47" s="40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row>
  </sheetData>
  <mergeCells count="1">
    <mergeCell ref="A47:I47"/>
  </mergeCells>
  <conditionalFormatting sqref="J14:J15 J34:J35 J24:J25">
    <cfRule type="dataBar" priority="1">
      <dataBar>
        <cfvo type="min"/>
        <cfvo type="max"/>
        <color rgb="FF63C384"/>
      </dataBar>
      <extLst>
        <ext xmlns:x14="http://schemas.microsoft.com/office/spreadsheetml/2009/9/main" uri="{B025F937-C7B1-47D3-B67F-A62EFF666E3E}">
          <x14:id>{37DB09B2-79CA-4FC0-A29B-53373CFA3A8D}</x14:id>
        </ext>
      </extLst>
    </cfRule>
  </conditionalFormatting>
  <pageMargins left="0.7" right="0.7" top="0.75" bottom="0.75" header="0.3" footer="0.3"/>
  <pageSetup paperSize="9" scale="58" fitToHeight="0" orientation="portrait" r:id="rId1"/>
  <extLst>
    <ext xmlns:x14="http://schemas.microsoft.com/office/spreadsheetml/2009/9/main" uri="{78C0D931-6437-407d-A8EE-F0AAD7539E65}">
      <x14:conditionalFormattings>
        <x14:conditionalFormatting xmlns:xm="http://schemas.microsoft.com/office/excel/2006/main">
          <x14:cfRule type="dataBar" id="{37DB09B2-79CA-4FC0-A29B-53373CFA3A8D}">
            <x14:dataBar minLength="0" maxLength="100" border="1" negativeBarBorderColorSameAsPositive="0">
              <x14:cfvo type="autoMin"/>
              <x14:cfvo type="autoMax"/>
              <x14:borderColor rgb="FF63C384"/>
              <x14:negativeFillColor rgb="FFFF0000"/>
              <x14:negativeBorderColor rgb="FFFF0000"/>
              <x14:axisColor rgb="FF000000"/>
            </x14:dataBar>
          </x14:cfRule>
          <xm:sqref>J14:J15 J34:J35 J24:J25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4"/>
  <sheetViews>
    <sheetView showGridLines="0" workbookViewId="0">
      <selection activeCell="B45" sqref="B45"/>
    </sheetView>
  </sheetViews>
  <sheetFormatPr defaultColWidth="8.796875" defaultRowHeight="12.75" x14ac:dyDescent="0.35"/>
  <cols>
    <col min="1" max="1" width="10.53125" style="38" customWidth="1"/>
    <col min="2" max="2" width="9.46484375" style="38" bestFit="1" customWidth="1"/>
    <col min="3" max="16384" width="8.796875" style="38"/>
  </cols>
  <sheetData>
    <row r="1" spans="1:20" ht="13.15" x14ac:dyDescent="0.4">
      <c r="A1" s="1" t="s">
        <v>0</v>
      </c>
    </row>
    <row r="2" spans="1:20" ht="13.15" x14ac:dyDescent="0.4">
      <c r="A2" s="1" t="s">
        <v>1</v>
      </c>
      <c r="B2" s="39" t="s">
        <v>524</v>
      </c>
    </row>
    <row r="3" spans="1:20" ht="13.15" x14ac:dyDescent="0.35">
      <c r="A3" s="40" t="s">
        <v>2</v>
      </c>
      <c r="B3" s="543" t="s">
        <v>3</v>
      </c>
      <c r="C3" s="544"/>
      <c r="D3" s="544"/>
      <c r="E3" s="544"/>
      <c r="F3" s="544"/>
      <c r="G3" s="544"/>
      <c r="H3" s="544"/>
      <c r="I3" s="544"/>
      <c r="J3" s="544"/>
      <c r="K3" s="544"/>
      <c r="L3" s="544"/>
      <c r="M3" s="544"/>
      <c r="N3" s="544"/>
      <c r="O3" s="544"/>
      <c r="P3" s="544"/>
      <c r="Q3" s="544"/>
      <c r="R3" s="544"/>
      <c r="S3" s="544"/>
      <c r="T3" s="544"/>
    </row>
    <row r="4" spans="1:20" ht="13.15" x14ac:dyDescent="0.4">
      <c r="A4" s="1" t="s">
        <v>4</v>
      </c>
      <c r="B4" s="41" t="s">
        <v>525</v>
      </c>
    </row>
    <row r="5" spans="1:20" ht="13.15" x14ac:dyDescent="0.4">
      <c r="A5" s="1"/>
      <c r="B5" s="41"/>
    </row>
    <row r="6" spans="1:20" ht="13.15" x14ac:dyDescent="0.4">
      <c r="A6" s="1" t="s">
        <v>5</v>
      </c>
      <c r="B6" s="41"/>
    </row>
    <row r="7" spans="1:20" s="4" customFormat="1" ht="14.55" customHeight="1" x14ac:dyDescent="0.35">
      <c r="A7" s="2" t="s">
        <v>6</v>
      </c>
      <c r="B7" s="2"/>
      <c r="C7" s="2"/>
      <c r="D7" s="2"/>
      <c r="E7" s="2"/>
    </row>
    <row r="8" spans="1:20" x14ac:dyDescent="0.35">
      <c r="A8" s="365" t="s">
        <v>7</v>
      </c>
    </row>
    <row r="10" spans="1:20" ht="13.15" x14ac:dyDescent="0.35">
      <c r="A10" s="42" t="s">
        <v>8</v>
      </c>
    </row>
    <row r="11" spans="1:20" s="43" customFormat="1" ht="13.5" x14ac:dyDescent="0.35">
      <c r="A11" s="544" t="s">
        <v>9</v>
      </c>
      <c r="B11" s="544"/>
      <c r="C11" s="544"/>
      <c r="D11" s="544"/>
      <c r="E11" s="544"/>
      <c r="F11" s="544"/>
      <c r="G11" s="544"/>
      <c r="H11" s="544"/>
      <c r="I11" s="544"/>
      <c r="J11" s="544"/>
      <c r="K11" s="38"/>
      <c r="L11" s="38"/>
      <c r="M11" s="38"/>
      <c r="N11" s="38"/>
      <c r="O11" s="38"/>
      <c r="P11" s="38"/>
      <c r="Q11" s="38"/>
    </row>
    <row r="12" spans="1:20" s="43" customFormat="1" ht="13.5" x14ac:dyDescent="0.35">
      <c r="A12" s="542" t="s">
        <v>10</v>
      </c>
      <c r="B12" s="542"/>
      <c r="C12" s="542"/>
      <c r="D12" s="542"/>
      <c r="E12" s="542"/>
      <c r="F12" s="38"/>
      <c r="G12" s="38"/>
      <c r="H12" s="38"/>
      <c r="I12" s="38"/>
      <c r="J12" s="38"/>
      <c r="K12" s="38"/>
      <c r="L12" s="38"/>
      <c r="M12" s="38"/>
      <c r="N12" s="38"/>
      <c r="O12" s="38"/>
      <c r="P12" s="38"/>
      <c r="Q12" s="38"/>
    </row>
    <row r="13" spans="1:20" s="43" customFormat="1" ht="13.5" x14ac:dyDescent="0.35">
      <c r="A13" s="359"/>
      <c r="B13" s="359"/>
      <c r="C13" s="359"/>
      <c r="D13" s="359"/>
      <c r="E13" s="359"/>
      <c r="F13" s="38"/>
      <c r="G13" s="38"/>
      <c r="H13" s="38"/>
      <c r="I13" s="38"/>
      <c r="J13" s="38"/>
      <c r="K13" s="38"/>
      <c r="L13" s="38"/>
      <c r="M13" s="38"/>
      <c r="N13" s="38"/>
      <c r="O13" s="38"/>
      <c r="P13" s="38"/>
      <c r="Q13" s="38"/>
    </row>
    <row r="14" spans="1:20" ht="13.15" x14ac:dyDescent="0.4">
      <c r="A14" s="1" t="s">
        <v>11</v>
      </c>
    </row>
    <row r="15" spans="1:20" ht="13.15" x14ac:dyDescent="0.4">
      <c r="A15" s="1"/>
    </row>
    <row r="16" spans="1:20" ht="13.15" x14ac:dyDescent="0.4">
      <c r="A16" s="1" t="s">
        <v>12</v>
      </c>
    </row>
    <row r="17" spans="1:5" x14ac:dyDescent="0.35">
      <c r="A17" s="39" t="s">
        <v>13</v>
      </c>
    </row>
    <row r="18" spans="1:5" x14ac:dyDescent="0.35">
      <c r="A18" s="365" t="s">
        <v>14</v>
      </c>
    </row>
    <row r="20" spans="1:5" ht="13.15" x14ac:dyDescent="0.4">
      <c r="A20" s="1" t="s">
        <v>15</v>
      </c>
    </row>
    <row r="21" spans="1:5" x14ac:dyDescent="0.35">
      <c r="A21" s="39" t="s">
        <v>16</v>
      </c>
    </row>
    <row r="22" spans="1:5" x14ac:dyDescent="0.35">
      <c r="A22" s="39" t="s">
        <v>17</v>
      </c>
    </row>
    <row r="23" spans="1:5" x14ac:dyDescent="0.35">
      <c r="A23" s="39" t="s">
        <v>18</v>
      </c>
    </row>
    <row r="24" spans="1:5" x14ac:dyDescent="0.35">
      <c r="A24" s="39" t="s">
        <v>19</v>
      </c>
    </row>
    <row r="26" spans="1:5" x14ac:dyDescent="0.35">
      <c r="A26" s="39" t="s">
        <v>20</v>
      </c>
    </row>
    <row r="27" spans="1:5" x14ac:dyDescent="0.35">
      <c r="A27" s="365" t="s">
        <v>21</v>
      </c>
    </row>
    <row r="29" spans="1:5" ht="13.15" x14ac:dyDescent="0.35">
      <c r="A29" s="42" t="s">
        <v>22</v>
      </c>
    </row>
    <row r="30" spans="1:5" x14ac:dyDescent="0.35">
      <c r="A30" s="44" t="s">
        <v>23</v>
      </c>
    </row>
    <row r="31" spans="1:5" x14ac:dyDescent="0.35">
      <c r="A31" s="541" t="s">
        <v>24</v>
      </c>
      <c r="B31" s="541"/>
      <c r="C31" s="541"/>
      <c r="D31" s="541"/>
      <c r="E31" s="541"/>
    </row>
    <row r="32" spans="1:5" x14ac:dyDescent="0.35">
      <c r="A32" s="45"/>
    </row>
    <row r="33" spans="1:3" x14ac:dyDescent="0.35">
      <c r="A33" s="44" t="s">
        <v>25</v>
      </c>
    </row>
    <row r="34" spans="1:3" x14ac:dyDescent="0.35">
      <c r="A34" s="542" t="s">
        <v>26</v>
      </c>
      <c r="B34" s="542"/>
      <c r="C34" s="542"/>
    </row>
  </sheetData>
  <mergeCells count="5">
    <mergeCell ref="A31:E31"/>
    <mergeCell ref="A34:C34"/>
    <mergeCell ref="B3:T3"/>
    <mergeCell ref="A11:J11"/>
    <mergeCell ref="A12:E12"/>
  </mergeCells>
  <hyperlinks>
    <hyperlink ref="A18" r:id="rId1" xr:uid="{00000000-0004-0000-0000-000000000000}"/>
    <hyperlink ref="A12:C12" r:id="rId2" display="statistics@companieshouse.gov.uk" xr:uid="{00000000-0004-0000-0000-000001000000}"/>
    <hyperlink ref="A27" r:id="rId3" location="data-products" xr:uid="{00000000-0004-0000-0000-000002000000}"/>
    <hyperlink ref="A31" r:id="rId4" xr:uid="{00000000-0004-0000-0000-000003000000}"/>
    <hyperlink ref="A34" r:id="rId5" display="http://forum.aws.chdev.org/" xr:uid="{00000000-0004-0000-0000-000004000000}"/>
    <hyperlink ref="A31:E31" r:id="rId6" display="https://developer.companieshouse.gov.uk/api/docs/" xr:uid="{00000000-0004-0000-0000-000005000000}"/>
    <hyperlink ref="A34:C34" r:id="rId7" display="http://forum.aws.chdev.org" xr:uid="{00000000-0004-0000-0000-000006000000}"/>
    <hyperlink ref="A8" r:id="rId8" display="Definitions to accompany Companies House official statistics releases." xr:uid="{00000000-0004-0000-0000-000007000000}"/>
  </hyperlinks>
  <pageMargins left="0.7" right="0.7" top="0.75" bottom="0.75" header="0.3" footer="0.3"/>
  <pageSetup paperSize="9" orientation="portrait" r:id="rId9"/>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BA87"/>
  <sheetViews>
    <sheetView showGridLines="0" topLeftCell="A22" zoomScaleNormal="100" workbookViewId="0">
      <pane xSplit="1" topLeftCell="G1" activePane="topRight" state="frozen"/>
      <selection pane="topRight" activeCell="Q71" sqref="Q71"/>
    </sheetView>
  </sheetViews>
  <sheetFormatPr defaultColWidth="4.46484375" defaultRowHeight="12.75" x14ac:dyDescent="0.35"/>
  <cols>
    <col min="1" max="1" width="68.53125" style="188" customWidth="1"/>
    <col min="2" max="2" width="19.46484375" style="255" customWidth="1"/>
    <col min="3" max="3" width="15.796875" style="255" customWidth="1"/>
    <col min="4" max="15" width="15.53125" style="255" customWidth="1"/>
    <col min="16" max="16" width="10.46484375" style="255" bestFit="1" customWidth="1"/>
    <col min="17" max="25" width="9.19921875" style="255" customWidth="1"/>
    <col min="26" max="26" width="42.53125" style="255" customWidth="1"/>
    <col min="27" max="256" width="9.19921875" style="255" customWidth="1"/>
    <col min="257" max="16384" width="4.46484375" style="255"/>
  </cols>
  <sheetData>
    <row r="1" spans="1:53" s="2" customFormat="1" ht="16.899999999999999" x14ac:dyDescent="0.4">
      <c r="A1" s="7" t="s">
        <v>387</v>
      </c>
      <c r="C1" s="254"/>
      <c r="AA1" s="2" t="s">
        <v>388</v>
      </c>
    </row>
    <row r="2" spans="1:53" s="9" customFormat="1" ht="17.649999999999999" x14ac:dyDescent="0.5">
      <c r="A2" s="7" t="s">
        <v>31</v>
      </c>
      <c r="B2" s="318"/>
      <c r="C2" s="232"/>
      <c r="D2" s="232"/>
      <c r="E2" s="232"/>
      <c r="F2" s="232"/>
      <c r="AA2" s="2" t="s">
        <v>389</v>
      </c>
    </row>
    <row r="3" spans="1:53" ht="15" x14ac:dyDescent="0.4">
      <c r="A3" s="319"/>
      <c r="G3" s="320"/>
      <c r="P3" s="321" t="s">
        <v>142</v>
      </c>
      <c r="AA3" s="364" t="s">
        <v>390</v>
      </c>
      <c r="AO3" s="255" t="s">
        <v>391</v>
      </c>
    </row>
    <row r="4" spans="1:53" s="266" customFormat="1" ht="15" x14ac:dyDescent="0.4">
      <c r="A4" s="322" t="s">
        <v>392</v>
      </c>
      <c r="B4" s="323">
        <v>2004</v>
      </c>
      <c r="C4" s="323">
        <v>2005</v>
      </c>
      <c r="D4" s="323">
        <v>2006</v>
      </c>
      <c r="E4" s="323">
        <v>2007</v>
      </c>
      <c r="F4" s="323">
        <v>2008</v>
      </c>
      <c r="G4" s="323">
        <v>2009</v>
      </c>
      <c r="H4" s="323">
        <v>2010</v>
      </c>
      <c r="I4" s="323">
        <v>2011</v>
      </c>
      <c r="J4" s="323">
        <v>2012</v>
      </c>
      <c r="K4" s="323">
        <v>2013</v>
      </c>
      <c r="L4" s="323">
        <v>2014</v>
      </c>
      <c r="M4" s="323">
        <v>2015</v>
      </c>
      <c r="N4" s="323">
        <v>2016</v>
      </c>
      <c r="O4" s="323">
        <v>2017</v>
      </c>
      <c r="P4" s="324">
        <v>2018</v>
      </c>
      <c r="Q4" s="323">
        <v>2019</v>
      </c>
      <c r="Z4" s="323">
        <v>2004</v>
      </c>
      <c r="AA4" s="323">
        <v>2005</v>
      </c>
      <c r="AB4" s="323">
        <v>2006</v>
      </c>
      <c r="AC4" s="323">
        <v>2007</v>
      </c>
      <c r="AD4" s="323">
        <v>2008</v>
      </c>
      <c r="AE4" s="323">
        <v>2009</v>
      </c>
      <c r="AF4" s="323">
        <v>2010</v>
      </c>
      <c r="AG4" s="323">
        <v>2011</v>
      </c>
      <c r="AH4" s="323">
        <v>2012</v>
      </c>
      <c r="AI4" s="323">
        <v>2013</v>
      </c>
      <c r="AJ4" s="323">
        <v>2014</v>
      </c>
      <c r="AK4" s="323">
        <v>2015</v>
      </c>
      <c r="AL4" s="323">
        <v>2016</v>
      </c>
      <c r="AM4" s="323">
        <v>2017</v>
      </c>
      <c r="AN4" s="323">
        <v>2004</v>
      </c>
      <c r="AO4" s="323">
        <v>2005</v>
      </c>
      <c r="AP4" s="323">
        <v>2006</v>
      </c>
      <c r="AQ4" s="323">
        <v>2007</v>
      </c>
      <c r="AR4" s="323">
        <v>2008</v>
      </c>
      <c r="AS4" s="323">
        <v>2009</v>
      </c>
      <c r="AT4" s="323">
        <v>2010</v>
      </c>
      <c r="AU4" s="323">
        <v>2011</v>
      </c>
      <c r="AV4" s="323">
        <v>2012</v>
      </c>
      <c r="AW4" s="323">
        <v>2013</v>
      </c>
      <c r="AX4" s="323">
        <v>2014</v>
      </c>
      <c r="AY4" s="323">
        <v>2015</v>
      </c>
      <c r="AZ4" s="323">
        <v>2016</v>
      </c>
      <c r="BA4" s="323">
        <v>2017</v>
      </c>
    </row>
    <row r="5" spans="1:53" ht="13.15" x14ac:dyDescent="0.4">
      <c r="A5" s="325" t="s">
        <v>393</v>
      </c>
      <c r="B5" s="326">
        <v>933</v>
      </c>
      <c r="C5" s="326">
        <v>931</v>
      </c>
      <c r="D5" s="326">
        <v>931</v>
      </c>
      <c r="E5" s="326">
        <v>930</v>
      </c>
      <c r="F5" s="326">
        <v>929</v>
      </c>
      <c r="G5" s="326">
        <v>929</v>
      </c>
      <c r="H5" s="326">
        <v>929</v>
      </c>
      <c r="I5" s="326">
        <v>929</v>
      </c>
      <c r="J5" s="326">
        <v>929</v>
      </c>
      <c r="K5" s="326">
        <v>929</v>
      </c>
      <c r="L5" s="326">
        <v>929</v>
      </c>
      <c r="M5" s="326">
        <v>929</v>
      </c>
      <c r="N5" s="326">
        <v>926</v>
      </c>
      <c r="O5" s="326">
        <v>926</v>
      </c>
      <c r="P5" s="326">
        <v>926</v>
      </c>
      <c r="Q5" s="442">
        <v>926</v>
      </c>
      <c r="T5" s="255" t="s">
        <v>142</v>
      </c>
      <c r="Y5" s="325" t="s">
        <v>393</v>
      </c>
      <c r="Z5" s="326">
        <v>933</v>
      </c>
      <c r="AA5" s="326">
        <v>931</v>
      </c>
      <c r="AB5" s="326">
        <v>931</v>
      </c>
      <c r="AC5" s="326">
        <v>930</v>
      </c>
      <c r="AD5" s="326">
        <v>929</v>
      </c>
      <c r="AE5" s="326">
        <v>929</v>
      </c>
      <c r="AF5" s="326">
        <v>929</v>
      </c>
      <c r="AG5" s="326">
        <v>929</v>
      </c>
      <c r="AH5" s="326">
        <v>929</v>
      </c>
      <c r="AI5" s="326">
        <v>929</v>
      </c>
      <c r="AJ5" s="326">
        <v>929</v>
      </c>
      <c r="AK5" s="326">
        <v>929</v>
      </c>
      <c r="AL5" s="326">
        <v>926</v>
      </c>
      <c r="AM5" s="326">
        <v>926</v>
      </c>
      <c r="AN5" s="327">
        <v>4.4616619858269305E-4</v>
      </c>
      <c r="AO5" s="327">
        <v>4.1483625553022179E-4</v>
      </c>
      <c r="AP5" s="327">
        <v>3.85495434094359E-4</v>
      </c>
      <c r="AQ5" s="327">
        <v>3.5071510054775662E-4</v>
      </c>
      <c r="AR5" s="327">
        <v>3.3112004473863078E-4</v>
      </c>
      <c r="AS5" s="327">
        <v>3.2559761532166347E-4</v>
      </c>
      <c r="AT5" s="327">
        <v>3.4116569966327788E-4</v>
      </c>
      <c r="AU5" s="327">
        <v>3.3383522410800596E-4</v>
      </c>
      <c r="AV5" s="327">
        <v>3.1371802119234459E-4</v>
      </c>
      <c r="AW5" s="327">
        <v>2.9445147556956077E-4</v>
      </c>
      <c r="AX5" s="327">
        <v>2.7614283450959082E-4</v>
      </c>
      <c r="AY5" s="327">
        <v>2.6369893245929487E-4</v>
      </c>
      <c r="AZ5" s="327">
        <v>2.4344300975480873E-4</v>
      </c>
      <c r="BA5" s="327">
        <v>2.2986885063588775E-4</v>
      </c>
    </row>
    <row r="6" spans="1:53" ht="13.15" x14ac:dyDescent="0.4">
      <c r="A6" s="325" t="s">
        <v>394</v>
      </c>
      <c r="B6" s="326"/>
      <c r="C6" s="326"/>
      <c r="D6" s="326"/>
      <c r="E6" s="326"/>
      <c r="F6" s="326"/>
      <c r="G6" s="326"/>
      <c r="H6" s="326"/>
      <c r="I6" s="326"/>
      <c r="J6" s="326"/>
      <c r="K6" s="326"/>
      <c r="L6" s="326"/>
      <c r="M6" s="326"/>
      <c r="N6" s="326"/>
      <c r="O6" s="326"/>
      <c r="P6" s="326">
        <v>13682</v>
      </c>
      <c r="Q6" s="442">
        <v>16999</v>
      </c>
      <c r="T6" s="255" t="s">
        <v>149</v>
      </c>
      <c r="Y6" s="325" t="s">
        <v>395</v>
      </c>
      <c r="Z6" s="326">
        <v>3967</v>
      </c>
      <c r="AA6" s="326">
        <v>4229</v>
      </c>
      <c r="AB6" s="326">
        <v>4539</v>
      </c>
      <c r="AC6" s="326">
        <v>4866</v>
      </c>
      <c r="AD6" s="326">
        <v>5103</v>
      </c>
      <c r="AE6" s="326">
        <v>4601</v>
      </c>
      <c r="AF6" s="326">
        <v>4171</v>
      </c>
      <c r="AG6" s="326">
        <v>3168</v>
      </c>
      <c r="AH6" s="326">
        <v>2160</v>
      </c>
      <c r="AI6" s="326">
        <v>1165</v>
      </c>
      <c r="AJ6" s="326">
        <v>232</v>
      </c>
      <c r="AK6" s="326">
        <v>17</v>
      </c>
      <c r="AL6" s="326">
        <v>24</v>
      </c>
      <c r="AM6" s="326">
        <v>110</v>
      </c>
      <c r="AN6" s="327">
        <v>1.8970432044775384E-3</v>
      </c>
      <c r="AO6" s="327">
        <v>1.8843636140035531E-3</v>
      </c>
      <c r="AP6" s="327">
        <v>1.8794455159552048E-3</v>
      </c>
      <c r="AQ6" s="327">
        <v>1.8350319131885849E-3</v>
      </c>
      <c r="AR6" s="327">
        <v>1.8188434750282378E-3</v>
      </c>
      <c r="AS6" s="327">
        <v>1.6125668763132116E-3</v>
      </c>
      <c r="AT6" s="327">
        <v>1.5317568711469668E-3</v>
      </c>
      <c r="AU6" s="327">
        <v>1.1384176425986681E-3</v>
      </c>
      <c r="AV6" s="327">
        <v>7.2941972634603261E-4</v>
      </c>
      <c r="AW6" s="327">
        <v>3.6925292684449762E-4</v>
      </c>
      <c r="AX6" s="327">
        <v>6.8961396777422041E-5</v>
      </c>
      <c r="AY6" s="327">
        <v>4.8254917672852664E-6</v>
      </c>
      <c r="AZ6" s="327">
        <v>6.3095380498006576E-6</v>
      </c>
      <c r="BA6" s="327">
        <v>2.7306234956746925E-5</v>
      </c>
    </row>
    <row r="7" spans="1:53" ht="13.15" x14ac:dyDescent="0.4">
      <c r="A7" s="325" t="s">
        <v>395</v>
      </c>
      <c r="B7" s="326">
        <v>3967</v>
      </c>
      <c r="C7" s="326">
        <v>4229</v>
      </c>
      <c r="D7" s="326">
        <v>4539</v>
      </c>
      <c r="E7" s="326">
        <v>4866</v>
      </c>
      <c r="F7" s="326">
        <v>5103</v>
      </c>
      <c r="G7" s="326">
        <v>4601</v>
      </c>
      <c r="H7" s="326">
        <v>4171</v>
      </c>
      <c r="I7" s="326">
        <v>3168</v>
      </c>
      <c r="J7" s="326">
        <v>2160</v>
      </c>
      <c r="K7" s="326">
        <v>1165</v>
      </c>
      <c r="L7" s="326">
        <v>232</v>
      </c>
      <c r="M7" s="326">
        <v>17</v>
      </c>
      <c r="N7" s="326">
        <v>24</v>
      </c>
      <c r="O7" s="326">
        <v>110</v>
      </c>
      <c r="P7" s="326">
        <v>144</v>
      </c>
      <c r="Q7" s="442">
        <v>189</v>
      </c>
      <c r="Y7" s="325" t="s">
        <v>396</v>
      </c>
      <c r="Z7" s="326">
        <v>183</v>
      </c>
      <c r="AA7" s="326">
        <v>187</v>
      </c>
      <c r="AB7" s="326">
        <v>187</v>
      </c>
      <c r="AC7" s="326">
        <v>189</v>
      </c>
      <c r="AD7" s="326">
        <v>201</v>
      </c>
      <c r="AE7" s="326">
        <v>210</v>
      </c>
      <c r="AF7" s="326">
        <v>222</v>
      </c>
      <c r="AG7" s="326">
        <v>235</v>
      </c>
      <c r="AH7" s="326">
        <v>244</v>
      </c>
      <c r="AI7" s="326">
        <v>257</v>
      </c>
      <c r="AJ7" s="326">
        <v>268</v>
      </c>
      <c r="AK7" s="326">
        <v>274</v>
      </c>
      <c r="AL7" s="326">
        <v>291</v>
      </c>
      <c r="AM7" s="326">
        <v>294</v>
      </c>
      <c r="AN7" s="327">
        <v>8.7511698114290276E-5</v>
      </c>
      <c r="AO7" s="327">
        <v>8.3323716202096098E-5</v>
      </c>
      <c r="AP7" s="327">
        <v>7.7430339608641389E-5</v>
      </c>
      <c r="AQ7" s="327">
        <v>7.1274359143576351E-5</v>
      </c>
      <c r="AR7" s="327">
        <v>7.164168890469837E-5</v>
      </c>
      <c r="AS7" s="327">
        <v>7.3601183226640825E-5</v>
      </c>
      <c r="AT7" s="327">
        <v>8.152721778821065E-5</v>
      </c>
      <c r="AU7" s="327">
        <v>8.4447015786201718E-5</v>
      </c>
      <c r="AV7" s="327">
        <v>8.2397413531681463E-5</v>
      </c>
      <c r="AW7" s="327">
        <v>8.1457512617198191E-5</v>
      </c>
      <c r="AX7" s="327">
        <v>7.9662303173918557E-5</v>
      </c>
      <c r="AY7" s="327">
        <v>7.7775573190362531E-5</v>
      </c>
      <c r="AZ7" s="327">
        <v>7.6503148853832983E-5</v>
      </c>
      <c r="BA7" s="327">
        <v>7.2982118884396319E-5</v>
      </c>
    </row>
    <row r="8" spans="1:53" ht="13.15" x14ac:dyDescent="0.4">
      <c r="A8" s="325" t="s">
        <v>396</v>
      </c>
      <c r="B8" s="326">
        <v>183</v>
      </c>
      <c r="C8" s="326">
        <v>187</v>
      </c>
      <c r="D8" s="326">
        <v>187</v>
      </c>
      <c r="E8" s="326">
        <v>189</v>
      </c>
      <c r="F8" s="326">
        <v>201</v>
      </c>
      <c r="G8" s="326">
        <v>210</v>
      </c>
      <c r="H8" s="326">
        <v>222</v>
      </c>
      <c r="I8" s="326">
        <v>235</v>
      </c>
      <c r="J8" s="326">
        <v>244</v>
      </c>
      <c r="K8" s="326">
        <v>257</v>
      </c>
      <c r="L8" s="326">
        <v>268</v>
      </c>
      <c r="M8" s="326">
        <v>274</v>
      </c>
      <c r="N8" s="326">
        <v>291</v>
      </c>
      <c r="O8" s="326">
        <v>294</v>
      </c>
      <c r="P8" s="326">
        <v>303</v>
      </c>
      <c r="Q8" s="442">
        <v>294</v>
      </c>
      <c r="Y8" s="325" t="s">
        <v>397</v>
      </c>
      <c r="Z8" s="328"/>
      <c r="AA8" s="326">
        <v>1</v>
      </c>
      <c r="AB8" s="326">
        <v>1</v>
      </c>
      <c r="AC8" s="326">
        <v>3</v>
      </c>
      <c r="AD8" s="326">
        <v>5</v>
      </c>
      <c r="AE8" s="326">
        <v>12</v>
      </c>
      <c r="AF8" s="326">
        <v>22</v>
      </c>
      <c r="AG8" s="326">
        <v>21</v>
      </c>
      <c r="AH8" s="326">
        <v>25</v>
      </c>
      <c r="AI8" s="326">
        <v>63</v>
      </c>
      <c r="AJ8" s="326">
        <v>62</v>
      </c>
      <c r="AK8" s="326">
        <v>45</v>
      </c>
      <c r="AL8" s="326">
        <v>53</v>
      </c>
      <c r="AM8" s="326">
        <v>50</v>
      </c>
      <c r="AN8" s="327">
        <v>0</v>
      </c>
      <c r="AO8" s="327">
        <v>4.4558137006468504E-7</v>
      </c>
      <c r="AP8" s="327">
        <v>4.1406598721198604E-7</v>
      </c>
      <c r="AQ8" s="327">
        <v>1.1313390340250214E-6</v>
      </c>
      <c r="AR8" s="327">
        <v>1.782131564793492E-6</v>
      </c>
      <c r="AS8" s="327">
        <v>4.20578189866519E-6</v>
      </c>
      <c r="AT8" s="327">
        <v>8.0792738348677213E-6</v>
      </c>
      <c r="AU8" s="327">
        <v>7.5463290702563239E-6</v>
      </c>
      <c r="AV8" s="327">
        <v>8.4423579438198223E-6</v>
      </c>
      <c r="AW8" s="327">
        <v>1.9968184026783991E-5</v>
      </c>
      <c r="AX8" s="327">
        <v>1.8429338793966235E-5</v>
      </c>
      <c r="AY8" s="327">
        <v>1.2773360560460999E-5</v>
      </c>
      <c r="AZ8" s="327">
        <v>1.3933563193309787E-5</v>
      </c>
      <c r="BA8" s="327">
        <v>1.241192498033951E-5</v>
      </c>
    </row>
    <row r="9" spans="1:53" ht="13.15" x14ac:dyDescent="0.4">
      <c r="A9" s="325" t="s">
        <v>397</v>
      </c>
      <c r="B9" s="328"/>
      <c r="C9" s="326">
        <v>1</v>
      </c>
      <c r="D9" s="326">
        <v>1</v>
      </c>
      <c r="E9" s="326">
        <v>3</v>
      </c>
      <c r="F9" s="326">
        <v>5</v>
      </c>
      <c r="G9" s="326">
        <v>12</v>
      </c>
      <c r="H9" s="326">
        <v>22</v>
      </c>
      <c r="I9" s="326">
        <v>21</v>
      </c>
      <c r="J9" s="326">
        <v>25</v>
      </c>
      <c r="K9" s="326">
        <v>63</v>
      </c>
      <c r="L9" s="326">
        <v>62</v>
      </c>
      <c r="M9" s="326">
        <v>45</v>
      </c>
      <c r="N9" s="326">
        <v>53</v>
      </c>
      <c r="O9" s="326">
        <v>50</v>
      </c>
      <c r="P9" s="326">
        <v>40</v>
      </c>
      <c r="Q9" s="442">
        <v>47</v>
      </c>
      <c r="Y9" s="325" t="s">
        <v>398</v>
      </c>
      <c r="Z9" s="326">
        <v>8861</v>
      </c>
      <c r="AA9" s="326">
        <v>8801</v>
      </c>
      <c r="AB9" s="326">
        <v>8699</v>
      </c>
      <c r="AC9" s="326">
        <v>8553</v>
      </c>
      <c r="AD9" s="326">
        <v>8429</v>
      </c>
      <c r="AE9" s="326">
        <v>8618</v>
      </c>
      <c r="AF9" s="326">
        <v>8827</v>
      </c>
      <c r="AG9" s="326">
        <v>9063</v>
      </c>
      <c r="AH9" s="326">
        <v>9396</v>
      </c>
      <c r="AI9" s="326">
        <v>9739</v>
      </c>
      <c r="AJ9" s="326">
        <v>10061</v>
      </c>
      <c r="AK9" s="326">
        <v>10117</v>
      </c>
      <c r="AL9" s="326">
        <v>10077</v>
      </c>
      <c r="AM9" s="326">
        <v>9939</v>
      </c>
      <c r="AN9" s="327">
        <v>4.2373833715340231E-3</v>
      </c>
      <c r="AO9" s="327">
        <v>3.921561637939293E-3</v>
      </c>
      <c r="AP9" s="327">
        <v>3.6019600227570666E-3</v>
      </c>
      <c r="AQ9" s="327">
        <v>3.225447586005336E-3</v>
      </c>
      <c r="AR9" s="327">
        <v>3.0043173919288685E-3</v>
      </c>
      <c r="AS9" s="327">
        <v>3.0204523668913839E-3</v>
      </c>
      <c r="AT9" s="327">
        <v>3.2416250063807901E-3</v>
      </c>
      <c r="AU9" s="327">
        <v>3.2567800173206219E-3</v>
      </c>
      <c r="AV9" s="327">
        <v>3.172975809605242E-3</v>
      </c>
      <c r="AW9" s="327">
        <v>3.0868276862991949E-3</v>
      </c>
      <c r="AX9" s="327">
        <v>2.9906060904208755E-3</v>
      </c>
      <c r="AY9" s="327">
        <v>2.8717353064485317E-3</v>
      </c>
      <c r="AZ9" s="327">
        <v>2.6492172886600513E-3</v>
      </c>
      <c r="BA9" s="327">
        <v>2.4672424475918882E-3</v>
      </c>
    </row>
    <row r="10" spans="1:53" ht="13.15" x14ac:dyDescent="0.4">
      <c r="A10" s="325" t="s">
        <v>398</v>
      </c>
      <c r="B10" s="326">
        <v>8861</v>
      </c>
      <c r="C10" s="326">
        <v>8801</v>
      </c>
      <c r="D10" s="326">
        <v>8699</v>
      </c>
      <c r="E10" s="326">
        <v>8553</v>
      </c>
      <c r="F10" s="326">
        <v>8429</v>
      </c>
      <c r="G10" s="326">
        <v>8618</v>
      </c>
      <c r="H10" s="326">
        <v>8827</v>
      </c>
      <c r="I10" s="326">
        <v>9063</v>
      </c>
      <c r="J10" s="326">
        <v>9396</v>
      </c>
      <c r="K10" s="326">
        <v>9739</v>
      </c>
      <c r="L10" s="326">
        <v>10061</v>
      </c>
      <c r="M10" s="326">
        <v>10117</v>
      </c>
      <c r="N10" s="326">
        <v>10077</v>
      </c>
      <c r="O10" s="326">
        <v>9939</v>
      </c>
      <c r="P10" s="326">
        <v>9697</v>
      </c>
      <c r="Q10" s="442">
        <v>9543</v>
      </c>
      <c r="Y10" s="325" t="s">
        <v>399</v>
      </c>
      <c r="Z10" s="326">
        <v>11</v>
      </c>
      <c r="AA10" s="326">
        <v>11</v>
      </c>
      <c r="AB10" s="326">
        <v>11</v>
      </c>
      <c r="AC10" s="326">
        <v>11</v>
      </c>
      <c r="AD10" s="326">
        <v>11</v>
      </c>
      <c r="AE10" s="326">
        <v>11</v>
      </c>
      <c r="AF10" s="326">
        <v>11</v>
      </c>
      <c r="AG10" s="326">
        <v>11</v>
      </c>
      <c r="AH10" s="326">
        <v>11</v>
      </c>
      <c r="AI10" s="326">
        <v>11</v>
      </c>
      <c r="AJ10" s="326">
        <v>11</v>
      </c>
      <c r="AK10" s="326">
        <v>11</v>
      </c>
      <c r="AL10" s="326">
        <v>11</v>
      </c>
      <c r="AM10" s="326">
        <v>552</v>
      </c>
      <c r="AN10" s="327">
        <v>5.2602660068699071E-6</v>
      </c>
      <c r="AO10" s="327">
        <v>4.9013950707115359E-6</v>
      </c>
      <c r="AP10" s="327">
        <v>4.5547258593318468E-6</v>
      </c>
      <c r="AQ10" s="327">
        <v>4.1482431247584118E-6</v>
      </c>
      <c r="AR10" s="327">
        <v>3.9206894425456824E-6</v>
      </c>
      <c r="AS10" s="327">
        <v>3.8553000737764242E-6</v>
      </c>
      <c r="AT10" s="327">
        <v>4.0396369174338607E-6</v>
      </c>
      <c r="AU10" s="327">
        <v>3.9528390368009317E-6</v>
      </c>
      <c r="AV10" s="327">
        <v>3.7146374952807221E-6</v>
      </c>
      <c r="AW10" s="327">
        <v>3.4865083221368872E-6</v>
      </c>
      <c r="AX10" s="327">
        <v>3.269721398929493E-6</v>
      </c>
      <c r="AY10" s="327">
        <v>3.1223770258904666E-6</v>
      </c>
      <c r="AZ10" s="327">
        <v>2.8918716061586348E-6</v>
      </c>
      <c r="BA10" s="327">
        <v>1.3702765178294821E-4</v>
      </c>
    </row>
    <row r="11" spans="1:53" ht="13.15" x14ac:dyDescent="0.4">
      <c r="A11" s="325" t="s">
        <v>400</v>
      </c>
      <c r="B11" s="326">
        <v>104</v>
      </c>
      <c r="C11" s="326">
        <v>134</v>
      </c>
      <c r="D11" s="326">
        <v>166</v>
      </c>
      <c r="E11" s="326">
        <v>223</v>
      </c>
      <c r="F11" s="326">
        <v>283</v>
      </c>
      <c r="G11" s="326">
        <v>334</v>
      </c>
      <c r="H11" s="326">
        <v>373</v>
      </c>
      <c r="I11" s="326">
        <v>405</v>
      </c>
      <c r="J11" s="326">
        <v>422</v>
      </c>
      <c r="K11" s="326">
        <v>496</v>
      </c>
      <c r="L11" s="326">
        <v>532</v>
      </c>
      <c r="M11" s="326">
        <v>543</v>
      </c>
      <c r="N11" s="326">
        <v>552</v>
      </c>
      <c r="O11" s="326">
        <v>552</v>
      </c>
      <c r="P11" s="326">
        <v>561</v>
      </c>
      <c r="Q11" s="442">
        <v>583</v>
      </c>
      <c r="Y11" s="329" t="s">
        <v>401</v>
      </c>
      <c r="Z11" s="330">
        <v>90</v>
      </c>
      <c r="AA11" s="330">
        <v>90</v>
      </c>
      <c r="AB11" s="330">
        <v>90</v>
      </c>
      <c r="AC11" s="330">
        <v>90</v>
      </c>
      <c r="AD11" s="330">
        <v>90</v>
      </c>
      <c r="AE11" s="330">
        <v>90</v>
      </c>
      <c r="AF11" s="330">
        <v>90</v>
      </c>
      <c r="AG11" s="330">
        <v>90</v>
      </c>
      <c r="AH11" s="330">
        <v>90</v>
      </c>
      <c r="AI11" s="330">
        <v>90</v>
      </c>
      <c r="AJ11" s="330">
        <v>90</v>
      </c>
      <c r="AK11" s="330">
        <v>88</v>
      </c>
      <c r="AL11" s="330">
        <v>86</v>
      </c>
      <c r="AM11" s="330">
        <v>11</v>
      </c>
      <c r="AN11" s="327">
        <v>4.3038540056208335E-5</v>
      </c>
      <c r="AO11" s="327">
        <v>4.0102323305821652E-5</v>
      </c>
      <c r="AP11" s="327">
        <v>3.7265938849078744E-5</v>
      </c>
      <c r="AQ11" s="327">
        <v>3.3940171020750645E-5</v>
      </c>
      <c r="AR11" s="327">
        <v>3.2078368166282854E-5</v>
      </c>
      <c r="AS11" s="327">
        <v>3.1543364239988925E-5</v>
      </c>
      <c r="AT11" s="327">
        <v>3.3051574779004319E-5</v>
      </c>
      <c r="AU11" s="327">
        <v>3.2341410301098531E-5</v>
      </c>
      <c r="AV11" s="327">
        <v>3.0392488597751362E-5</v>
      </c>
      <c r="AW11" s="327">
        <v>2.8525977181119986E-5</v>
      </c>
      <c r="AX11" s="327">
        <v>2.6752265991241308E-5</v>
      </c>
      <c r="AY11" s="327">
        <v>2.4979016207123733E-5</v>
      </c>
      <c r="AZ11" s="327">
        <v>2.2609178011785691E-5</v>
      </c>
      <c r="BA11" s="327">
        <v>2.7306234956746922E-6</v>
      </c>
    </row>
    <row r="12" spans="1:53" ht="13.15" x14ac:dyDescent="0.4">
      <c r="A12" s="325" t="s">
        <v>399</v>
      </c>
      <c r="B12" s="326">
        <v>11</v>
      </c>
      <c r="C12" s="326">
        <v>11</v>
      </c>
      <c r="D12" s="326">
        <v>11</v>
      </c>
      <c r="E12" s="326">
        <v>11</v>
      </c>
      <c r="F12" s="326">
        <v>11</v>
      </c>
      <c r="G12" s="326">
        <v>11</v>
      </c>
      <c r="H12" s="326">
        <v>11</v>
      </c>
      <c r="I12" s="326">
        <v>11</v>
      </c>
      <c r="J12" s="326">
        <v>11</v>
      </c>
      <c r="K12" s="326">
        <v>11</v>
      </c>
      <c r="L12" s="326">
        <v>11</v>
      </c>
      <c r="M12" s="326">
        <v>11</v>
      </c>
      <c r="N12" s="326">
        <v>11</v>
      </c>
      <c r="O12" s="326">
        <v>11</v>
      </c>
      <c r="P12" s="326">
        <v>10</v>
      </c>
      <c r="Q12" s="442">
        <v>10</v>
      </c>
      <c r="Y12" s="325" t="s">
        <v>400</v>
      </c>
      <c r="Z12" s="326">
        <v>104</v>
      </c>
      <c r="AA12" s="326">
        <v>134</v>
      </c>
      <c r="AB12" s="326">
        <v>166</v>
      </c>
      <c r="AC12" s="326">
        <v>223</v>
      </c>
      <c r="AD12" s="326">
        <v>283</v>
      </c>
      <c r="AE12" s="326">
        <v>334</v>
      </c>
      <c r="AF12" s="326">
        <v>373</v>
      </c>
      <c r="AG12" s="326">
        <v>405</v>
      </c>
      <c r="AH12" s="326">
        <v>422</v>
      </c>
      <c r="AI12" s="326">
        <v>496</v>
      </c>
      <c r="AJ12" s="326">
        <v>532</v>
      </c>
      <c r="AK12" s="326">
        <v>543</v>
      </c>
      <c r="AL12" s="326">
        <v>552</v>
      </c>
      <c r="AM12" s="326">
        <v>86</v>
      </c>
      <c r="AN12" s="327">
        <v>4.9733424064951855E-5</v>
      </c>
      <c r="AO12" s="327">
        <v>5.97079035886678E-5</v>
      </c>
      <c r="AP12" s="327">
        <v>6.8734953877189688E-5</v>
      </c>
      <c r="AQ12" s="327">
        <v>8.4096201529193265E-5</v>
      </c>
      <c r="AR12" s="327">
        <v>1.0086864656731164E-4</v>
      </c>
      <c r="AS12" s="327">
        <v>1.1706092951284779E-4</v>
      </c>
      <c r="AT12" s="327">
        <v>1.3698041547298455E-4</v>
      </c>
      <c r="AU12" s="327">
        <v>1.4553634635494338E-4</v>
      </c>
      <c r="AV12" s="327">
        <v>1.4250700209167861E-4</v>
      </c>
      <c r="AW12" s="327">
        <v>1.5720982979817237E-4</v>
      </c>
      <c r="AX12" s="327">
        <v>1.5813561674822639E-4</v>
      </c>
      <c r="AY12" s="327">
        <v>1.5413188409622939E-4</v>
      </c>
      <c r="AZ12" s="327">
        <v>1.4511937514541514E-4</v>
      </c>
      <c r="BA12" s="327">
        <v>2.1348510966183959E-5</v>
      </c>
    </row>
    <row r="13" spans="1:53" ht="13.15" x14ac:dyDescent="0.4">
      <c r="A13" s="329" t="s">
        <v>401</v>
      </c>
      <c r="B13" s="330">
        <v>90</v>
      </c>
      <c r="C13" s="330">
        <v>90</v>
      </c>
      <c r="D13" s="330">
        <v>90</v>
      </c>
      <c r="E13" s="330">
        <v>90</v>
      </c>
      <c r="F13" s="330">
        <v>90</v>
      </c>
      <c r="G13" s="330">
        <v>90</v>
      </c>
      <c r="H13" s="330">
        <v>90</v>
      </c>
      <c r="I13" s="330">
        <v>90</v>
      </c>
      <c r="J13" s="330">
        <v>90</v>
      </c>
      <c r="K13" s="330">
        <v>90</v>
      </c>
      <c r="L13" s="330">
        <v>90</v>
      </c>
      <c r="M13" s="330">
        <v>88</v>
      </c>
      <c r="N13" s="330">
        <v>86</v>
      </c>
      <c r="O13" s="330">
        <v>86</v>
      </c>
      <c r="P13" s="330">
        <v>84</v>
      </c>
      <c r="Q13" s="443">
        <v>80</v>
      </c>
      <c r="Y13" s="325" t="s">
        <v>402</v>
      </c>
      <c r="Z13" s="326">
        <v>7396</v>
      </c>
      <c r="AA13" s="326">
        <v>11942</v>
      </c>
      <c r="AB13" s="326">
        <v>17620</v>
      </c>
      <c r="AC13" s="326">
        <v>24825</v>
      </c>
      <c r="AD13" s="326">
        <v>32499</v>
      </c>
      <c r="AE13" s="326">
        <v>38956</v>
      </c>
      <c r="AF13" s="326">
        <v>41386</v>
      </c>
      <c r="AG13" s="326">
        <v>46034</v>
      </c>
      <c r="AH13" s="326">
        <v>52438</v>
      </c>
      <c r="AI13" s="326">
        <v>57100</v>
      </c>
      <c r="AJ13" s="326">
        <v>59710</v>
      </c>
      <c r="AK13" s="326">
        <v>59743</v>
      </c>
      <c r="AL13" s="326">
        <v>60209</v>
      </c>
      <c r="AM13" s="326">
        <v>60778</v>
      </c>
      <c r="AN13" s="327">
        <v>3.5368115806190758E-3</v>
      </c>
      <c r="AO13" s="327">
        <v>5.3211327213124691E-3</v>
      </c>
      <c r="AP13" s="327">
        <v>7.2958426946751944E-3</v>
      </c>
      <c r="AQ13" s="327">
        <v>9.3618305065570531E-3</v>
      </c>
      <c r="AR13" s="327">
        <v>1.1583498744844739E-2</v>
      </c>
      <c r="AS13" s="327">
        <v>1.3653369970366761E-2</v>
      </c>
      <c r="AT13" s="327">
        <v>1.5198583042265252E-2</v>
      </c>
      <c r="AU13" s="327">
        <v>1.6542272020008554E-2</v>
      </c>
      <c r="AV13" s="327">
        <v>1.7708014634320954E-2</v>
      </c>
      <c r="AW13" s="327">
        <v>1.8098147744910569E-2</v>
      </c>
      <c r="AX13" s="327">
        <v>1.7748642248189096E-2</v>
      </c>
      <c r="AY13" s="327">
        <v>1.6958197332524922E-2</v>
      </c>
      <c r="AZ13" s="327">
        <v>1.5828790685018659E-2</v>
      </c>
      <c r="BA13" s="327">
        <v>1.5087439529101496E-2</v>
      </c>
    </row>
    <row r="14" spans="1:53" ht="13.15" x14ac:dyDescent="0.4">
      <c r="A14" s="325" t="s">
        <v>402</v>
      </c>
      <c r="B14" s="326">
        <v>7396</v>
      </c>
      <c r="C14" s="326">
        <v>11942</v>
      </c>
      <c r="D14" s="326">
        <v>17620</v>
      </c>
      <c r="E14" s="326">
        <v>24825</v>
      </c>
      <c r="F14" s="326">
        <v>32499</v>
      </c>
      <c r="G14" s="326">
        <v>38956</v>
      </c>
      <c r="H14" s="326">
        <v>41386</v>
      </c>
      <c r="I14" s="326">
        <v>46034</v>
      </c>
      <c r="J14" s="326">
        <v>52438</v>
      </c>
      <c r="K14" s="326">
        <v>57100</v>
      </c>
      <c r="L14" s="326">
        <v>59710</v>
      </c>
      <c r="M14" s="326">
        <v>59743</v>
      </c>
      <c r="N14" s="326">
        <v>60209</v>
      </c>
      <c r="O14" s="326">
        <v>60778</v>
      </c>
      <c r="P14" s="326">
        <v>53848</v>
      </c>
      <c r="Q14" s="442">
        <v>52429</v>
      </c>
      <c r="Y14" s="325" t="s">
        <v>403</v>
      </c>
      <c r="Z14" s="326">
        <v>11270</v>
      </c>
      <c r="AA14" s="326">
        <v>12390</v>
      </c>
      <c r="AB14" s="326">
        <v>13448</v>
      </c>
      <c r="AC14" s="326">
        <v>14430</v>
      </c>
      <c r="AD14" s="326">
        <v>15634</v>
      </c>
      <c r="AE14" s="326">
        <v>16789</v>
      </c>
      <c r="AF14" s="326">
        <v>17893</v>
      </c>
      <c r="AG14" s="326">
        <v>19438</v>
      </c>
      <c r="AH14" s="326">
        <v>21720</v>
      </c>
      <c r="AI14" s="326">
        <v>24489</v>
      </c>
      <c r="AJ14" s="326">
        <v>28515</v>
      </c>
      <c r="AK14" s="326">
        <v>32021</v>
      </c>
      <c r="AL14" s="326">
        <v>39601</v>
      </c>
      <c r="AM14" s="326">
        <v>45250</v>
      </c>
      <c r="AN14" s="327">
        <v>5.3893816270385326E-3</v>
      </c>
      <c r="AO14" s="327">
        <v>5.5207531751014479E-3</v>
      </c>
      <c r="AP14" s="327">
        <v>5.5683593960267888E-3</v>
      </c>
      <c r="AQ14" s="327">
        <v>5.4417407536603533E-3</v>
      </c>
      <c r="AR14" s="327">
        <v>5.5723689767962908E-3</v>
      </c>
      <c r="AS14" s="327">
        <v>5.8842393580574893E-3</v>
      </c>
      <c r="AT14" s="327">
        <v>6.5710203057858249E-3</v>
      </c>
      <c r="AU14" s="327">
        <v>6.9850259270305918E-3</v>
      </c>
      <c r="AV14" s="327">
        <v>7.3347205815906622E-3</v>
      </c>
      <c r="AW14" s="327">
        <v>7.7619183909827484E-3</v>
      </c>
      <c r="AX14" s="327">
        <v>8.4760096082249544E-3</v>
      </c>
      <c r="AY14" s="327">
        <v>9.0892395223671485E-3</v>
      </c>
      <c r="AZ14" s="327">
        <v>1.0411000679589827E-2</v>
      </c>
      <c r="BA14" s="327">
        <v>1.1232792107207257E-2</v>
      </c>
    </row>
    <row r="15" spans="1:53" ht="13.15" x14ac:dyDescent="0.4">
      <c r="A15" s="325" t="s">
        <v>403</v>
      </c>
      <c r="B15" s="326">
        <v>11270</v>
      </c>
      <c r="C15" s="326">
        <v>12390</v>
      </c>
      <c r="D15" s="326">
        <v>13448</v>
      </c>
      <c r="E15" s="326">
        <v>14430</v>
      </c>
      <c r="F15" s="326">
        <v>15634</v>
      </c>
      <c r="G15" s="326">
        <v>16789</v>
      </c>
      <c r="H15" s="326">
        <v>17893</v>
      </c>
      <c r="I15" s="326">
        <v>19438</v>
      </c>
      <c r="J15" s="326">
        <v>21720</v>
      </c>
      <c r="K15" s="326">
        <v>24489</v>
      </c>
      <c r="L15" s="326">
        <v>28515</v>
      </c>
      <c r="M15" s="326">
        <v>32021</v>
      </c>
      <c r="N15" s="326">
        <v>39601</v>
      </c>
      <c r="O15" s="326">
        <v>45250</v>
      </c>
      <c r="P15" s="326">
        <v>49287</v>
      </c>
      <c r="Q15" s="442">
        <v>51761</v>
      </c>
      <c r="Y15" s="325" t="s">
        <v>404</v>
      </c>
      <c r="Z15" s="326">
        <v>24</v>
      </c>
      <c r="AA15" s="326">
        <v>14</v>
      </c>
      <c r="AB15" s="326">
        <v>8</v>
      </c>
      <c r="AC15" s="326">
        <v>3</v>
      </c>
      <c r="AD15" s="326">
        <v>1</v>
      </c>
      <c r="AE15" s="326">
        <v>1</v>
      </c>
      <c r="AF15" s="326">
        <v>1</v>
      </c>
      <c r="AG15" s="328"/>
      <c r="AH15" s="328"/>
      <c r="AI15" s="328"/>
      <c r="AJ15" s="328"/>
      <c r="AK15" s="328"/>
      <c r="AL15" s="328"/>
      <c r="AM15" s="328"/>
      <c r="AN15" s="327">
        <v>1.1476944014988889E-5</v>
      </c>
      <c r="AO15" s="327">
        <v>6.2381391809055907E-6</v>
      </c>
      <c r="AP15" s="327">
        <v>3.3125278976958883E-6</v>
      </c>
      <c r="AQ15" s="327">
        <v>1.1313390340250214E-6</v>
      </c>
      <c r="AR15" s="327">
        <v>3.564263129586984E-7</v>
      </c>
      <c r="AS15" s="327">
        <v>3.5048182488876584E-7</v>
      </c>
      <c r="AT15" s="327">
        <v>3.6723971976671462E-7</v>
      </c>
      <c r="AU15" s="327">
        <v>0</v>
      </c>
      <c r="AV15" s="327">
        <v>0</v>
      </c>
      <c r="AW15" s="327">
        <v>0</v>
      </c>
      <c r="AX15" s="327">
        <v>0</v>
      </c>
      <c r="AY15" s="327">
        <v>0</v>
      </c>
      <c r="AZ15" s="327">
        <v>0</v>
      </c>
      <c r="BA15" s="327">
        <v>0</v>
      </c>
    </row>
    <row r="16" spans="1:53" ht="13.15" x14ac:dyDescent="0.4">
      <c r="A16" s="325" t="s">
        <v>404</v>
      </c>
      <c r="B16" s="326">
        <v>24</v>
      </c>
      <c r="C16" s="326">
        <v>14</v>
      </c>
      <c r="D16" s="326">
        <v>8</v>
      </c>
      <c r="E16" s="326">
        <v>3</v>
      </c>
      <c r="F16" s="326">
        <v>1</v>
      </c>
      <c r="G16" s="326">
        <v>1</v>
      </c>
      <c r="H16" s="326">
        <v>1</v>
      </c>
      <c r="I16" s="328"/>
      <c r="J16" s="328"/>
      <c r="K16" s="328"/>
      <c r="L16" s="328"/>
      <c r="M16" s="328"/>
      <c r="N16" s="328"/>
      <c r="O16" s="328"/>
      <c r="P16" s="328"/>
      <c r="Q16" s="444"/>
      <c r="Y16" s="325" t="s">
        <v>405</v>
      </c>
      <c r="Z16" s="326">
        <v>53</v>
      </c>
      <c r="AA16" s="326">
        <v>33</v>
      </c>
      <c r="AB16" s="326">
        <v>30</v>
      </c>
      <c r="AC16" s="326">
        <v>29</v>
      </c>
      <c r="AD16" s="326">
        <v>29</v>
      </c>
      <c r="AE16" s="326">
        <v>29</v>
      </c>
      <c r="AF16" s="326">
        <v>28</v>
      </c>
      <c r="AG16" s="326">
        <v>28</v>
      </c>
      <c r="AH16" s="326">
        <v>27</v>
      </c>
      <c r="AI16" s="326">
        <v>27</v>
      </c>
      <c r="AJ16" s="326">
        <v>27</v>
      </c>
      <c r="AK16" s="326">
        <v>28</v>
      </c>
      <c r="AL16" s="326">
        <v>28</v>
      </c>
      <c r="AM16" s="326">
        <v>31</v>
      </c>
      <c r="AN16" s="327">
        <v>2.5344918033100463E-5</v>
      </c>
      <c r="AO16" s="327">
        <v>1.4704185212134607E-5</v>
      </c>
      <c r="AP16" s="327">
        <v>1.2421979616359582E-5</v>
      </c>
      <c r="AQ16" s="327">
        <v>1.0936277328908541E-5</v>
      </c>
      <c r="AR16" s="327">
        <v>1.0336363075802253E-5</v>
      </c>
      <c r="AS16" s="327">
        <v>1.0163972921774209E-5</v>
      </c>
      <c r="AT16" s="327">
        <v>1.028271215346801E-5</v>
      </c>
      <c r="AU16" s="327">
        <v>1.0061772093675097E-5</v>
      </c>
      <c r="AV16" s="327">
        <v>9.1177465793254077E-6</v>
      </c>
      <c r="AW16" s="327">
        <v>8.5577931543359968E-6</v>
      </c>
      <c r="AX16" s="327">
        <v>8.0256797973723925E-6</v>
      </c>
      <c r="AY16" s="327">
        <v>7.9478687931757326E-6</v>
      </c>
      <c r="AZ16" s="327">
        <v>7.3611277247674346E-6</v>
      </c>
      <c r="BA16" s="327">
        <v>7.695393487810496E-6</v>
      </c>
    </row>
    <row r="17" spans="1:53" ht="13.15" x14ac:dyDescent="0.4">
      <c r="A17" s="325" t="s">
        <v>405</v>
      </c>
      <c r="B17" s="326">
        <v>53</v>
      </c>
      <c r="C17" s="326">
        <v>33</v>
      </c>
      <c r="D17" s="326">
        <v>30</v>
      </c>
      <c r="E17" s="326">
        <v>29</v>
      </c>
      <c r="F17" s="326">
        <v>29</v>
      </c>
      <c r="G17" s="326">
        <v>29</v>
      </c>
      <c r="H17" s="326">
        <v>28</v>
      </c>
      <c r="I17" s="326">
        <v>28</v>
      </c>
      <c r="J17" s="326">
        <v>27</v>
      </c>
      <c r="K17" s="326">
        <v>27</v>
      </c>
      <c r="L17" s="326">
        <v>27</v>
      </c>
      <c r="M17" s="326">
        <v>28</v>
      </c>
      <c r="N17" s="326">
        <v>28</v>
      </c>
      <c r="O17" s="326">
        <v>31</v>
      </c>
      <c r="P17" s="326">
        <v>35</v>
      </c>
      <c r="Q17" s="442">
        <v>35</v>
      </c>
      <c r="Y17" s="325" t="s">
        <v>406</v>
      </c>
      <c r="Z17" s="326">
        <v>16</v>
      </c>
      <c r="AA17" s="326">
        <v>15</v>
      </c>
      <c r="AB17" s="326">
        <v>14</v>
      </c>
      <c r="AC17" s="326">
        <v>13</v>
      </c>
      <c r="AD17" s="326">
        <v>12</v>
      </c>
      <c r="AE17" s="326">
        <v>12</v>
      </c>
      <c r="AF17" s="326">
        <v>12</v>
      </c>
      <c r="AG17" s="326">
        <v>12</v>
      </c>
      <c r="AH17" s="326">
        <v>12</v>
      </c>
      <c r="AI17" s="326">
        <v>12</v>
      </c>
      <c r="AJ17" s="326">
        <v>12</v>
      </c>
      <c r="AK17" s="326">
        <v>14</v>
      </c>
      <c r="AL17" s="326">
        <v>7</v>
      </c>
      <c r="AM17" s="326">
        <v>7</v>
      </c>
      <c r="AN17" s="327">
        <v>7.6512960099925932E-6</v>
      </c>
      <c r="AO17" s="327">
        <v>6.6837205509702757E-6</v>
      </c>
      <c r="AP17" s="327">
        <v>5.7969238209678045E-6</v>
      </c>
      <c r="AQ17" s="327">
        <v>4.9024691474417599E-6</v>
      </c>
      <c r="AR17" s="327">
        <v>4.2771157555043808E-6</v>
      </c>
      <c r="AS17" s="327">
        <v>4.20578189866519E-6</v>
      </c>
      <c r="AT17" s="327">
        <v>4.4068766372005757E-6</v>
      </c>
      <c r="AU17" s="327">
        <v>4.3121880401464704E-6</v>
      </c>
      <c r="AV17" s="327">
        <v>4.0523318130335148E-6</v>
      </c>
      <c r="AW17" s="327">
        <v>3.8034636241493318E-6</v>
      </c>
      <c r="AX17" s="327">
        <v>3.5669687988321743E-6</v>
      </c>
      <c r="AY17" s="327">
        <v>3.9739343965878663E-6</v>
      </c>
      <c r="AZ17" s="327">
        <v>1.8402819311918587E-6</v>
      </c>
      <c r="BA17" s="327">
        <v>1.7376694972475315E-6</v>
      </c>
    </row>
    <row r="18" spans="1:53" ht="13.15" x14ac:dyDescent="0.4">
      <c r="A18" s="325" t="s">
        <v>406</v>
      </c>
      <c r="B18" s="326">
        <v>16</v>
      </c>
      <c r="C18" s="326">
        <v>15</v>
      </c>
      <c r="D18" s="326">
        <v>14</v>
      </c>
      <c r="E18" s="326">
        <v>13</v>
      </c>
      <c r="F18" s="326">
        <v>12</v>
      </c>
      <c r="G18" s="326">
        <v>12</v>
      </c>
      <c r="H18" s="326">
        <v>12</v>
      </c>
      <c r="I18" s="326">
        <v>12</v>
      </c>
      <c r="J18" s="326">
        <v>12</v>
      </c>
      <c r="K18" s="326">
        <v>12</v>
      </c>
      <c r="L18" s="326">
        <v>12</v>
      </c>
      <c r="M18" s="326">
        <v>14</v>
      </c>
      <c r="N18" s="326">
        <v>7</v>
      </c>
      <c r="O18" s="326">
        <v>7</v>
      </c>
      <c r="P18" s="326">
        <v>7</v>
      </c>
      <c r="Q18" s="442">
        <v>7</v>
      </c>
      <c r="Y18" s="325" t="s">
        <v>407</v>
      </c>
      <c r="Z18" s="328"/>
      <c r="AA18" s="328"/>
      <c r="AB18" s="328"/>
      <c r="AC18" s="328"/>
      <c r="AD18" s="328"/>
      <c r="AE18" s="328"/>
      <c r="AF18" s="328"/>
      <c r="AG18" s="328"/>
      <c r="AH18" s="328"/>
      <c r="AI18" s="328"/>
      <c r="AJ18" s="328"/>
      <c r="AK18" s="328"/>
      <c r="AL18" s="328"/>
      <c r="AM18" s="328"/>
      <c r="AN18" s="327">
        <v>0</v>
      </c>
      <c r="AO18" s="327">
        <v>0</v>
      </c>
      <c r="AP18" s="327">
        <v>0</v>
      </c>
      <c r="AQ18" s="327">
        <v>0</v>
      </c>
      <c r="AR18" s="327">
        <v>0</v>
      </c>
      <c r="AS18" s="327">
        <v>0</v>
      </c>
      <c r="AT18" s="327">
        <v>0</v>
      </c>
      <c r="AU18" s="327">
        <v>0</v>
      </c>
      <c r="AV18" s="327">
        <v>0</v>
      </c>
      <c r="AW18" s="327">
        <v>0</v>
      </c>
      <c r="AX18" s="327">
        <v>0</v>
      </c>
      <c r="AY18" s="327">
        <v>0</v>
      </c>
      <c r="AZ18" s="327">
        <v>0</v>
      </c>
      <c r="BA18" s="327">
        <v>0</v>
      </c>
    </row>
    <row r="19" spans="1:53" ht="13.15" x14ac:dyDescent="0.4">
      <c r="A19" s="325" t="s">
        <v>407</v>
      </c>
      <c r="B19" s="328"/>
      <c r="C19" s="328"/>
      <c r="D19" s="328"/>
      <c r="E19" s="328"/>
      <c r="F19" s="328"/>
      <c r="G19" s="328"/>
      <c r="H19" s="328"/>
      <c r="I19" s="328"/>
      <c r="J19" s="328"/>
      <c r="K19" s="328"/>
      <c r="L19" s="328"/>
      <c r="M19" s="328"/>
      <c r="N19" s="328"/>
      <c r="O19" s="328"/>
      <c r="P19" s="328"/>
      <c r="Q19" s="444"/>
      <c r="Y19" s="325" t="s">
        <v>408</v>
      </c>
      <c r="Z19" s="326">
        <v>7746</v>
      </c>
      <c r="AA19" s="326">
        <v>7827</v>
      </c>
      <c r="AB19" s="326">
        <v>7997</v>
      </c>
      <c r="AC19" s="326">
        <v>8078</v>
      </c>
      <c r="AD19" s="326">
        <v>8255</v>
      </c>
      <c r="AE19" s="326">
        <v>8700</v>
      </c>
      <c r="AF19" s="326">
        <v>9148</v>
      </c>
      <c r="AG19" s="326">
        <v>9623</v>
      </c>
      <c r="AH19" s="326">
        <v>10079</v>
      </c>
      <c r="AI19" s="326">
        <v>10526</v>
      </c>
      <c r="AJ19" s="326">
        <v>10945</v>
      </c>
      <c r="AK19" s="326">
        <v>11118</v>
      </c>
      <c r="AL19" s="326">
        <v>11456</v>
      </c>
      <c r="AM19" s="326">
        <v>11720</v>
      </c>
      <c r="AN19" s="327">
        <v>3.7041836808376638E-3</v>
      </c>
      <c r="AO19" s="327">
        <v>3.48756538349629E-3</v>
      </c>
      <c r="AP19" s="327">
        <v>3.3112856997342525E-3</v>
      </c>
      <c r="AQ19" s="327">
        <v>3.0463189056180412E-3</v>
      </c>
      <c r="AR19" s="327">
        <v>2.9422992134740551E-3</v>
      </c>
      <c r="AS19" s="327">
        <v>3.0491918765322627E-3</v>
      </c>
      <c r="AT19" s="327">
        <v>3.3595089564259057E-3</v>
      </c>
      <c r="AU19" s="327">
        <v>3.4580154591941237E-3</v>
      </c>
      <c r="AV19" s="327">
        <v>3.4036210286303996E-3</v>
      </c>
      <c r="AW19" s="327">
        <v>3.3362715089829886E-3</v>
      </c>
      <c r="AX19" s="327">
        <v>3.2533727919348459E-3</v>
      </c>
      <c r="AY19" s="327">
        <v>3.1558716158045642E-3</v>
      </c>
      <c r="AZ19" s="327">
        <v>3.0117528291048476E-3</v>
      </c>
      <c r="BA19" s="327">
        <v>2.9093552153915815E-3</v>
      </c>
    </row>
    <row r="20" spans="1:53" ht="13.15" x14ac:dyDescent="0.4">
      <c r="A20" s="325" t="s">
        <v>408</v>
      </c>
      <c r="B20" s="326">
        <v>7746</v>
      </c>
      <c r="C20" s="326">
        <v>7827</v>
      </c>
      <c r="D20" s="326">
        <v>7997</v>
      </c>
      <c r="E20" s="326">
        <v>8078</v>
      </c>
      <c r="F20" s="326">
        <v>8255</v>
      </c>
      <c r="G20" s="326">
        <v>8700</v>
      </c>
      <c r="H20" s="326">
        <v>9148</v>
      </c>
      <c r="I20" s="326">
        <v>9623</v>
      </c>
      <c r="J20" s="326">
        <v>10079</v>
      </c>
      <c r="K20" s="326">
        <v>10526</v>
      </c>
      <c r="L20" s="326">
        <v>10945</v>
      </c>
      <c r="M20" s="326">
        <v>11118</v>
      </c>
      <c r="N20" s="326">
        <v>11456</v>
      </c>
      <c r="O20" s="326">
        <v>11720</v>
      </c>
      <c r="P20" s="326">
        <v>11941</v>
      </c>
      <c r="Q20" s="442">
        <v>12236</v>
      </c>
      <c r="Y20" s="325" t="s">
        <v>409</v>
      </c>
      <c r="Z20" s="326">
        <v>1965319</v>
      </c>
      <c r="AA20" s="326">
        <v>2105481</v>
      </c>
      <c r="AB20" s="326">
        <v>2263552</v>
      </c>
      <c r="AC20" s="326">
        <v>2485605</v>
      </c>
      <c r="AD20" s="326">
        <v>2624110</v>
      </c>
      <c r="AE20" s="326">
        <v>2659145</v>
      </c>
      <c r="AF20" s="326">
        <v>2523132</v>
      </c>
      <c r="AG20" s="326">
        <v>2569555</v>
      </c>
      <c r="AH20" s="326">
        <v>2730394</v>
      </c>
      <c r="AI20" s="326">
        <v>2908898</v>
      </c>
      <c r="AJ20" s="326">
        <v>3105290</v>
      </c>
      <c r="AK20" s="326">
        <v>3257092</v>
      </c>
      <c r="AL20" s="326">
        <v>3524747</v>
      </c>
      <c r="AM20" s="326">
        <v>3737487</v>
      </c>
      <c r="AN20" s="327">
        <v>0.93982733894141446</v>
      </c>
      <c r="AO20" s="327">
        <v>0.93816310862516317</v>
      </c>
      <c r="AP20" s="327">
        <v>0.93725989348566541</v>
      </c>
      <c r="AQ20" s="327">
        <v>0.93735398655592117</v>
      </c>
      <c r="AR20" s="327">
        <v>0.93530185209805006</v>
      </c>
      <c r="AS20" s="327">
        <v>0.93198199224383727</v>
      </c>
      <c r="AT20" s="327">
        <v>0.92659428861443027</v>
      </c>
      <c r="AU20" s="327">
        <v>0.92336702829154704</v>
      </c>
      <c r="AV20" s="327">
        <v>0.92203853902631927</v>
      </c>
      <c r="AW20" s="327">
        <v>0.92199064411339515</v>
      </c>
      <c r="AX20" s="327">
        <v>0.92303937844379691</v>
      </c>
      <c r="AY20" s="327">
        <v>0.92453356654651198</v>
      </c>
      <c r="AZ20" s="327">
        <v>0.92664688801753003</v>
      </c>
      <c r="BA20" s="327">
        <v>0.92778816517988349</v>
      </c>
    </row>
    <row r="21" spans="1:53" ht="13.15" x14ac:dyDescent="0.4">
      <c r="A21" s="325" t="s">
        <v>410</v>
      </c>
      <c r="B21" s="326">
        <v>1965319</v>
      </c>
      <c r="C21" s="326">
        <v>2105481</v>
      </c>
      <c r="D21" s="326">
        <v>2263552</v>
      </c>
      <c r="E21" s="326">
        <v>2485605</v>
      </c>
      <c r="F21" s="326">
        <v>2624110</v>
      </c>
      <c r="G21" s="326">
        <v>2659145</v>
      </c>
      <c r="H21" s="326">
        <v>2523132</v>
      </c>
      <c r="I21" s="326">
        <v>2569555</v>
      </c>
      <c r="J21" s="326">
        <v>2730394</v>
      </c>
      <c r="K21" s="326">
        <v>2908898</v>
      </c>
      <c r="L21" s="326">
        <v>3105290</v>
      </c>
      <c r="M21" s="326">
        <v>3257092</v>
      </c>
      <c r="N21" s="326">
        <v>3524747</v>
      </c>
      <c r="O21" s="326">
        <v>3737487</v>
      </c>
      <c r="P21" s="326">
        <v>3874968</v>
      </c>
      <c r="Q21" s="442">
        <v>4040779</v>
      </c>
      <c r="Y21" s="325" t="s">
        <v>411</v>
      </c>
      <c r="Z21" s="326">
        <v>45469</v>
      </c>
      <c r="AA21" s="326">
        <v>49701</v>
      </c>
      <c r="AB21" s="326">
        <v>53647</v>
      </c>
      <c r="AC21" s="326">
        <v>58013</v>
      </c>
      <c r="AD21" s="326">
        <v>62561</v>
      </c>
      <c r="AE21" s="326">
        <v>66244</v>
      </c>
      <c r="AF21" s="326">
        <v>68218</v>
      </c>
      <c r="AG21" s="326">
        <v>72905</v>
      </c>
      <c r="AH21" s="326">
        <v>79045</v>
      </c>
      <c r="AI21" s="326">
        <v>86339</v>
      </c>
      <c r="AJ21" s="326">
        <v>91920</v>
      </c>
      <c r="AK21" s="326">
        <v>95059</v>
      </c>
      <c r="AL21" s="326">
        <v>100048</v>
      </c>
      <c r="AM21" s="326">
        <v>105429</v>
      </c>
      <c r="AN21" s="327">
        <v>2.1743548642397074E-2</v>
      </c>
      <c r="AO21" s="327">
        <v>2.2145839673584911E-2</v>
      </c>
      <c r="AP21" s="327">
        <v>2.2213398015961415E-2</v>
      </c>
      <c r="AQ21" s="327">
        <v>2.1877457126964522E-2</v>
      </c>
      <c r="AR21" s="327">
        <v>2.229838656500913E-2</v>
      </c>
      <c r="AS21" s="327">
        <v>2.3217318007931403E-2</v>
      </c>
      <c r="AT21" s="327">
        <v>2.505235920304574E-2</v>
      </c>
      <c r="AU21" s="327">
        <v>2.6198339088906536E-2</v>
      </c>
      <c r="AV21" s="327">
        <v>2.6693047346769513E-2</v>
      </c>
      <c r="AW21" s="327">
        <v>2.7365603820452427E-2</v>
      </c>
      <c r="AX21" s="327">
        <v>2.7322980999054457E-2</v>
      </c>
      <c r="AY21" s="327">
        <v>2.6982730700374713E-2</v>
      </c>
      <c r="AZ21" s="327">
        <v>2.630236095026901E-2</v>
      </c>
      <c r="BA21" s="327">
        <v>2.6171536775044284E-2</v>
      </c>
    </row>
    <row r="22" spans="1:53" ht="13.15" x14ac:dyDescent="0.4">
      <c r="A22" s="325" t="s">
        <v>412</v>
      </c>
      <c r="B22" s="326">
        <v>45469</v>
      </c>
      <c r="C22" s="326">
        <v>49701</v>
      </c>
      <c r="D22" s="326">
        <v>53647</v>
      </c>
      <c r="E22" s="326">
        <v>58013</v>
      </c>
      <c r="F22" s="326">
        <v>62561</v>
      </c>
      <c r="G22" s="326">
        <v>66244</v>
      </c>
      <c r="H22" s="326">
        <v>68218</v>
      </c>
      <c r="I22" s="326">
        <v>72905</v>
      </c>
      <c r="J22" s="326">
        <v>79045</v>
      </c>
      <c r="K22" s="326">
        <v>86339</v>
      </c>
      <c r="L22" s="326">
        <v>91920</v>
      </c>
      <c r="M22" s="326">
        <v>95059</v>
      </c>
      <c r="N22" s="326">
        <v>100048</v>
      </c>
      <c r="O22" s="326">
        <v>105429</v>
      </c>
      <c r="P22" s="326">
        <v>105092</v>
      </c>
      <c r="Q22" s="442">
        <v>108483</v>
      </c>
      <c r="Y22" s="325" t="s">
        <v>413</v>
      </c>
      <c r="Z22" s="326">
        <v>22168</v>
      </c>
      <c r="AA22" s="326">
        <v>24506</v>
      </c>
      <c r="AB22" s="326">
        <v>26290</v>
      </c>
      <c r="AC22" s="326">
        <v>27895</v>
      </c>
      <c r="AD22" s="326">
        <v>29837</v>
      </c>
      <c r="AE22" s="326">
        <v>31717</v>
      </c>
      <c r="AF22" s="326">
        <v>32861</v>
      </c>
      <c r="AG22" s="326">
        <v>35162</v>
      </c>
      <c r="AH22" s="326">
        <v>38222</v>
      </c>
      <c r="AI22" s="326">
        <v>40438</v>
      </c>
      <c r="AJ22" s="326">
        <v>41605</v>
      </c>
      <c r="AK22" s="326">
        <v>42085</v>
      </c>
      <c r="AL22" s="326">
        <v>42295</v>
      </c>
      <c r="AM22" s="326">
        <v>42482</v>
      </c>
      <c r="AN22" s="327">
        <v>1.0600870621844737E-2</v>
      </c>
      <c r="AO22" s="327">
        <v>1.0919417054805172E-2</v>
      </c>
      <c r="AP22" s="327">
        <v>1.0885794803803113E-2</v>
      </c>
      <c r="AQ22" s="327">
        <v>1.0519567451375991E-2</v>
      </c>
      <c r="AR22" s="327">
        <v>1.0634691899748683E-2</v>
      </c>
      <c r="AS22" s="327">
        <v>1.1116232039996985E-2</v>
      </c>
      <c r="AT22" s="327">
        <v>1.2067864431254009E-2</v>
      </c>
      <c r="AU22" s="327">
        <v>1.263542965563585E-2</v>
      </c>
      <c r="AV22" s="327">
        <v>1.290735221314725E-2</v>
      </c>
      <c r="AW22" s="327">
        <v>1.2817038502779222E-2</v>
      </c>
      <c r="AX22" s="327">
        <v>1.2366978072951052E-2</v>
      </c>
      <c r="AY22" s="327">
        <v>1.1945930648600025E-2</v>
      </c>
      <c r="AZ22" s="327">
        <v>1.1119246325679951E-2</v>
      </c>
      <c r="BA22" s="327">
        <v>1.0545667940295662E-2</v>
      </c>
    </row>
    <row r="23" spans="1:53" ht="13.15" x14ac:dyDescent="0.4">
      <c r="A23" s="325" t="s">
        <v>414</v>
      </c>
      <c r="B23" s="326">
        <v>22168</v>
      </c>
      <c r="C23" s="326">
        <v>24506</v>
      </c>
      <c r="D23" s="326">
        <v>26290</v>
      </c>
      <c r="E23" s="326">
        <v>27895</v>
      </c>
      <c r="F23" s="326">
        <v>29837</v>
      </c>
      <c r="G23" s="326">
        <v>31717</v>
      </c>
      <c r="H23" s="326">
        <v>32861</v>
      </c>
      <c r="I23" s="326">
        <v>35162</v>
      </c>
      <c r="J23" s="326">
        <v>38222</v>
      </c>
      <c r="K23" s="326">
        <v>40438</v>
      </c>
      <c r="L23" s="326">
        <v>41605</v>
      </c>
      <c r="M23" s="326">
        <v>42085</v>
      </c>
      <c r="N23" s="326">
        <v>42295</v>
      </c>
      <c r="O23" s="326">
        <v>42482</v>
      </c>
      <c r="P23" s="326">
        <v>42174</v>
      </c>
      <c r="Q23" s="442">
        <v>41923</v>
      </c>
      <c r="Y23" s="325" t="s">
        <v>415</v>
      </c>
      <c r="Z23" s="326">
        <v>21</v>
      </c>
      <c r="AA23" s="326">
        <v>21</v>
      </c>
      <c r="AB23" s="326">
        <v>21</v>
      </c>
      <c r="AC23" s="326">
        <v>21</v>
      </c>
      <c r="AD23" s="326">
        <v>20</v>
      </c>
      <c r="AE23" s="326">
        <v>20</v>
      </c>
      <c r="AF23" s="326">
        <v>20</v>
      </c>
      <c r="AG23" s="326">
        <v>19</v>
      </c>
      <c r="AH23" s="326">
        <v>17</v>
      </c>
      <c r="AI23" s="326">
        <v>18</v>
      </c>
      <c r="AJ23" s="326">
        <v>18</v>
      </c>
      <c r="AK23" s="326">
        <v>17</v>
      </c>
      <c r="AL23" s="326">
        <v>20</v>
      </c>
      <c r="AM23" s="326">
        <v>20</v>
      </c>
      <c r="AN23" s="327">
        <v>1.0042326013115278E-5</v>
      </c>
      <c r="AO23" s="327">
        <v>9.3572087713583861E-6</v>
      </c>
      <c r="AP23" s="327">
        <v>8.6953857314517072E-6</v>
      </c>
      <c r="AQ23" s="327">
        <v>7.9193732381751499E-6</v>
      </c>
      <c r="AR23" s="327">
        <v>7.128526259173968E-6</v>
      </c>
      <c r="AS23" s="327">
        <v>7.0096364977753167E-6</v>
      </c>
      <c r="AT23" s="327">
        <v>7.3447943953342931E-6</v>
      </c>
      <c r="AU23" s="327">
        <v>6.8276310635652456E-6</v>
      </c>
      <c r="AV23" s="327">
        <v>5.7408034017974791E-6</v>
      </c>
      <c r="AW23" s="327">
        <v>5.705195436223997E-6</v>
      </c>
      <c r="AX23" s="327">
        <v>5.3504531982482617E-6</v>
      </c>
      <c r="AY23" s="327">
        <v>4.8254917672852664E-6</v>
      </c>
      <c r="AZ23" s="327">
        <v>5.2579483748338815E-6</v>
      </c>
      <c r="BA23" s="327">
        <v>4.9647699921358047E-6</v>
      </c>
    </row>
    <row r="24" spans="1:53" ht="13.15" x14ac:dyDescent="0.4">
      <c r="A24" s="325" t="s">
        <v>416</v>
      </c>
      <c r="B24" s="326">
        <v>21</v>
      </c>
      <c r="C24" s="326">
        <v>21</v>
      </c>
      <c r="D24" s="326">
        <v>21</v>
      </c>
      <c r="E24" s="326">
        <v>21</v>
      </c>
      <c r="F24" s="326">
        <v>20</v>
      </c>
      <c r="G24" s="326">
        <v>20</v>
      </c>
      <c r="H24" s="326">
        <v>20</v>
      </c>
      <c r="I24" s="326">
        <v>19</v>
      </c>
      <c r="J24" s="326">
        <v>17</v>
      </c>
      <c r="K24" s="326">
        <v>18</v>
      </c>
      <c r="L24" s="326">
        <v>18</v>
      </c>
      <c r="M24" s="326">
        <v>17</v>
      </c>
      <c r="N24" s="326">
        <v>20</v>
      </c>
      <c r="O24" s="326">
        <v>20</v>
      </c>
      <c r="P24" s="326">
        <v>18</v>
      </c>
      <c r="Q24" s="442">
        <v>18</v>
      </c>
      <c r="Y24" s="325" t="s">
        <v>417</v>
      </c>
      <c r="Z24" s="326">
        <v>7278</v>
      </c>
      <c r="AA24" s="326">
        <v>7536</v>
      </c>
      <c r="AB24" s="326">
        <v>7202</v>
      </c>
      <c r="AC24" s="326">
        <v>7126</v>
      </c>
      <c r="AD24" s="326">
        <v>6765</v>
      </c>
      <c r="AE24" s="326">
        <v>6113</v>
      </c>
      <c r="AF24" s="326">
        <v>5574</v>
      </c>
      <c r="AG24" s="326">
        <v>6607</v>
      </c>
      <c r="AH24" s="326">
        <v>6838</v>
      </c>
      <c r="AI24" s="326">
        <v>5499</v>
      </c>
      <c r="AJ24" s="326">
        <v>5093</v>
      </c>
      <c r="AK24" s="326">
        <v>4954</v>
      </c>
      <c r="AL24" s="326">
        <v>4601</v>
      </c>
      <c r="AM24" s="326">
        <v>4420</v>
      </c>
      <c r="AN24" s="327">
        <v>3.4803832725453804E-3</v>
      </c>
      <c r="AO24" s="327">
        <v>3.3579012048074665E-3</v>
      </c>
      <c r="AP24" s="327">
        <v>2.9821032399007237E-3</v>
      </c>
      <c r="AQ24" s="327">
        <v>2.6873073188207674E-3</v>
      </c>
      <c r="AR24" s="327">
        <v>2.4112240071655945E-3</v>
      </c>
      <c r="AS24" s="327">
        <v>2.1424953955450255E-3</v>
      </c>
      <c r="AT24" s="327">
        <v>2.0469941979796673E-3</v>
      </c>
      <c r="AU24" s="327">
        <v>2.3742188651039776E-3</v>
      </c>
      <c r="AV24" s="327">
        <v>2.3091537447935979E-3</v>
      </c>
      <c r="AW24" s="327">
        <v>1.7429372057664312E-3</v>
      </c>
      <c r="AX24" s="327">
        <v>1.5138810077043553E-3</v>
      </c>
      <c r="AY24" s="327">
        <v>1.4062050714783063E-3</v>
      </c>
      <c r="AZ24" s="327">
        <v>1.2095910236305345E-3</v>
      </c>
      <c r="BA24" s="327">
        <v>1.0972141682620128E-3</v>
      </c>
    </row>
    <row r="25" spans="1:53" ht="13.15" x14ac:dyDescent="0.4">
      <c r="A25" s="325" t="s">
        <v>418</v>
      </c>
      <c r="B25" s="326">
        <v>7278</v>
      </c>
      <c r="C25" s="326">
        <v>7536</v>
      </c>
      <c r="D25" s="326">
        <v>7202</v>
      </c>
      <c r="E25" s="326">
        <v>7126</v>
      </c>
      <c r="F25" s="326">
        <v>6765</v>
      </c>
      <c r="G25" s="326">
        <v>6113</v>
      </c>
      <c r="H25" s="326">
        <v>5574</v>
      </c>
      <c r="I25" s="326">
        <v>6607</v>
      </c>
      <c r="J25" s="326">
        <v>6838</v>
      </c>
      <c r="K25" s="326">
        <v>5499</v>
      </c>
      <c r="L25" s="326">
        <v>5093</v>
      </c>
      <c r="M25" s="326">
        <v>4954</v>
      </c>
      <c r="N25" s="326">
        <v>4601</v>
      </c>
      <c r="O25" s="326">
        <v>4420</v>
      </c>
      <c r="P25" s="326">
        <v>4374</v>
      </c>
      <c r="Q25" s="442">
        <v>4291</v>
      </c>
      <c r="Y25" s="325" t="s">
        <v>419</v>
      </c>
      <c r="Z25" s="326">
        <v>117</v>
      </c>
      <c r="AA25" s="326">
        <v>118</v>
      </c>
      <c r="AB25" s="326">
        <v>115</v>
      </c>
      <c r="AC25" s="326">
        <v>107</v>
      </c>
      <c r="AD25" s="326">
        <v>107</v>
      </c>
      <c r="AE25" s="326">
        <v>105</v>
      </c>
      <c r="AF25" s="326">
        <v>108</v>
      </c>
      <c r="AG25" s="326">
        <v>114</v>
      </c>
      <c r="AH25" s="326">
        <v>127</v>
      </c>
      <c r="AI25" s="326">
        <v>141</v>
      </c>
      <c r="AJ25" s="326">
        <v>205</v>
      </c>
      <c r="AK25" s="326">
        <v>230</v>
      </c>
      <c r="AL25" s="326">
        <v>264</v>
      </c>
      <c r="AM25" s="326">
        <v>254</v>
      </c>
      <c r="AN25" s="327">
        <v>5.5950102073070832E-5</v>
      </c>
      <c r="AO25" s="327">
        <v>5.2578601667632834E-5</v>
      </c>
      <c r="AP25" s="327">
        <v>4.7617588529378397E-5</v>
      </c>
      <c r="AQ25" s="327">
        <v>4.0351092213559095E-5</v>
      </c>
      <c r="AR25" s="327">
        <v>3.8137615486580726E-5</v>
      </c>
      <c r="AS25" s="327">
        <v>3.6800591613320413E-5</v>
      </c>
      <c r="AT25" s="327">
        <v>3.9661889734805178E-5</v>
      </c>
      <c r="AU25" s="327">
        <v>4.0965786381391474E-5</v>
      </c>
      <c r="AV25" s="327">
        <v>4.2887178354604697E-5</v>
      </c>
      <c r="AW25" s="327">
        <v>4.4690697583754644E-5</v>
      </c>
      <c r="AX25" s="327">
        <v>6.0935716980049643E-5</v>
      </c>
      <c r="AY25" s="327">
        <v>6.5286065086800666E-5</v>
      </c>
      <c r="AZ25" s="327">
        <v>6.9404918547807235E-5</v>
      </c>
      <c r="BA25" s="327">
        <v>6.3052578900124715E-5</v>
      </c>
    </row>
    <row r="26" spans="1:53" ht="13.15" x14ac:dyDescent="0.4">
      <c r="A26" s="325" t="s">
        <v>420</v>
      </c>
      <c r="B26" s="326">
        <v>117</v>
      </c>
      <c r="C26" s="326">
        <v>118</v>
      </c>
      <c r="D26" s="326">
        <v>115</v>
      </c>
      <c r="E26" s="326">
        <v>107</v>
      </c>
      <c r="F26" s="326">
        <v>107</v>
      </c>
      <c r="G26" s="326">
        <v>105</v>
      </c>
      <c r="H26" s="326">
        <v>108</v>
      </c>
      <c r="I26" s="326">
        <v>114</v>
      </c>
      <c r="J26" s="326">
        <v>127</v>
      </c>
      <c r="K26" s="326">
        <v>141</v>
      </c>
      <c r="L26" s="326">
        <v>205</v>
      </c>
      <c r="M26" s="326">
        <v>230</v>
      </c>
      <c r="N26" s="326">
        <v>264</v>
      </c>
      <c r="O26" s="326">
        <v>254</v>
      </c>
      <c r="P26" s="326">
        <v>250</v>
      </c>
      <c r="Q26" s="442">
        <v>140</v>
      </c>
      <c r="Y26" s="325" t="s">
        <v>421</v>
      </c>
      <c r="Z26" s="326">
        <v>9273</v>
      </c>
      <c r="AA26" s="326">
        <v>9441</v>
      </c>
      <c r="AB26" s="326">
        <v>9656</v>
      </c>
      <c r="AC26" s="326">
        <v>9866</v>
      </c>
      <c r="AD26" s="326">
        <v>9900</v>
      </c>
      <c r="AE26" s="326">
        <v>9723</v>
      </c>
      <c r="AF26" s="326">
        <v>9127</v>
      </c>
      <c r="AG26" s="326">
        <v>8521</v>
      </c>
      <c r="AH26" s="326">
        <v>8188</v>
      </c>
      <c r="AI26" s="326">
        <v>7902</v>
      </c>
      <c r="AJ26" s="326">
        <v>7788</v>
      </c>
      <c r="AK26" s="326">
        <v>7592</v>
      </c>
      <c r="AL26" s="326">
        <v>7144</v>
      </c>
      <c r="AM26" s="326">
        <v>6939</v>
      </c>
      <c r="AN26" s="327">
        <v>4.434404243791332E-3</v>
      </c>
      <c r="AO26" s="327">
        <v>4.2067337147806919E-3</v>
      </c>
      <c r="AP26" s="327">
        <v>3.9982211725189372E-3</v>
      </c>
      <c r="AQ26" s="327">
        <v>3.720596969896954E-3</v>
      </c>
      <c r="AR26" s="327">
        <v>3.5286204982911142E-3</v>
      </c>
      <c r="AS26" s="327">
        <v>3.4077347833934703E-3</v>
      </c>
      <c r="AT26" s="327">
        <v>3.3517969223108043E-3</v>
      </c>
      <c r="AU26" s="327">
        <v>3.0620128575073397E-3</v>
      </c>
      <c r="AV26" s="327">
        <v>2.7650410737598682E-3</v>
      </c>
      <c r="AW26" s="327">
        <v>2.5045807965023347E-3</v>
      </c>
      <c r="AX26" s="327">
        <v>2.3149627504420811E-3</v>
      </c>
      <c r="AY26" s="327">
        <v>2.15500785277822E-3</v>
      </c>
      <c r="AZ26" s="327">
        <v>1.8781391594906625E-3</v>
      </c>
      <c r="BA26" s="327">
        <v>1.7225269487715173E-3</v>
      </c>
    </row>
    <row r="27" spans="1:53" ht="13.15" x14ac:dyDescent="0.4">
      <c r="A27" s="325" t="s">
        <v>422</v>
      </c>
      <c r="B27" s="326">
        <v>9273</v>
      </c>
      <c r="C27" s="326">
        <v>9441</v>
      </c>
      <c r="D27" s="326">
        <v>9656</v>
      </c>
      <c r="E27" s="326">
        <v>9866</v>
      </c>
      <c r="F27" s="326">
        <v>9900</v>
      </c>
      <c r="G27" s="326">
        <v>9723</v>
      </c>
      <c r="H27" s="326">
        <v>9127</v>
      </c>
      <c r="I27" s="326">
        <v>8521</v>
      </c>
      <c r="J27" s="326">
        <v>8188</v>
      </c>
      <c r="K27" s="326">
        <v>7902</v>
      </c>
      <c r="L27" s="326">
        <v>7788</v>
      </c>
      <c r="M27" s="326">
        <v>7592</v>
      </c>
      <c r="N27" s="326">
        <v>7144</v>
      </c>
      <c r="O27" s="326">
        <v>6939</v>
      </c>
      <c r="P27" s="326">
        <v>6756</v>
      </c>
      <c r="Q27" s="442">
        <v>6529</v>
      </c>
      <c r="Y27" s="364" t="s">
        <v>423</v>
      </c>
      <c r="AK27" s="255">
        <v>88</v>
      </c>
      <c r="AL27" s="255">
        <v>429</v>
      </c>
      <c r="AM27" s="255">
        <v>697</v>
      </c>
      <c r="AN27" s="327">
        <v>0</v>
      </c>
      <c r="AO27" s="327">
        <v>0</v>
      </c>
      <c r="AP27" s="327">
        <v>0</v>
      </c>
      <c r="AQ27" s="327">
        <v>0</v>
      </c>
      <c r="AR27" s="327">
        <v>0</v>
      </c>
      <c r="AS27" s="327">
        <v>0</v>
      </c>
      <c r="AT27" s="327">
        <v>0</v>
      </c>
      <c r="AU27" s="327">
        <v>0</v>
      </c>
      <c r="AV27" s="327">
        <v>0</v>
      </c>
      <c r="AW27" s="327">
        <v>0</v>
      </c>
      <c r="AX27" s="327">
        <v>0</v>
      </c>
      <c r="AY27" s="327">
        <v>2.4979016207123733E-5</v>
      </c>
      <c r="AZ27" s="327">
        <v>1.1278299264018677E-4</v>
      </c>
      <c r="BA27" s="327">
        <v>1.7302223422593278E-4</v>
      </c>
    </row>
    <row r="28" spans="1:53" ht="13.15" x14ac:dyDescent="0.4">
      <c r="A28" s="325" t="s">
        <v>559</v>
      </c>
      <c r="B28" s="326"/>
      <c r="C28" s="326"/>
      <c r="D28" s="326"/>
      <c r="E28" s="326"/>
      <c r="F28" s="326"/>
      <c r="G28" s="326"/>
      <c r="H28" s="326"/>
      <c r="I28" s="326"/>
      <c r="J28" s="326"/>
      <c r="K28" s="326"/>
      <c r="L28" s="326"/>
      <c r="M28" s="326"/>
      <c r="N28" s="326"/>
      <c r="O28" s="326"/>
      <c r="P28" s="326">
        <v>1</v>
      </c>
      <c r="Q28" s="442">
        <v>4</v>
      </c>
      <c r="Y28" s="531"/>
      <c r="AN28" s="327"/>
      <c r="AO28" s="327"/>
      <c r="AP28" s="327"/>
      <c r="AQ28" s="327"/>
      <c r="AR28" s="327"/>
      <c r="AS28" s="327"/>
      <c r="AT28" s="327"/>
      <c r="AU28" s="327"/>
      <c r="AV28" s="327"/>
      <c r="AW28" s="327"/>
      <c r="AX28" s="327"/>
      <c r="AY28" s="327"/>
      <c r="AZ28" s="327"/>
      <c r="BA28" s="327"/>
    </row>
    <row r="29" spans="1:53" ht="13.15" x14ac:dyDescent="0.4">
      <c r="A29" s="364" t="s">
        <v>423</v>
      </c>
      <c r="B29" s="187"/>
      <c r="C29" s="187"/>
      <c r="D29" s="187"/>
      <c r="E29" s="187"/>
      <c r="F29" s="187"/>
      <c r="G29" s="187"/>
      <c r="H29" s="187"/>
      <c r="I29" s="187"/>
      <c r="J29" s="187"/>
      <c r="K29" s="187"/>
      <c r="L29" s="187"/>
      <c r="M29" s="187">
        <v>88</v>
      </c>
      <c r="N29" s="187">
        <v>429</v>
      </c>
      <c r="O29" s="187">
        <v>697</v>
      </c>
      <c r="P29" s="187">
        <v>942</v>
      </c>
      <c r="Q29" s="445">
        <v>1134</v>
      </c>
      <c r="Y29" s="325" t="s">
        <v>424</v>
      </c>
      <c r="Z29" s="326">
        <v>800</v>
      </c>
      <c r="AA29" s="326">
        <v>800</v>
      </c>
      <c r="AB29" s="326">
        <v>800</v>
      </c>
      <c r="AC29" s="326">
        <v>800</v>
      </c>
      <c r="AD29" s="326">
        <v>800</v>
      </c>
      <c r="AE29" s="326">
        <v>808</v>
      </c>
      <c r="AF29" s="326">
        <v>818</v>
      </c>
      <c r="AG29" s="326">
        <v>824</v>
      </c>
      <c r="AH29" s="326">
        <v>828</v>
      </c>
      <c r="AI29" s="326">
        <v>836</v>
      </c>
      <c r="AJ29" s="326">
        <v>844</v>
      </c>
      <c r="AK29" s="326">
        <v>849</v>
      </c>
      <c r="AL29" s="326">
        <v>853</v>
      </c>
      <c r="AM29" s="326">
        <v>859</v>
      </c>
      <c r="AN29" s="327">
        <v>3.8256480049962964E-4</v>
      </c>
      <c r="AO29" s="327">
        <v>3.5646509605174803E-4</v>
      </c>
      <c r="AP29" s="327">
        <v>3.3125278976958884E-4</v>
      </c>
      <c r="AQ29" s="327">
        <v>3.0169040907333908E-4</v>
      </c>
      <c r="AR29" s="327">
        <v>2.8514105036695869E-4</v>
      </c>
      <c r="AS29" s="327">
        <v>2.8318931451012279E-4</v>
      </c>
      <c r="AT29" s="327">
        <v>3.0040209076917258E-4</v>
      </c>
      <c r="AU29" s="327">
        <v>2.9610357875672433E-4</v>
      </c>
      <c r="AV29" s="327">
        <v>2.796108950993125E-4</v>
      </c>
      <c r="AW29" s="327">
        <v>2.6497463248240343E-4</v>
      </c>
      <c r="AX29" s="327">
        <v>2.5087680551786294E-4</v>
      </c>
      <c r="AY29" s="327">
        <v>2.4099073590736419E-4</v>
      </c>
      <c r="AZ29" s="327">
        <v>2.2425149818666506E-4</v>
      </c>
      <c r="BA29" s="327">
        <v>2.132368711622328E-4</v>
      </c>
    </row>
    <row r="30" spans="1:53" ht="13.15" x14ac:dyDescent="0.4">
      <c r="A30" s="325" t="s">
        <v>424</v>
      </c>
      <c r="B30" s="326">
        <v>800</v>
      </c>
      <c r="C30" s="326">
        <v>800</v>
      </c>
      <c r="D30" s="326">
        <v>800</v>
      </c>
      <c r="E30" s="326">
        <v>800</v>
      </c>
      <c r="F30" s="326">
        <v>800</v>
      </c>
      <c r="G30" s="326">
        <v>808</v>
      </c>
      <c r="H30" s="326">
        <v>818</v>
      </c>
      <c r="I30" s="326">
        <v>824</v>
      </c>
      <c r="J30" s="326">
        <v>828</v>
      </c>
      <c r="K30" s="326">
        <v>836</v>
      </c>
      <c r="L30" s="326">
        <v>844</v>
      </c>
      <c r="M30" s="326">
        <v>849</v>
      </c>
      <c r="N30" s="326">
        <v>853</v>
      </c>
      <c r="O30" s="326">
        <v>859</v>
      </c>
      <c r="P30" s="326">
        <v>859</v>
      </c>
      <c r="Q30" s="442">
        <v>862</v>
      </c>
      <c r="Y30" s="325" t="s">
        <v>425</v>
      </c>
      <c r="Z30" s="326">
        <v>50</v>
      </c>
      <c r="AA30" s="326">
        <v>50</v>
      </c>
      <c r="AB30" s="326">
        <v>50</v>
      </c>
      <c r="AC30" s="326">
        <v>49</v>
      </c>
      <c r="AD30" s="326">
        <v>48</v>
      </c>
      <c r="AE30" s="326">
        <v>48</v>
      </c>
      <c r="AF30" s="326">
        <v>46</v>
      </c>
      <c r="AG30" s="326">
        <v>46</v>
      </c>
      <c r="AH30" s="326">
        <v>46</v>
      </c>
      <c r="AI30" s="326">
        <v>44</v>
      </c>
      <c r="AJ30" s="326">
        <v>44</v>
      </c>
      <c r="AK30" s="326">
        <v>43</v>
      </c>
      <c r="AL30" s="326">
        <v>43</v>
      </c>
      <c r="AM30" s="326">
        <v>43</v>
      </c>
      <c r="AN30" s="327">
        <v>2.3910300031226853E-5</v>
      </c>
      <c r="AO30" s="327">
        <v>2.2279068503234252E-5</v>
      </c>
      <c r="AP30" s="327">
        <v>2.0703299360599303E-5</v>
      </c>
      <c r="AQ30" s="327">
        <v>1.8478537555742017E-5</v>
      </c>
      <c r="AR30" s="327">
        <v>1.7108463022017523E-5</v>
      </c>
      <c r="AS30" s="327">
        <v>1.682312759466076E-5</v>
      </c>
      <c r="AT30" s="327">
        <v>1.6893027109268873E-5</v>
      </c>
      <c r="AU30" s="327">
        <v>1.6530054153894804E-5</v>
      </c>
      <c r="AV30" s="327">
        <v>1.5533938616628474E-5</v>
      </c>
      <c r="AW30" s="327">
        <v>1.3946033288547549E-5</v>
      </c>
      <c r="AX30" s="327">
        <v>1.3078885595717972E-5</v>
      </c>
      <c r="AY30" s="327">
        <v>1.2205655646662732E-5</v>
      </c>
      <c r="AZ30" s="327">
        <v>1.1304589005892846E-5</v>
      </c>
      <c r="BA30" s="327">
        <v>1.0674255483091979E-5</v>
      </c>
    </row>
    <row r="31" spans="1:53" ht="13.15" x14ac:dyDescent="0.4">
      <c r="A31" s="325" t="s">
        <v>426</v>
      </c>
      <c r="B31" s="326"/>
      <c r="C31" s="326"/>
      <c r="D31" s="326"/>
      <c r="E31" s="326"/>
      <c r="F31" s="326"/>
      <c r="G31" s="326"/>
      <c r="H31" s="326"/>
      <c r="I31" s="326"/>
      <c r="J31" s="326"/>
      <c r="K31" s="326"/>
      <c r="L31" s="326"/>
      <c r="M31" s="326"/>
      <c r="N31" s="326"/>
      <c r="O31" s="326"/>
      <c r="P31" s="326">
        <v>3310</v>
      </c>
      <c r="Q31" s="442">
        <v>3864</v>
      </c>
      <c r="Y31" s="325"/>
      <c r="Z31" s="326"/>
      <c r="AA31" s="326"/>
      <c r="AB31" s="326"/>
      <c r="AC31" s="326"/>
      <c r="AD31" s="326"/>
      <c r="AE31" s="326"/>
      <c r="AF31" s="326"/>
      <c r="AG31" s="326"/>
      <c r="AH31" s="326"/>
      <c r="AI31" s="326"/>
      <c r="AJ31" s="326"/>
      <c r="AK31" s="326"/>
      <c r="AL31" s="326"/>
      <c r="AM31" s="326"/>
      <c r="AN31" s="327"/>
      <c r="AO31" s="327"/>
      <c r="AP31" s="327"/>
      <c r="AQ31" s="327"/>
      <c r="AR31" s="327"/>
      <c r="AS31" s="327"/>
      <c r="AT31" s="327"/>
      <c r="AU31" s="327"/>
      <c r="AV31" s="327"/>
      <c r="AW31" s="327"/>
      <c r="AX31" s="327"/>
      <c r="AY31" s="327"/>
      <c r="AZ31" s="327"/>
      <c r="BA31" s="327"/>
    </row>
    <row r="32" spans="1:53" ht="13.15" x14ac:dyDescent="0.4">
      <c r="A32" s="325" t="s">
        <v>427</v>
      </c>
      <c r="B32" s="326"/>
      <c r="C32" s="326"/>
      <c r="D32" s="326"/>
      <c r="E32" s="326"/>
      <c r="F32" s="326"/>
      <c r="G32" s="326"/>
      <c r="H32" s="326"/>
      <c r="I32" s="326"/>
      <c r="J32" s="326"/>
      <c r="K32" s="326"/>
      <c r="L32" s="326"/>
      <c r="M32" s="326"/>
      <c r="N32" s="326"/>
      <c r="O32" s="326"/>
      <c r="P32" s="326">
        <v>549</v>
      </c>
      <c r="Q32" s="442">
        <v>369</v>
      </c>
      <c r="Y32" s="325"/>
      <c r="Z32" s="326"/>
      <c r="AA32" s="326"/>
      <c r="AB32" s="326"/>
      <c r="AC32" s="326"/>
      <c r="AD32" s="326"/>
      <c r="AE32" s="326"/>
      <c r="AF32" s="326"/>
      <c r="AG32" s="326"/>
      <c r="AH32" s="326"/>
      <c r="AI32" s="326"/>
      <c r="AJ32" s="326"/>
      <c r="AK32" s="326"/>
      <c r="AL32" s="326"/>
      <c r="AM32" s="326"/>
      <c r="AN32" s="327"/>
      <c r="AO32" s="327"/>
      <c r="AP32" s="327"/>
      <c r="AQ32" s="327"/>
      <c r="AR32" s="327"/>
      <c r="AS32" s="327"/>
      <c r="AT32" s="327"/>
      <c r="AU32" s="327"/>
      <c r="AV32" s="327"/>
      <c r="AW32" s="327"/>
      <c r="AX32" s="327"/>
      <c r="AY32" s="327"/>
      <c r="AZ32" s="327"/>
      <c r="BA32" s="327"/>
    </row>
    <row r="33" spans="1:53" ht="13.15" x14ac:dyDescent="0.4">
      <c r="A33" s="325" t="s">
        <v>425</v>
      </c>
      <c r="B33" s="326">
        <v>50</v>
      </c>
      <c r="C33" s="326">
        <v>50</v>
      </c>
      <c r="D33" s="326">
        <v>50</v>
      </c>
      <c r="E33" s="326">
        <v>49</v>
      </c>
      <c r="F33" s="326">
        <v>48</v>
      </c>
      <c r="G33" s="326">
        <v>48</v>
      </c>
      <c r="H33" s="326">
        <v>46</v>
      </c>
      <c r="I33" s="326">
        <v>46</v>
      </c>
      <c r="J33" s="326">
        <v>46</v>
      </c>
      <c r="K33" s="326">
        <v>44</v>
      </c>
      <c r="L33" s="326">
        <v>44</v>
      </c>
      <c r="M33" s="326">
        <v>43</v>
      </c>
      <c r="N33" s="326">
        <v>43</v>
      </c>
      <c r="O33" s="326">
        <v>43</v>
      </c>
      <c r="P33" s="326">
        <v>42</v>
      </c>
      <c r="Q33" s="442">
        <v>39</v>
      </c>
      <c r="Y33" s="325"/>
      <c r="Z33" s="326"/>
      <c r="AA33" s="326"/>
      <c r="AB33" s="326"/>
      <c r="AC33" s="326"/>
      <c r="AD33" s="326"/>
      <c r="AE33" s="326"/>
      <c r="AF33" s="326"/>
      <c r="AG33" s="326"/>
      <c r="AH33" s="326"/>
      <c r="AI33" s="326"/>
      <c r="AJ33" s="326"/>
      <c r="AK33" s="326"/>
      <c r="AL33" s="326"/>
      <c r="AM33" s="326"/>
      <c r="AN33" s="327"/>
      <c r="AO33" s="327"/>
      <c r="AP33" s="327"/>
      <c r="AQ33" s="327"/>
      <c r="AR33" s="327"/>
      <c r="AS33" s="327"/>
      <c r="AT33" s="327"/>
      <c r="AU33" s="327"/>
      <c r="AV33" s="327"/>
      <c r="AW33" s="327"/>
      <c r="AX33" s="327"/>
      <c r="AY33" s="327"/>
      <c r="AZ33" s="327"/>
      <c r="BA33" s="327"/>
    </row>
    <row r="34" spans="1:53" s="331" customFormat="1" ht="13.15" x14ac:dyDescent="0.4">
      <c r="A34" s="366" t="s">
        <v>428</v>
      </c>
      <c r="B34" s="332">
        <v>2091149</v>
      </c>
      <c r="C34" s="332">
        <v>2244259</v>
      </c>
      <c r="D34" s="332">
        <v>2415074</v>
      </c>
      <c r="E34" s="332">
        <v>2651725</v>
      </c>
      <c r="F34" s="332">
        <v>2805629</v>
      </c>
      <c r="G34" s="332">
        <v>2853215</v>
      </c>
      <c r="H34" s="332">
        <v>2723017</v>
      </c>
      <c r="I34" s="332">
        <v>2782810</v>
      </c>
      <c r="J34" s="332">
        <v>2961258</v>
      </c>
      <c r="K34" s="332">
        <v>3155019</v>
      </c>
      <c r="L34" s="332">
        <v>3364201</v>
      </c>
      <c r="M34" s="332">
        <v>3522957</v>
      </c>
      <c r="N34" s="332">
        <v>3803765</v>
      </c>
      <c r="O34" s="332">
        <v>4028384</v>
      </c>
      <c r="P34" s="332">
        <f>SUM(P5:P33)</f>
        <v>4179900</v>
      </c>
      <c r="Q34" s="446">
        <f>SUM(Q5:Q33)</f>
        <v>4353574</v>
      </c>
      <c r="Y34" s="366" t="s">
        <v>428</v>
      </c>
      <c r="Z34" s="332">
        <v>2091149</v>
      </c>
      <c r="AA34" s="332">
        <v>2244259</v>
      </c>
      <c r="AB34" s="332">
        <v>2415074</v>
      </c>
      <c r="AC34" s="332">
        <v>2651725</v>
      </c>
      <c r="AD34" s="332">
        <v>2805629</v>
      </c>
      <c r="AE34" s="332">
        <v>2853215</v>
      </c>
      <c r="AF34" s="332">
        <v>2723017</v>
      </c>
      <c r="AG34" s="332">
        <v>2782810</v>
      </c>
      <c r="AH34" s="332">
        <v>2961258</v>
      </c>
      <c r="AI34" s="332">
        <v>3155019</v>
      </c>
      <c r="AJ34" s="332">
        <v>3364201</v>
      </c>
      <c r="AK34" s="332">
        <v>3522957</v>
      </c>
      <c r="AL34" s="332">
        <v>3803765</v>
      </c>
      <c r="AM34" s="332">
        <v>4028384</v>
      </c>
      <c r="AN34" s="332">
        <v>0.99999999999999989</v>
      </c>
      <c r="AO34" s="332">
        <v>1</v>
      </c>
      <c r="AP34" s="332">
        <v>0.99999999999999989</v>
      </c>
      <c r="AQ34" s="332">
        <v>1</v>
      </c>
      <c r="AR34" s="332">
        <v>1</v>
      </c>
      <c r="AS34" s="332">
        <v>1.0000000000000002</v>
      </c>
      <c r="AT34" s="332">
        <v>1</v>
      </c>
      <c r="AU34" s="332">
        <v>1</v>
      </c>
      <c r="AV34" s="332">
        <v>1</v>
      </c>
      <c r="AW34" s="332">
        <v>0.99999999999999989</v>
      </c>
      <c r="AX34" s="332">
        <v>1</v>
      </c>
      <c r="AY34" s="332">
        <v>1</v>
      </c>
      <c r="AZ34" s="332">
        <v>0.99999999999999989</v>
      </c>
      <c r="BA34" s="332">
        <v>0.99999999999999989</v>
      </c>
    </row>
    <row r="36" spans="1:53" ht="13.15" x14ac:dyDescent="0.4">
      <c r="A36" s="3" t="s">
        <v>54</v>
      </c>
    </row>
    <row r="37" spans="1:53" x14ac:dyDescent="0.35">
      <c r="A37" s="333" t="s">
        <v>429</v>
      </c>
    </row>
    <row r="38" spans="1:53" ht="13.15" x14ac:dyDescent="0.4">
      <c r="A38" s="3" t="s">
        <v>55</v>
      </c>
    </row>
    <row r="39" spans="1:53" ht="13.15" x14ac:dyDescent="0.4">
      <c r="A39" s="2" t="s">
        <v>430</v>
      </c>
    </row>
    <row r="40" spans="1:53" x14ac:dyDescent="0.35">
      <c r="A40" s="290" t="s">
        <v>431</v>
      </c>
    </row>
    <row r="41" spans="1:53" ht="13.15" x14ac:dyDescent="0.4">
      <c r="A41" s="254" t="s">
        <v>432</v>
      </c>
    </row>
    <row r="42" spans="1:53" ht="13.15" x14ac:dyDescent="0.4">
      <c r="A42" s="2" t="s">
        <v>433</v>
      </c>
      <c r="AQ42" s="255" t="s">
        <v>59</v>
      </c>
    </row>
    <row r="43" spans="1:53" ht="13.15" x14ac:dyDescent="0.4">
      <c r="A43" s="2" t="s">
        <v>434</v>
      </c>
    </row>
    <row r="44" spans="1:53" s="2" customFormat="1" x14ac:dyDescent="0.35">
      <c r="A44" s="546" t="s">
        <v>104</v>
      </c>
      <c r="B44" s="546"/>
      <c r="C44" s="546"/>
      <c r="D44" s="546"/>
      <c r="E44" s="546"/>
      <c r="F44" s="546"/>
      <c r="G44" s="546"/>
    </row>
    <row r="46" spans="1:53" x14ac:dyDescent="0.35">
      <c r="A46" s="364"/>
      <c r="P46" s="321" t="s">
        <v>149</v>
      </c>
    </row>
    <row r="47" spans="1:53" ht="15" x14ac:dyDescent="0.4">
      <c r="A47" s="334" t="s">
        <v>392</v>
      </c>
      <c r="B47" s="323">
        <v>2004</v>
      </c>
      <c r="C47" s="323">
        <v>2005</v>
      </c>
      <c r="D47" s="323">
        <v>2006</v>
      </c>
      <c r="E47" s="323">
        <v>2007</v>
      </c>
      <c r="F47" s="323">
        <v>2008</v>
      </c>
      <c r="G47" s="323">
        <v>2009</v>
      </c>
      <c r="H47" s="323">
        <v>2010</v>
      </c>
      <c r="I47" s="323">
        <v>2011</v>
      </c>
      <c r="J47" s="323">
        <v>2012</v>
      </c>
      <c r="K47" s="323">
        <v>2013</v>
      </c>
      <c r="L47" s="323">
        <v>2014</v>
      </c>
      <c r="M47" s="323">
        <v>2015</v>
      </c>
      <c r="N47" s="323">
        <v>2016</v>
      </c>
      <c r="O47" s="323">
        <v>2017</v>
      </c>
      <c r="P47" s="323">
        <v>2018</v>
      </c>
      <c r="Q47" s="323">
        <v>2019</v>
      </c>
    </row>
    <row r="48" spans="1:53" x14ac:dyDescent="0.35">
      <c r="A48" s="325" t="s">
        <v>393</v>
      </c>
      <c r="B48" s="259">
        <f t="shared" ref="B48:Q48" si="0">(B5/B$34)*100</f>
        <v>4.4616619858269306E-2</v>
      </c>
      <c r="C48" s="259">
        <f t="shared" si="0"/>
        <v>4.148362555302218E-2</v>
      </c>
      <c r="D48" s="259">
        <f t="shared" si="0"/>
        <v>3.85495434094359E-2</v>
      </c>
      <c r="E48" s="259">
        <f t="shared" si="0"/>
        <v>3.5071510054775663E-2</v>
      </c>
      <c r="F48" s="259">
        <f t="shared" si="0"/>
        <v>3.3112004473863081E-2</v>
      </c>
      <c r="G48" s="259">
        <f t="shared" si="0"/>
        <v>3.2559761532166345E-2</v>
      </c>
      <c r="H48" s="259">
        <f t="shared" si="0"/>
        <v>3.4116569966327788E-2</v>
      </c>
      <c r="I48" s="259">
        <f t="shared" si="0"/>
        <v>3.3383522410800594E-2</v>
      </c>
      <c r="J48" s="259">
        <f t="shared" si="0"/>
        <v>3.137180211923446E-2</v>
      </c>
      <c r="K48" s="259">
        <f t="shared" si="0"/>
        <v>2.9445147556956076E-2</v>
      </c>
      <c r="L48" s="259">
        <f t="shared" si="0"/>
        <v>2.7614283450959082E-2</v>
      </c>
      <c r="M48" s="259">
        <f t="shared" si="0"/>
        <v>2.6369893245929487E-2</v>
      </c>
      <c r="N48" s="259">
        <f t="shared" si="0"/>
        <v>2.4344300975480872E-2</v>
      </c>
      <c r="O48" s="259">
        <f t="shared" si="0"/>
        <v>2.2986885063588775E-2</v>
      </c>
      <c r="P48" s="259">
        <f t="shared" si="0"/>
        <v>2.2153640039235388E-2</v>
      </c>
      <c r="Q48" s="259">
        <f t="shared" si="0"/>
        <v>2.1269880792195103E-2</v>
      </c>
    </row>
    <row r="49" spans="1:17" x14ac:dyDescent="0.35">
      <c r="A49" s="325" t="s">
        <v>394</v>
      </c>
      <c r="B49" s="259">
        <f t="shared" ref="B49:Q49" si="1">(B6/B$34)*100</f>
        <v>0</v>
      </c>
      <c r="C49" s="259">
        <f t="shared" si="1"/>
        <v>0</v>
      </c>
      <c r="D49" s="259">
        <f t="shared" si="1"/>
        <v>0</v>
      </c>
      <c r="E49" s="259">
        <f t="shared" si="1"/>
        <v>0</v>
      </c>
      <c r="F49" s="259">
        <f t="shared" si="1"/>
        <v>0</v>
      </c>
      <c r="G49" s="259">
        <f t="shared" si="1"/>
        <v>0</v>
      </c>
      <c r="H49" s="259">
        <f t="shared" si="1"/>
        <v>0</v>
      </c>
      <c r="I49" s="259">
        <f t="shared" si="1"/>
        <v>0</v>
      </c>
      <c r="J49" s="259">
        <f t="shared" si="1"/>
        <v>0</v>
      </c>
      <c r="K49" s="259">
        <f t="shared" si="1"/>
        <v>0</v>
      </c>
      <c r="L49" s="259">
        <f t="shared" si="1"/>
        <v>0</v>
      </c>
      <c r="M49" s="259">
        <f t="shared" si="1"/>
        <v>0</v>
      </c>
      <c r="N49" s="259">
        <f t="shared" si="1"/>
        <v>0</v>
      </c>
      <c r="O49" s="259">
        <f t="shared" si="1"/>
        <v>0</v>
      </c>
      <c r="P49" s="259">
        <f t="shared" si="1"/>
        <v>0.32732840498576521</v>
      </c>
      <c r="Q49" s="259">
        <f t="shared" si="1"/>
        <v>0.39046080300920577</v>
      </c>
    </row>
    <row r="50" spans="1:17" x14ac:dyDescent="0.35">
      <c r="A50" s="325" t="s">
        <v>395</v>
      </c>
      <c r="B50" s="259">
        <f t="shared" ref="B50:Q50" si="2">(B7/B$34)*100</f>
        <v>0.18970432044775384</v>
      </c>
      <c r="C50" s="259">
        <f t="shared" si="2"/>
        <v>0.1884363614003553</v>
      </c>
      <c r="D50" s="259">
        <f t="shared" si="2"/>
        <v>0.18794455159552048</v>
      </c>
      <c r="E50" s="259">
        <f t="shared" si="2"/>
        <v>0.18350319131885848</v>
      </c>
      <c r="F50" s="259">
        <f t="shared" si="2"/>
        <v>0.18188434750282378</v>
      </c>
      <c r="G50" s="259">
        <f t="shared" si="2"/>
        <v>0.16125668763132117</v>
      </c>
      <c r="H50" s="259">
        <f t="shared" si="2"/>
        <v>0.15317568711469667</v>
      </c>
      <c r="I50" s="259">
        <f t="shared" si="2"/>
        <v>0.11384176425986682</v>
      </c>
      <c r="J50" s="259">
        <f t="shared" si="2"/>
        <v>7.2941972634603267E-2</v>
      </c>
      <c r="K50" s="259">
        <f t="shared" si="2"/>
        <v>3.6925292684449759E-2</v>
      </c>
      <c r="L50" s="259">
        <f t="shared" si="2"/>
        <v>6.8961396777422043E-3</v>
      </c>
      <c r="M50" s="259">
        <f t="shared" si="2"/>
        <v>4.8254917672852665E-4</v>
      </c>
      <c r="N50" s="259">
        <f t="shared" si="2"/>
        <v>6.3095380498006575E-4</v>
      </c>
      <c r="O50" s="259">
        <f t="shared" si="2"/>
        <v>2.7306234956746924E-3</v>
      </c>
      <c r="P50" s="259">
        <f t="shared" si="2"/>
        <v>3.4450584942223501E-3</v>
      </c>
      <c r="Q50" s="259">
        <f t="shared" si="2"/>
        <v>4.3412607664415487E-3</v>
      </c>
    </row>
    <row r="51" spans="1:17" x14ac:dyDescent="0.35">
      <c r="A51" s="325" t="s">
        <v>396</v>
      </c>
      <c r="B51" s="259">
        <f t="shared" ref="B51:Q51" si="3">(B8/B$34)*100</f>
        <v>8.7511698114290278E-3</v>
      </c>
      <c r="C51" s="259">
        <f t="shared" si="3"/>
        <v>8.3323716202096092E-3</v>
      </c>
      <c r="D51" s="259">
        <f t="shared" si="3"/>
        <v>7.743033960864139E-3</v>
      </c>
      <c r="E51" s="259">
        <f t="shared" si="3"/>
        <v>7.1274359143576353E-3</v>
      </c>
      <c r="F51" s="259">
        <f t="shared" si="3"/>
        <v>7.164168890469837E-3</v>
      </c>
      <c r="G51" s="259">
        <f t="shared" si="3"/>
        <v>7.3601183226640826E-3</v>
      </c>
      <c r="H51" s="259">
        <f t="shared" si="3"/>
        <v>8.1527217788210649E-3</v>
      </c>
      <c r="I51" s="259">
        <f t="shared" si="3"/>
        <v>8.4447015786201715E-3</v>
      </c>
      <c r="J51" s="259">
        <f t="shared" si="3"/>
        <v>8.2397413531681458E-3</v>
      </c>
      <c r="K51" s="259">
        <f t="shared" si="3"/>
        <v>8.1457512617198191E-3</v>
      </c>
      <c r="L51" s="259">
        <f t="shared" si="3"/>
        <v>7.9662303173918553E-3</v>
      </c>
      <c r="M51" s="259">
        <f t="shared" si="3"/>
        <v>7.7775573190362532E-3</v>
      </c>
      <c r="N51" s="259">
        <f t="shared" si="3"/>
        <v>7.650314885383298E-3</v>
      </c>
      <c r="O51" s="259">
        <f t="shared" si="3"/>
        <v>7.2982118884396315E-3</v>
      </c>
      <c r="P51" s="259">
        <f t="shared" si="3"/>
        <v>7.2489772482595286E-3</v>
      </c>
      <c r="Q51" s="259">
        <f t="shared" si="3"/>
        <v>6.7530723033535208E-3</v>
      </c>
    </row>
    <row r="52" spans="1:17" x14ac:dyDescent="0.35">
      <c r="A52" s="325" t="s">
        <v>397</v>
      </c>
      <c r="B52" s="259">
        <f t="shared" ref="B52:Q52" si="4">(B9/B$34)*100</f>
        <v>0</v>
      </c>
      <c r="C52" s="259">
        <f t="shared" si="4"/>
        <v>4.4558137006468503E-5</v>
      </c>
      <c r="D52" s="259">
        <f t="shared" si="4"/>
        <v>4.1406598721198606E-5</v>
      </c>
      <c r="E52" s="259">
        <f t="shared" si="4"/>
        <v>1.1313390340250214E-4</v>
      </c>
      <c r="F52" s="259">
        <f t="shared" si="4"/>
        <v>1.7821315647934921E-4</v>
      </c>
      <c r="G52" s="259">
        <f t="shared" si="4"/>
        <v>4.20578189866519E-4</v>
      </c>
      <c r="H52" s="259">
        <f t="shared" si="4"/>
        <v>8.0792738348677213E-4</v>
      </c>
      <c r="I52" s="259">
        <f t="shared" si="4"/>
        <v>7.5463290702563243E-4</v>
      </c>
      <c r="J52" s="259">
        <f t="shared" si="4"/>
        <v>8.4423579438198222E-4</v>
      </c>
      <c r="K52" s="259">
        <f t="shared" si="4"/>
        <v>1.9968184026783989E-3</v>
      </c>
      <c r="L52" s="259">
        <f t="shared" si="4"/>
        <v>1.8429338793966236E-3</v>
      </c>
      <c r="M52" s="259">
        <f t="shared" si="4"/>
        <v>1.2773360560460998E-3</v>
      </c>
      <c r="N52" s="259">
        <f t="shared" si="4"/>
        <v>1.3933563193309787E-3</v>
      </c>
      <c r="O52" s="259">
        <f t="shared" si="4"/>
        <v>1.241192498033951E-3</v>
      </c>
      <c r="P52" s="259">
        <f t="shared" si="4"/>
        <v>9.5696069283954157E-4</v>
      </c>
      <c r="Q52" s="259">
        <f t="shared" si="4"/>
        <v>1.0795727831891682E-3</v>
      </c>
    </row>
    <row r="53" spans="1:17" x14ac:dyDescent="0.35">
      <c r="A53" s="325" t="s">
        <v>398</v>
      </c>
      <c r="B53" s="259">
        <f t="shared" ref="B53:Q53" si="5">(B10/B$34)*100</f>
        <v>0.42373833715340231</v>
      </c>
      <c r="C53" s="259">
        <f t="shared" si="5"/>
        <v>0.39215616379392931</v>
      </c>
      <c r="D53" s="259">
        <f t="shared" si="5"/>
        <v>0.36019600227570664</v>
      </c>
      <c r="E53" s="259">
        <f t="shared" si="5"/>
        <v>0.32254475860053361</v>
      </c>
      <c r="F53" s="259">
        <f t="shared" si="5"/>
        <v>0.30043173919288685</v>
      </c>
      <c r="G53" s="259">
        <f t="shared" si="5"/>
        <v>0.30204523668913841</v>
      </c>
      <c r="H53" s="259">
        <f t="shared" si="5"/>
        <v>0.324162500638079</v>
      </c>
      <c r="I53" s="259">
        <f t="shared" si="5"/>
        <v>0.32567800173206218</v>
      </c>
      <c r="J53" s="259">
        <f t="shared" si="5"/>
        <v>0.31729758096052418</v>
      </c>
      <c r="K53" s="259">
        <f t="shared" si="5"/>
        <v>0.3086827686299195</v>
      </c>
      <c r="L53" s="259">
        <f t="shared" si="5"/>
        <v>0.29906060904208753</v>
      </c>
      <c r="M53" s="259">
        <f t="shared" si="5"/>
        <v>0.28717353064485318</v>
      </c>
      <c r="N53" s="259">
        <f t="shared" si="5"/>
        <v>0.26492172886600512</v>
      </c>
      <c r="O53" s="259">
        <f t="shared" si="5"/>
        <v>0.2467242447591888</v>
      </c>
      <c r="P53" s="259">
        <f t="shared" si="5"/>
        <v>0.23199119596162587</v>
      </c>
      <c r="Q53" s="259">
        <f t="shared" si="5"/>
        <v>0.2191992142547709</v>
      </c>
    </row>
    <row r="54" spans="1:17" x14ac:dyDescent="0.35">
      <c r="A54" s="325" t="s">
        <v>400</v>
      </c>
      <c r="B54" s="259">
        <f t="shared" ref="B54:Q54" si="6">(B11/B$34)*100</f>
        <v>4.9733424064951851E-3</v>
      </c>
      <c r="C54" s="259">
        <f t="shared" si="6"/>
        <v>5.9707903588667802E-3</v>
      </c>
      <c r="D54" s="259">
        <f t="shared" si="6"/>
        <v>6.8734953877189692E-3</v>
      </c>
      <c r="E54" s="259">
        <f t="shared" si="6"/>
        <v>8.4096201529193261E-3</v>
      </c>
      <c r="F54" s="259">
        <f t="shared" si="6"/>
        <v>1.0086864656731163E-2</v>
      </c>
      <c r="G54" s="259">
        <f t="shared" si="6"/>
        <v>1.170609295128478E-2</v>
      </c>
      <c r="H54" s="259">
        <f t="shared" si="6"/>
        <v>1.3698041547298456E-2</v>
      </c>
      <c r="I54" s="259">
        <f t="shared" si="6"/>
        <v>1.4553634635494339E-2</v>
      </c>
      <c r="J54" s="259">
        <f t="shared" si="6"/>
        <v>1.425070020916786E-2</v>
      </c>
      <c r="K54" s="259">
        <f t="shared" si="6"/>
        <v>1.5720982979817236E-2</v>
      </c>
      <c r="L54" s="259">
        <f t="shared" si="6"/>
        <v>1.5813561674822639E-2</v>
      </c>
      <c r="M54" s="259">
        <f t="shared" si="6"/>
        <v>1.5413188409622939E-2</v>
      </c>
      <c r="N54" s="259">
        <f t="shared" si="6"/>
        <v>1.4511937514541514E-2</v>
      </c>
      <c r="O54" s="259">
        <f t="shared" si="6"/>
        <v>1.3702765178294822E-2</v>
      </c>
      <c r="P54" s="259">
        <f t="shared" si="6"/>
        <v>1.3421373717074572E-2</v>
      </c>
      <c r="Q54" s="259">
        <f t="shared" si="6"/>
        <v>1.3391296438282661E-2</v>
      </c>
    </row>
    <row r="55" spans="1:17" x14ac:dyDescent="0.35">
      <c r="A55" s="325" t="s">
        <v>399</v>
      </c>
      <c r="B55" s="259">
        <f t="shared" ref="B55:Q55" si="7">(B12/B$34)*100</f>
        <v>5.2602660068699068E-4</v>
      </c>
      <c r="C55" s="259">
        <f t="shared" si="7"/>
        <v>4.9013950707115362E-4</v>
      </c>
      <c r="D55" s="259">
        <f t="shared" si="7"/>
        <v>4.5547258593318468E-4</v>
      </c>
      <c r="E55" s="259">
        <f t="shared" si="7"/>
        <v>4.1482431247584115E-4</v>
      </c>
      <c r="F55" s="259">
        <f t="shared" si="7"/>
        <v>3.9206894425456823E-4</v>
      </c>
      <c r="G55" s="259">
        <f t="shared" si="7"/>
        <v>3.8553000737764242E-4</v>
      </c>
      <c r="H55" s="259">
        <f t="shared" si="7"/>
        <v>4.0396369174338606E-4</v>
      </c>
      <c r="I55" s="259">
        <f t="shared" si="7"/>
        <v>3.9528390368009318E-4</v>
      </c>
      <c r="J55" s="259">
        <f t="shared" si="7"/>
        <v>3.7146374952807219E-4</v>
      </c>
      <c r="K55" s="259">
        <f t="shared" si="7"/>
        <v>3.4865083221368874E-4</v>
      </c>
      <c r="L55" s="259">
        <f t="shared" si="7"/>
        <v>3.269721398929493E-4</v>
      </c>
      <c r="M55" s="259">
        <f t="shared" si="7"/>
        <v>3.1223770258904666E-4</v>
      </c>
      <c r="N55" s="259">
        <f t="shared" si="7"/>
        <v>2.8918716061586349E-4</v>
      </c>
      <c r="O55" s="259">
        <f t="shared" si="7"/>
        <v>2.7306234956746923E-4</v>
      </c>
      <c r="P55" s="259">
        <f t="shared" si="7"/>
        <v>2.3924017320988539E-4</v>
      </c>
      <c r="Q55" s="259">
        <f t="shared" si="7"/>
        <v>2.2969633684875919E-4</v>
      </c>
    </row>
    <row r="56" spans="1:17" x14ac:dyDescent="0.35">
      <c r="A56" s="329" t="s">
        <v>401</v>
      </c>
      <c r="B56" s="259">
        <f t="shared" ref="B56:Q56" si="8">(B13/B$34)*100</f>
        <v>4.3038540056208338E-3</v>
      </c>
      <c r="C56" s="259">
        <f t="shared" si="8"/>
        <v>4.0102323305821648E-3</v>
      </c>
      <c r="D56" s="259">
        <f t="shared" si="8"/>
        <v>3.7265938849078742E-3</v>
      </c>
      <c r="E56" s="259">
        <f t="shared" si="8"/>
        <v>3.3940171020750646E-3</v>
      </c>
      <c r="F56" s="259">
        <f t="shared" si="8"/>
        <v>3.2078368166282853E-3</v>
      </c>
      <c r="G56" s="259">
        <f t="shared" si="8"/>
        <v>3.1543364239988926E-3</v>
      </c>
      <c r="H56" s="259">
        <f t="shared" si="8"/>
        <v>3.3051574779004319E-3</v>
      </c>
      <c r="I56" s="259">
        <f t="shared" si="8"/>
        <v>3.2341410301098533E-3</v>
      </c>
      <c r="J56" s="259">
        <f t="shared" si="8"/>
        <v>3.0392488597751361E-3</v>
      </c>
      <c r="K56" s="259">
        <f t="shared" si="8"/>
        <v>2.8525977181119988E-3</v>
      </c>
      <c r="L56" s="259">
        <f t="shared" si="8"/>
        <v>2.6752265991241307E-3</v>
      </c>
      <c r="M56" s="259">
        <f t="shared" si="8"/>
        <v>2.4979016207123733E-3</v>
      </c>
      <c r="N56" s="259">
        <f t="shared" si="8"/>
        <v>2.2609178011785691E-3</v>
      </c>
      <c r="O56" s="259">
        <f t="shared" si="8"/>
        <v>2.1348510966183957E-3</v>
      </c>
      <c r="P56" s="259">
        <f t="shared" si="8"/>
        <v>2.0096174549630373E-3</v>
      </c>
      <c r="Q56" s="259">
        <f t="shared" si="8"/>
        <v>1.8375706947900735E-3</v>
      </c>
    </row>
    <row r="57" spans="1:17" x14ac:dyDescent="0.35">
      <c r="A57" s="325" t="s">
        <v>402</v>
      </c>
      <c r="B57" s="259">
        <f t="shared" ref="B57:Q57" si="9">(B14/B$34)*100</f>
        <v>0.35368115806190759</v>
      </c>
      <c r="C57" s="259">
        <f t="shared" si="9"/>
        <v>0.53211327213124693</v>
      </c>
      <c r="D57" s="259">
        <f t="shared" si="9"/>
        <v>0.72958426946751942</v>
      </c>
      <c r="E57" s="259">
        <f t="shared" si="9"/>
        <v>0.93618305065570528</v>
      </c>
      <c r="F57" s="259">
        <f t="shared" si="9"/>
        <v>1.158349874484474</v>
      </c>
      <c r="G57" s="259">
        <f t="shared" si="9"/>
        <v>1.3653369970366762</v>
      </c>
      <c r="H57" s="259">
        <f t="shared" si="9"/>
        <v>1.5198583042265252</v>
      </c>
      <c r="I57" s="259">
        <f t="shared" si="9"/>
        <v>1.6542272020008555</v>
      </c>
      <c r="J57" s="259">
        <f t="shared" si="9"/>
        <v>1.7708014634320954</v>
      </c>
      <c r="K57" s="259">
        <f t="shared" si="9"/>
        <v>1.8098147744910569</v>
      </c>
      <c r="L57" s="259">
        <f t="shared" si="9"/>
        <v>1.7748642248189097</v>
      </c>
      <c r="M57" s="259">
        <f t="shared" si="9"/>
        <v>1.6958197332524922</v>
      </c>
      <c r="N57" s="259">
        <f t="shared" si="9"/>
        <v>1.5828790685018659</v>
      </c>
      <c r="O57" s="259">
        <f t="shared" si="9"/>
        <v>1.5087439529101496</v>
      </c>
      <c r="P57" s="259">
        <f t="shared" si="9"/>
        <v>1.288260484700591</v>
      </c>
      <c r="Q57" s="259">
        <f t="shared" si="9"/>
        <v>1.2042749244643596</v>
      </c>
    </row>
    <row r="58" spans="1:17" x14ac:dyDescent="0.35">
      <c r="A58" s="325" t="s">
        <v>403</v>
      </c>
      <c r="B58" s="259">
        <f t="shared" ref="B58:Q58" si="10">(B15/B$34)*100</f>
        <v>0.53893816270385331</v>
      </c>
      <c r="C58" s="259">
        <f t="shared" si="10"/>
        <v>0.55207531751014483</v>
      </c>
      <c r="D58" s="259">
        <f t="shared" si="10"/>
        <v>0.55683593960267885</v>
      </c>
      <c r="E58" s="259">
        <f t="shared" si="10"/>
        <v>0.54417407536603535</v>
      </c>
      <c r="F58" s="259">
        <f t="shared" si="10"/>
        <v>0.55723689767962914</v>
      </c>
      <c r="G58" s="259">
        <f t="shared" si="10"/>
        <v>0.58842393580574892</v>
      </c>
      <c r="H58" s="259">
        <f t="shared" si="10"/>
        <v>0.65710203057858252</v>
      </c>
      <c r="I58" s="259">
        <f t="shared" si="10"/>
        <v>0.69850259270305914</v>
      </c>
      <c r="J58" s="259">
        <f t="shared" si="10"/>
        <v>0.73347205815906624</v>
      </c>
      <c r="K58" s="259">
        <f t="shared" si="10"/>
        <v>0.77619183909827483</v>
      </c>
      <c r="L58" s="259">
        <f t="shared" si="10"/>
        <v>0.84760096082249547</v>
      </c>
      <c r="M58" s="259">
        <f t="shared" si="10"/>
        <v>0.90892395223671485</v>
      </c>
      <c r="N58" s="259">
        <f t="shared" si="10"/>
        <v>1.0411000679589828</v>
      </c>
      <c r="O58" s="259">
        <f t="shared" si="10"/>
        <v>1.1232792107207257</v>
      </c>
      <c r="P58" s="259">
        <f t="shared" si="10"/>
        <v>1.1791430416995623</v>
      </c>
      <c r="Q58" s="259">
        <f t="shared" si="10"/>
        <v>1.1889312091628625</v>
      </c>
    </row>
    <row r="59" spans="1:17" x14ac:dyDescent="0.35">
      <c r="A59" s="325" t="s">
        <v>404</v>
      </c>
      <c r="B59" s="259">
        <f t="shared" ref="B59:Q59" si="11">(B16/B$34)*100</f>
        <v>1.1476944014988889E-3</v>
      </c>
      <c r="C59" s="259">
        <f t="shared" si="11"/>
        <v>6.2381391809055906E-4</v>
      </c>
      <c r="D59" s="259">
        <f t="shared" si="11"/>
        <v>3.3125278976958884E-4</v>
      </c>
      <c r="E59" s="259">
        <f t="shared" si="11"/>
        <v>1.1313390340250214E-4</v>
      </c>
      <c r="F59" s="259">
        <f t="shared" si="11"/>
        <v>3.5642631295869836E-5</v>
      </c>
      <c r="G59" s="259">
        <f t="shared" si="11"/>
        <v>3.5048182488876584E-5</v>
      </c>
      <c r="H59" s="259">
        <f t="shared" si="11"/>
        <v>3.6723971976671465E-5</v>
      </c>
      <c r="I59" s="259">
        <f t="shared" si="11"/>
        <v>0</v>
      </c>
      <c r="J59" s="259">
        <f t="shared" si="11"/>
        <v>0</v>
      </c>
      <c r="K59" s="259">
        <f t="shared" si="11"/>
        <v>0</v>
      </c>
      <c r="L59" s="259">
        <f t="shared" si="11"/>
        <v>0</v>
      </c>
      <c r="M59" s="259">
        <f t="shared" si="11"/>
        <v>0</v>
      </c>
      <c r="N59" s="259">
        <f t="shared" si="11"/>
        <v>0</v>
      </c>
      <c r="O59" s="259">
        <f t="shared" si="11"/>
        <v>0</v>
      </c>
      <c r="P59" s="259">
        <f t="shared" si="11"/>
        <v>0</v>
      </c>
      <c r="Q59" s="259">
        <f t="shared" si="11"/>
        <v>0</v>
      </c>
    </row>
    <row r="60" spans="1:17" x14ac:dyDescent="0.35">
      <c r="A60" s="325" t="s">
        <v>405</v>
      </c>
      <c r="B60" s="259">
        <f t="shared" ref="B60:Q60" si="12">(B17/B$34)*100</f>
        <v>2.5344918033100463E-3</v>
      </c>
      <c r="C60" s="259">
        <f t="shared" si="12"/>
        <v>1.4704185212134607E-3</v>
      </c>
      <c r="D60" s="259">
        <f t="shared" si="12"/>
        <v>1.2421979616359582E-3</v>
      </c>
      <c r="E60" s="259">
        <f t="shared" si="12"/>
        <v>1.0936277328908541E-3</v>
      </c>
      <c r="F60" s="259">
        <f t="shared" si="12"/>
        <v>1.0336363075802253E-3</v>
      </c>
      <c r="G60" s="259">
        <f t="shared" si="12"/>
        <v>1.016397292177421E-3</v>
      </c>
      <c r="H60" s="259">
        <f t="shared" si="12"/>
        <v>1.028271215346801E-3</v>
      </c>
      <c r="I60" s="259">
        <f t="shared" si="12"/>
        <v>1.0061772093675097E-3</v>
      </c>
      <c r="J60" s="259">
        <f t="shared" si="12"/>
        <v>9.1177465793254077E-4</v>
      </c>
      <c r="K60" s="259">
        <f t="shared" si="12"/>
        <v>8.5577931543359968E-4</v>
      </c>
      <c r="L60" s="259">
        <f t="shared" si="12"/>
        <v>8.0256797973723927E-4</v>
      </c>
      <c r="M60" s="259">
        <f t="shared" si="12"/>
        <v>7.9478687931757331E-4</v>
      </c>
      <c r="N60" s="259">
        <f t="shared" si="12"/>
        <v>7.3611277247674352E-4</v>
      </c>
      <c r="O60" s="259">
        <f t="shared" si="12"/>
        <v>7.6953934878104958E-4</v>
      </c>
      <c r="P60" s="259">
        <f t="shared" si="12"/>
        <v>8.3734060623459887E-4</v>
      </c>
      <c r="Q60" s="259">
        <f t="shared" si="12"/>
        <v>8.0393717897065721E-4</v>
      </c>
    </row>
    <row r="61" spans="1:17" x14ac:dyDescent="0.35">
      <c r="A61" s="325" t="s">
        <v>406</v>
      </c>
      <c r="B61" s="259">
        <f t="shared" ref="B61:Q61" si="13">(B18/B$34)*100</f>
        <v>7.6512960099925928E-4</v>
      </c>
      <c r="C61" s="259">
        <f t="shared" si="13"/>
        <v>6.6837205509702761E-4</v>
      </c>
      <c r="D61" s="259">
        <f t="shared" si="13"/>
        <v>5.7969238209678046E-4</v>
      </c>
      <c r="E61" s="259">
        <f t="shared" si="13"/>
        <v>4.9024691474417598E-4</v>
      </c>
      <c r="F61" s="259">
        <f t="shared" si="13"/>
        <v>4.2771157555043809E-4</v>
      </c>
      <c r="G61" s="259">
        <f t="shared" si="13"/>
        <v>4.20578189866519E-4</v>
      </c>
      <c r="H61" s="259">
        <f t="shared" si="13"/>
        <v>4.4068766372005758E-4</v>
      </c>
      <c r="I61" s="259">
        <f t="shared" si="13"/>
        <v>4.3121880401464705E-4</v>
      </c>
      <c r="J61" s="259">
        <f t="shared" si="13"/>
        <v>4.0523318130335147E-4</v>
      </c>
      <c r="K61" s="259">
        <f t="shared" si="13"/>
        <v>3.8034636241493318E-4</v>
      </c>
      <c r="L61" s="259">
        <f t="shared" si="13"/>
        <v>3.5669687988321744E-4</v>
      </c>
      <c r="M61" s="259">
        <f t="shared" si="13"/>
        <v>3.9739343965878665E-4</v>
      </c>
      <c r="N61" s="259">
        <f t="shared" si="13"/>
        <v>1.8402819311918588E-4</v>
      </c>
      <c r="O61" s="259">
        <f t="shared" si="13"/>
        <v>1.7376694972475316E-4</v>
      </c>
      <c r="P61" s="259">
        <f t="shared" si="13"/>
        <v>1.6746812124691977E-4</v>
      </c>
      <c r="Q61" s="259">
        <f t="shared" si="13"/>
        <v>1.6078743579413143E-4</v>
      </c>
    </row>
    <row r="62" spans="1:17" x14ac:dyDescent="0.35">
      <c r="A62" s="325" t="s">
        <v>407</v>
      </c>
      <c r="B62" s="259">
        <f t="shared" ref="B62:Q62" si="14">(B19/B$34)*100</f>
        <v>0</v>
      </c>
      <c r="C62" s="259">
        <f t="shared" si="14"/>
        <v>0</v>
      </c>
      <c r="D62" s="259">
        <f t="shared" si="14"/>
        <v>0</v>
      </c>
      <c r="E62" s="259">
        <f t="shared" si="14"/>
        <v>0</v>
      </c>
      <c r="F62" s="259">
        <f t="shared" si="14"/>
        <v>0</v>
      </c>
      <c r="G62" s="259">
        <f t="shared" si="14"/>
        <v>0</v>
      </c>
      <c r="H62" s="259">
        <f t="shared" si="14"/>
        <v>0</v>
      </c>
      <c r="I62" s="259">
        <f t="shared" si="14"/>
        <v>0</v>
      </c>
      <c r="J62" s="259">
        <f t="shared" si="14"/>
        <v>0</v>
      </c>
      <c r="K62" s="259">
        <f t="shared" si="14"/>
        <v>0</v>
      </c>
      <c r="L62" s="259">
        <f t="shared" si="14"/>
        <v>0</v>
      </c>
      <c r="M62" s="259">
        <f t="shared" si="14"/>
        <v>0</v>
      </c>
      <c r="N62" s="259">
        <f t="shared" si="14"/>
        <v>0</v>
      </c>
      <c r="O62" s="259">
        <f t="shared" si="14"/>
        <v>0</v>
      </c>
      <c r="P62" s="259">
        <f t="shared" si="14"/>
        <v>0</v>
      </c>
      <c r="Q62" s="259">
        <f t="shared" si="14"/>
        <v>0</v>
      </c>
    </row>
    <row r="63" spans="1:17" x14ac:dyDescent="0.35">
      <c r="A63" s="325" t="s">
        <v>408</v>
      </c>
      <c r="B63" s="259">
        <f t="shared" ref="B63:Q63" si="15">(B20/B$34)*100</f>
        <v>0.37041836808376638</v>
      </c>
      <c r="C63" s="259">
        <f t="shared" si="15"/>
        <v>0.348756538349629</v>
      </c>
      <c r="D63" s="259">
        <f t="shared" si="15"/>
        <v>0.33112856997342527</v>
      </c>
      <c r="E63" s="259">
        <f t="shared" si="15"/>
        <v>0.30463189056180412</v>
      </c>
      <c r="F63" s="259">
        <f t="shared" si="15"/>
        <v>0.2942299213474055</v>
      </c>
      <c r="G63" s="259">
        <f t="shared" si="15"/>
        <v>0.30491918765322629</v>
      </c>
      <c r="H63" s="259">
        <f t="shared" si="15"/>
        <v>0.33595089564259056</v>
      </c>
      <c r="I63" s="259">
        <f t="shared" si="15"/>
        <v>0.34580154591941237</v>
      </c>
      <c r="J63" s="259">
        <f t="shared" si="15"/>
        <v>0.34036210286303997</v>
      </c>
      <c r="K63" s="259">
        <f t="shared" si="15"/>
        <v>0.33362715089829886</v>
      </c>
      <c r="L63" s="259">
        <f t="shared" si="15"/>
        <v>0.3253372791934846</v>
      </c>
      <c r="M63" s="259">
        <f t="shared" si="15"/>
        <v>0.31558716158045641</v>
      </c>
      <c r="N63" s="259">
        <f t="shared" si="15"/>
        <v>0.30117528291048479</v>
      </c>
      <c r="O63" s="259">
        <f t="shared" si="15"/>
        <v>0.29093552153915814</v>
      </c>
      <c r="P63" s="259">
        <f t="shared" si="15"/>
        <v>0.28567669082992414</v>
      </c>
      <c r="Q63" s="259">
        <f t="shared" si="15"/>
        <v>0.28105643776814176</v>
      </c>
    </row>
    <row r="64" spans="1:17" x14ac:dyDescent="0.35">
      <c r="A64" s="325" t="s">
        <v>410</v>
      </c>
      <c r="B64" s="259">
        <f t="shared" ref="B64:Q64" si="16">(B21/B$34)*100</f>
        <v>93.982733894141447</v>
      </c>
      <c r="C64" s="259">
        <f t="shared" si="16"/>
        <v>93.816310862516318</v>
      </c>
      <c r="D64" s="259">
        <f t="shared" si="16"/>
        <v>93.725989348566543</v>
      </c>
      <c r="E64" s="259">
        <f t="shared" si="16"/>
        <v>93.735398655592121</v>
      </c>
      <c r="F64" s="259">
        <f t="shared" si="16"/>
        <v>93.530185209805012</v>
      </c>
      <c r="G64" s="259">
        <f t="shared" si="16"/>
        <v>93.198199224383728</v>
      </c>
      <c r="H64" s="259">
        <f t="shared" si="16"/>
        <v>92.659428861443033</v>
      </c>
      <c r="I64" s="259">
        <f t="shared" si="16"/>
        <v>92.336702829154703</v>
      </c>
      <c r="J64" s="259">
        <f t="shared" si="16"/>
        <v>92.20385390263192</v>
      </c>
      <c r="K64" s="259">
        <f t="shared" si="16"/>
        <v>92.199064411339521</v>
      </c>
      <c r="L64" s="259">
        <f t="shared" si="16"/>
        <v>92.303937844379689</v>
      </c>
      <c r="M64" s="259">
        <f t="shared" si="16"/>
        <v>92.453356654651202</v>
      </c>
      <c r="N64" s="259">
        <f t="shared" si="16"/>
        <v>92.664688801753002</v>
      </c>
      <c r="O64" s="259">
        <f t="shared" si="16"/>
        <v>92.778816517988346</v>
      </c>
      <c r="P64" s="259">
        <f t="shared" si="16"/>
        <v>92.704801550276329</v>
      </c>
      <c r="Q64" s="259">
        <f t="shared" si="16"/>
        <v>92.815213431539235</v>
      </c>
    </row>
    <row r="65" spans="1:17" x14ac:dyDescent="0.35">
      <c r="A65" s="325" t="s">
        <v>412</v>
      </c>
      <c r="B65" s="259">
        <f t="shared" ref="B65:Q65" si="17">(B22/B$34)*100</f>
        <v>2.1743548642397075</v>
      </c>
      <c r="C65" s="259">
        <f t="shared" si="17"/>
        <v>2.2145839673584913</v>
      </c>
      <c r="D65" s="259">
        <f t="shared" si="17"/>
        <v>2.2213398015961414</v>
      </c>
      <c r="E65" s="259">
        <f t="shared" si="17"/>
        <v>2.1877457126964521</v>
      </c>
      <c r="F65" s="259">
        <f t="shared" si="17"/>
        <v>2.2298386565009132</v>
      </c>
      <c r="G65" s="259">
        <f t="shared" si="17"/>
        <v>2.3217318007931405</v>
      </c>
      <c r="H65" s="259">
        <f t="shared" si="17"/>
        <v>2.5052359203045738</v>
      </c>
      <c r="I65" s="259">
        <f t="shared" si="17"/>
        <v>2.6198339088906537</v>
      </c>
      <c r="J65" s="259">
        <f t="shared" si="17"/>
        <v>2.6693047346769512</v>
      </c>
      <c r="K65" s="259">
        <f t="shared" si="17"/>
        <v>2.7365603820452429</v>
      </c>
      <c r="L65" s="259">
        <f t="shared" si="17"/>
        <v>2.7322980999054458</v>
      </c>
      <c r="M65" s="259">
        <f t="shared" si="17"/>
        <v>2.6982730700374713</v>
      </c>
      <c r="N65" s="259">
        <f t="shared" si="17"/>
        <v>2.630236095026901</v>
      </c>
      <c r="O65" s="259">
        <f t="shared" si="17"/>
        <v>2.6171536775044286</v>
      </c>
      <c r="P65" s="259">
        <f t="shared" si="17"/>
        <v>2.5142228282973278</v>
      </c>
      <c r="Q65" s="259">
        <f t="shared" si="17"/>
        <v>2.4918147710363945</v>
      </c>
    </row>
    <row r="66" spans="1:17" x14ac:dyDescent="0.35">
      <c r="A66" s="325" t="s">
        <v>414</v>
      </c>
      <c r="B66" s="259">
        <f t="shared" ref="B66:Q66" si="18">(B23/B$34)*100</f>
        <v>1.0600870621844738</v>
      </c>
      <c r="C66" s="259">
        <f t="shared" si="18"/>
        <v>1.0919417054805172</v>
      </c>
      <c r="D66" s="259">
        <f t="shared" si="18"/>
        <v>1.0885794803803113</v>
      </c>
      <c r="E66" s="259">
        <f t="shared" si="18"/>
        <v>1.0519567451375991</v>
      </c>
      <c r="F66" s="259">
        <f t="shared" si="18"/>
        <v>1.0634691899748683</v>
      </c>
      <c r="G66" s="259">
        <f t="shared" si="18"/>
        <v>1.1116232039996985</v>
      </c>
      <c r="H66" s="259">
        <f t="shared" si="18"/>
        <v>1.206786443125401</v>
      </c>
      <c r="I66" s="259">
        <f t="shared" si="18"/>
        <v>1.263542965563585</v>
      </c>
      <c r="J66" s="259">
        <f t="shared" si="18"/>
        <v>1.290735221314725</v>
      </c>
      <c r="K66" s="259">
        <f t="shared" si="18"/>
        <v>1.2817038502779221</v>
      </c>
      <c r="L66" s="259">
        <f t="shared" si="18"/>
        <v>1.2366978072951051</v>
      </c>
      <c r="M66" s="259">
        <f t="shared" si="18"/>
        <v>1.1945930648600025</v>
      </c>
      <c r="N66" s="259">
        <f t="shared" si="18"/>
        <v>1.111924632567995</v>
      </c>
      <c r="O66" s="259">
        <f t="shared" si="18"/>
        <v>1.0545667940295662</v>
      </c>
      <c r="P66" s="259">
        <f t="shared" si="18"/>
        <v>1.0089715064953706</v>
      </c>
      <c r="Q66" s="259">
        <f t="shared" si="18"/>
        <v>0.96295595297105319</v>
      </c>
    </row>
    <row r="67" spans="1:17" x14ac:dyDescent="0.35">
      <c r="A67" s="325" t="s">
        <v>416</v>
      </c>
      <c r="B67" s="259">
        <f t="shared" ref="B67:Q67" si="19">(B24/B$34)*100</f>
        <v>1.0042326013115278E-3</v>
      </c>
      <c r="C67" s="259">
        <f t="shared" si="19"/>
        <v>9.3572087713583859E-4</v>
      </c>
      <c r="D67" s="259">
        <f t="shared" si="19"/>
        <v>8.6953857314517075E-4</v>
      </c>
      <c r="E67" s="259">
        <f t="shared" si="19"/>
        <v>7.9193732381751495E-4</v>
      </c>
      <c r="F67" s="259">
        <f t="shared" si="19"/>
        <v>7.1285262591739684E-4</v>
      </c>
      <c r="G67" s="259">
        <f t="shared" si="19"/>
        <v>7.0096364977753167E-4</v>
      </c>
      <c r="H67" s="259">
        <f t="shared" si="19"/>
        <v>7.3447943953342931E-4</v>
      </c>
      <c r="I67" s="259">
        <f t="shared" si="19"/>
        <v>6.8276310635652458E-4</v>
      </c>
      <c r="J67" s="259">
        <f t="shared" si="19"/>
        <v>5.740803401797479E-4</v>
      </c>
      <c r="K67" s="259">
        <f t="shared" si="19"/>
        <v>5.7051954362239972E-4</v>
      </c>
      <c r="L67" s="259">
        <f t="shared" si="19"/>
        <v>5.3504531982482618E-4</v>
      </c>
      <c r="M67" s="259">
        <f t="shared" si="19"/>
        <v>4.8254917672852665E-4</v>
      </c>
      <c r="N67" s="259">
        <f t="shared" si="19"/>
        <v>5.257948374833882E-4</v>
      </c>
      <c r="O67" s="259">
        <f t="shared" si="19"/>
        <v>4.9647699921358051E-4</v>
      </c>
      <c r="P67" s="259">
        <f t="shared" si="19"/>
        <v>4.3063231177779376E-4</v>
      </c>
      <c r="Q67" s="259">
        <f t="shared" si="19"/>
        <v>4.1345340632776656E-4</v>
      </c>
    </row>
    <row r="68" spans="1:17" x14ac:dyDescent="0.35">
      <c r="A68" s="325" t="s">
        <v>418</v>
      </c>
      <c r="B68" s="259">
        <f t="shared" ref="B68:Q68" si="20">(B25/B$34)*100</f>
        <v>0.34803832725453804</v>
      </c>
      <c r="C68" s="259">
        <f t="shared" si="20"/>
        <v>0.33579012048074663</v>
      </c>
      <c r="D68" s="259">
        <f t="shared" si="20"/>
        <v>0.29821032399007236</v>
      </c>
      <c r="E68" s="259">
        <f t="shared" si="20"/>
        <v>0.26873073188207675</v>
      </c>
      <c r="F68" s="259">
        <f t="shared" si="20"/>
        <v>0.24112240071655944</v>
      </c>
      <c r="G68" s="259">
        <f t="shared" si="20"/>
        <v>0.21424953955450254</v>
      </c>
      <c r="H68" s="259">
        <f t="shared" si="20"/>
        <v>0.20469941979796674</v>
      </c>
      <c r="I68" s="259">
        <f t="shared" si="20"/>
        <v>0.23742188651039775</v>
      </c>
      <c r="J68" s="259">
        <f t="shared" si="20"/>
        <v>0.23091537447935978</v>
      </c>
      <c r="K68" s="259">
        <f t="shared" si="20"/>
        <v>0.17429372057664311</v>
      </c>
      <c r="L68" s="259">
        <f t="shared" si="20"/>
        <v>0.15138810077043552</v>
      </c>
      <c r="M68" s="259">
        <f t="shared" si="20"/>
        <v>0.14062050714783064</v>
      </c>
      <c r="N68" s="259">
        <f t="shared" si="20"/>
        <v>0.12095910236305345</v>
      </c>
      <c r="O68" s="259">
        <f t="shared" si="20"/>
        <v>0.10972141682620129</v>
      </c>
      <c r="P68" s="259">
        <f t="shared" si="20"/>
        <v>0.10464365176200388</v>
      </c>
      <c r="Q68" s="259">
        <f t="shared" si="20"/>
        <v>9.8562698141802574E-2</v>
      </c>
    </row>
    <row r="69" spans="1:17" x14ac:dyDescent="0.35">
      <c r="A69" s="325" t="s">
        <v>420</v>
      </c>
      <c r="B69" s="259">
        <f t="shared" ref="B69:Q69" si="21">(B26/B$34)*100</f>
        <v>5.595010207307083E-3</v>
      </c>
      <c r="C69" s="259">
        <f t="shared" si="21"/>
        <v>5.2578601667632834E-3</v>
      </c>
      <c r="D69" s="259">
        <f t="shared" si="21"/>
        <v>4.7617588529378398E-3</v>
      </c>
      <c r="E69" s="259">
        <f t="shared" si="21"/>
        <v>4.0351092213559096E-3</v>
      </c>
      <c r="F69" s="259">
        <f t="shared" si="21"/>
        <v>3.8137615486580727E-3</v>
      </c>
      <c r="G69" s="259">
        <f t="shared" si="21"/>
        <v>3.6800591613320413E-3</v>
      </c>
      <c r="H69" s="259">
        <f t="shared" si="21"/>
        <v>3.9661889734805182E-3</v>
      </c>
      <c r="I69" s="259">
        <f t="shared" si="21"/>
        <v>4.0965786381391475E-3</v>
      </c>
      <c r="J69" s="259">
        <f t="shared" si="21"/>
        <v>4.28871783546047E-3</v>
      </c>
      <c r="K69" s="259">
        <f t="shared" si="21"/>
        <v>4.469069758375464E-3</v>
      </c>
      <c r="L69" s="259">
        <f t="shared" si="21"/>
        <v>6.0935716980049645E-3</v>
      </c>
      <c r="M69" s="259">
        <f t="shared" si="21"/>
        <v>6.528606508680067E-3</v>
      </c>
      <c r="N69" s="259">
        <f t="shared" si="21"/>
        <v>6.9404918547807237E-3</v>
      </c>
      <c r="O69" s="259">
        <f t="shared" si="21"/>
        <v>6.3052578900124716E-3</v>
      </c>
      <c r="P69" s="259">
        <f t="shared" si="21"/>
        <v>5.981004330247135E-3</v>
      </c>
      <c r="Q69" s="259">
        <f t="shared" si="21"/>
        <v>3.2157487158826288E-3</v>
      </c>
    </row>
    <row r="70" spans="1:17" x14ac:dyDescent="0.35">
      <c r="A70" s="325" t="s">
        <v>422</v>
      </c>
      <c r="B70" s="259">
        <f t="shared" ref="B70:Q70" si="22">(B27/B$34)*100</f>
        <v>0.44344042437913322</v>
      </c>
      <c r="C70" s="259">
        <f t="shared" si="22"/>
        <v>0.42067337147806921</v>
      </c>
      <c r="D70" s="259">
        <f t="shared" si="22"/>
        <v>0.3998221172518937</v>
      </c>
      <c r="E70" s="259">
        <f t="shared" si="22"/>
        <v>0.37205969698969543</v>
      </c>
      <c r="F70" s="259">
        <f t="shared" si="22"/>
        <v>0.3528620498291114</v>
      </c>
      <c r="G70" s="259">
        <f t="shared" si="22"/>
        <v>0.34077347833934701</v>
      </c>
      <c r="H70" s="259">
        <f t="shared" si="22"/>
        <v>0.33517969223108041</v>
      </c>
      <c r="I70" s="259">
        <f t="shared" si="22"/>
        <v>0.30620128575073396</v>
      </c>
      <c r="J70" s="259">
        <f t="shared" si="22"/>
        <v>0.2765041073759868</v>
      </c>
      <c r="K70" s="259">
        <f t="shared" si="22"/>
        <v>0.25045807965023348</v>
      </c>
      <c r="L70" s="259">
        <f t="shared" si="22"/>
        <v>0.23149627504420811</v>
      </c>
      <c r="M70" s="259">
        <f t="shared" si="22"/>
        <v>0.21550078527782202</v>
      </c>
      <c r="N70" s="259">
        <f t="shared" si="22"/>
        <v>0.18781391594906624</v>
      </c>
      <c r="O70" s="259">
        <f t="shared" si="22"/>
        <v>0.17225269487715172</v>
      </c>
      <c r="P70" s="259">
        <f t="shared" si="22"/>
        <v>0.16163066102059859</v>
      </c>
      <c r="Q70" s="259">
        <f t="shared" si="22"/>
        <v>0.1499687383285549</v>
      </c>
    </row>
    <row r="71" spans="1:17" x14ac:dyDescent="0.35">
      <c r="A71" s="325" t="s">
        <v>559</v>
      </c>
      <c r="B71" s="259">
        <f t="shared" ref="B71:Q71" si="23">(B28/B$34)*100</f>
        <v>0</v>
      </c>
      <c r="C71" s="259">
        <f t="shared" si="23"/>
        <v>0</v>
      </c>
      <c r="D71" s="259">
        <f t="shared" si="23"/>
        <v>0</v>
      </c>
      <c r="E71" s="259">
        <f t="shared" si="23"/>
        <v>0</v>
      </c>
      <c r="F71" s="259">
        <f t="shared" si="23"/>
        <v>0</v>
      </c>
      <c r="G71" s="259">
        <f t="shared" si="23"/>
        <v>0</v>
      </c>
      <c r="H71" s="259">
        <f t="shared" si="23"/>
        <v>0</v>
      </c>
      <c r="I71" s="259">
        <f t="shared" si="23"/>
        <v>0</v>
      </c>
      <c r="J71" s="259">
        <f t="shared" si="23"/>
        <v>0</v>
      </c>
      <c r="K71" s="259">
        <f t="shared" si="23"/>
        <v>0</v>
      </c>
      <c r="L71" s="259">
        <f t="shared" si="23"/>
        <v>0</v>
      </c>
      <c r="M71" s="259">
        <f t="shared" si="23"/>
        <v>0</v>
      </c>
      <c r="N71" s="259">
        <f t="shared" si="23"/>
        <v>0</v>
      </c>
      <c r="O71" s="259">
        <f t="shared" si="23"/>
        <v>0</v>
      </c>
      <c r="P71" s="259">
        <f t="shared" si="23"/>
        <v>2.3924017320988539E-5</v>
      </c>
      <c r="Q71" s="259">
        <f t="shared" si="23"/>
        <v>9.1878534739503684E-5</v>
      </c>
    </row>
    <row r="72" spans="1:17" x14ac:dyDescent="0.35">
      <c r="A72" s="364" t="s">
        <v>423</v>
      </c>
      <c r="B72" s="259">
        <f t="shared" ref="B72:Q72" si="24">(B29/B$34)*100</f>
        <v>0</v>
      </c>
      <c r="C72" s="259">
        <f t="shared" si="24"/>
        <v>0</v>
      </c>
      <c r="D72" s="259">
        <f t="shared" si="24"/>
        <v>0</v>
      </c>
      <c r="E72" s="259">
        <f t="shared" si="24"/>
        <v>0</v>
      </c>
      <c r="F72" s="259">
        <f t="shared" si="24"/>
        <v>0</v>
      </c>
      <c r="G72" s="259">
        <f t="shared" si="24"/>
        <v>0</v>
      </c>
      <c r="H72" s="259">
        <f t="shared" si="24"/>
        <v>0</v>
      </c>
      <c r="I72" s="259">
        <f t="shared" si="24"/>
        <v>0</v>
      </c>
      <c r="J72" s="259">
        <f t="shared" si="24"/>
        <v>0</v>
      </c>
      <c r="K72" s="259">
        <f t="shared" si="24"/>
        <v>0</v>
      </c>
      <c r="L72" s="259">
        <f t="shared" si="24"/>
        <v>0</v>
      </c>
      <c r="M72" s="259">
        <f t="shared" si="24"/>
        <v>2.4979016207123733E-3</v>
      </c>
      <c r="N72" s="259">
        <f t="shared" si="24"/>
        <v>1.1278299264018677E-2</v>
      </c>
      <c r="O72" s="259">
        <f t="shared" si="24"/>
        <v>1.7302223422593278E-2</v>
      </c>
      <c r="P72" s="259">
        <f t="shared" si="24"/>
        <v>2.2536424316371203E-2</v>
      </c>
      <c r="Q72" s="259">
        <f t="shared" si="24"/>
        <v>2.6047564598649296E-2</v>
      </c>
    </row>
    <row r="73" spans="1:17" x14ac:dyDescent="0.35">
      <c r="A73" s="325" t="s">
        <v>424</v>
      </c>
      <c r="B73" s="259">
        <f t="shared" ref="B73:Q73" si="25">(B30/B$34)*100</f>
        <v>3.8256480049962967E-2</v>
      </c>
      <c r="C73" s="259">
        <f t="shared" si="25"/>
        <v>3.5646509605174806E-2</v>
      </c>
      <c r="D73" s="259">
        <f t="shared" si="25"/>
        <v>3.3125278976958883E-2</v>
      </c>
      <c r="E73" s="259">
        <f t="shared" si="25"/>
        <v>3.0169040907333907E-2</v>
      </c>
      <c r="F73" s="259">
        <f t="shared" si="25"/>
        <v>2.851410503669587E-2</v>
      </c>
      <c r="G73" s="259">
        <f t="shared" si="25"/>
        <v>2.8318931451012278E-2</v>
      </c>
      <c r="H73" s="259">
        <f t="shared" si="25"/>
        <v>3.0040209076917259E-2</v>
      </c>
      <c r="I73" s="259">
        <f t="shared" si="25"/>
        <v>2.9610357875672434E-2</v>
      </c>
      <c r="J73" s="259">
        <f t="shared" si="25"/>
        <v>2.7961089509931251E-2</v>
      </c>
      <c r="K73" s="259">
        <f t="shared" si="25"/>
        <v>2.6497463248240344E-2</v>
      </c>
      <c r="L73" s="259">
        <f t="shared" si="25"/>
        <v>2.5087680551786295E-2</v>
      </c>
      <c r="M73" s="259">
        <f t="shared" si="25"/>
        <v>2.409907359073642E-2</v>
      </c>
      <c r="N73" s="259">
        <f t="shared" si="25"/>
        <v>2.2425149818666508E-2</v>
      </c>
      <c r="O73" s="259">
        <f t="shared" si="25"/>
        <v>2.1323687116223278E-2</v>
      </c>
      <c r="P73" s="259">
        <f t="shared" si="25"/>
        <v>2.0550730878729155E-2</v>
      </c>
      <c r="Q73" s="259">
        <f t="shared" si="25"/>
        <v>1.9799824236363041E-2</v>
      </c>
    </row>
    <row r="74" spans="1:17" x14ac:dyDescent="0.35">
      <c r="A74" s="325" t="s">
        <v>426</v>
      </c>
      <c r="B74" s="259">
        <f t="shared" ref="B74:Q74" si="26">(B31/B$34)*100</f>
        <v>0</v>
      </c>
      <c r="C74" s="259">
        <f t="shared" si="26"/>
        <v>0</v>
      </c>
      <c r="D74" s="259">
        <f t="shared" si="26"/>
        <v>0</v>
      </c>
      <c r="E74" s="259">
        <f t="shared" si="26"/>
        <v>0</v>
      </c>
      <c r="F74" s="259">
        <f t="shared" si="26"/>
        <v>0</v>
      </c>
      <c r="G74" s="259">
        <f t="shared" si="26"/>
        <v>0</v>
      </c>
      <c r="H74" s="259">
        <f t="shared" si="26"/>
        <v>0</v>
      </c>
      <c r="I74" s="259">
        <f t="shared" si="26"/>
        <v>0</v>
      </c>
      <c r="J74" s="259">
        <f t="shared" si="26"/>
        <v>0</v>
      </c>
      <c r="K74" s="259">
        <f t="shared" si="26"/>
        <v>0</v>
      </c>
      <c r="L74" s="259">
        <f t="shared" si="26"/>
        <v>0</v>
      </c>
      <c r="M74" s="259">
        <f t="shared" si="26"/>
        <v>0</v>
      </c>
      <c r="N74" s="259">
        <f t="shared" si="26"/>
        <v>0</v>
      </c>
      <c r="O74" s="259">
        <f t="shared" si="26"/>
        <v>0</v>
      </c>
      <c r="P74" s="259">
        <f t="shared" si="26"/>
        <v>7.9188497332472074E-2</v>
      </c>
      <c r="Q74" s="259">
        <f t="shared" si="26"/>
        <v>8.8754664558360563E-2</v>
      </c>
    </row>
    <row r="75" spans="1:17" x14ac:dyDescent="0.35">
      <c r="A75" s="325" t="s">
        <v>427</v>
      </c>
      <c r="B75" s="259">
        <f t="shared" ref="B75:Q75" si="27">(B32/B$34)*100</f>
        <v>0</v>
      </c>
      <c r="C75" s="259">
        <f t="shared" si="27"/>
        <v>0</v>
      </c>
      <c r="D75" s="259">
        <f t="shared" si="27"/>
        <v>0</v>
      </c>
      <c r="E75" s="259">
        <f t="shared" si="27"/>
        <v>0</v>
      </c>
      <c r="F75" s="259">
        <f t="shared" si="27"/>
        <v>0</v>
      </c>
      <c r="G75" s="259">
        <f t="shared" si="27"/>
        <v>0</v>
      </c>
      <c r="H75" s="259">
        <f t="shared" si="27"/>
        <v>0</v>
      </c>
      <c r="I75" s="259">
        <f t="shared" si="27"/>
        <v>0</v>
      </c>
      <c r="J75" s="259">
        <f t="shared" si="27"/>
        <v>0</v>
      </c>
      <c r="K75" s="259">
        <f t="shared" si="27"/>
        <v>0</v>
      </c>
      <c r="L75" s="259">
        <f t="shared" si="27"/>
        <v>0</v>
      </c>
      <c r="M75" s="259">
        <f t="shared" si="27"/>
        <v>0</v>
      </c>
      <c r="N75" s="259">
        <f t="shared" si="27"/>
        <v>0</v>
      </c>
      <c r="O75" s="259">
        <f t="shared" si="27"/>
        <v>0</v>
      </c>
      <c r="P75" s="259">
        <f t="shared" si="27"/>
        <v>1.313428550922271E-2</v>
      </c>
      <c r="Q75" s="259">
        <f t="shared" si="27"/>
        <v>8.4757948297192135E-3</v>
      </c>
    </row>
    <row r="76" spans="1:17" x14ac:dyDescent="0.35">
      <c r="A76" s="325" t="s">
        <v>425</v>
      </c>
      <c r="B76" s="259">
        <f t="shared" ref="B76:Q76" si="28">(B33/B$34)*100</f>
        <v>2.3910300031226854E-3</v>
      </c>
      <c r="C76" s="259">
        <f t="shared" si="28"/>
        <v>2.2279068503234254E-3</v>
      </c>
      <c r="D76" s="259">
        <f t="shared" si="28"/>
        <v>2.0703299360599302E-3</v>
      </c>
      <c r="E76" s="259">
        <f t="shared" si="28"/>
        <v>1.8478537555742017E-3</v>
      </c>
      <c r="F76" s="259">
        <f t="shared" si="28"/>
        <v>1.7108463022017524E-3</v>
      </c>
      <c r="G76" s="259">
        <f t="shared" si="28"/>
        <v>1.682312759466076E-3</v>
      </c>
      <c r="H76" s="259">
        <f t="shared" si="28"/>
        <v>1.6893027109268872E-3</v>
      </c>
      <c r="I76" s="259">
        <f t="shared" si="28"/>
        <v>1.6530054153894803E-3</v>
      </c>
      <c r="J76" s="259">
        <f t="shared" si="28"/>
        <v>1.5533938616628473E-3</v>
      </c>
      <c r="K76" s="259">
        <f t="shared" si="28"/>
        <v>1.394603328854755E-3</v>
      </c>
      <c r="L76" s="259">
        <f t="shared" si="28"/>
        <v>1.3078885595717972E-3</v>
      </c>
      <c r="M76" s="259">
        <f t="shared" si="28"/>
        <v>1.2205655646662732E-3</v>
      </c>
      <c r="N76" s="259">
        <f t="shared" si="28"/>
        <v>1.1304589005892846E-3</v>
      </c>
      <c r="O76" s="259">
        <f t="shared" si="28"/>
        <v>1.0674255483091978E-3</v>
      </c>
      <c r="P76" s="259">
        <f t="shared" si="28"/>
        <v>1.0048087274815186E-3</v>
      </c>
      <c r="Q76" s="259">
        <f t="shared" si="28"/>
        <v>8.9581571371016096E-4</v>
      </c>
    </row>
    <row r="77" spans="1:17" ht="13.15" x14ac:dyDescent="0.4">
      <c r="A77" s="366" t="s">
        <v>162</v>
      </c>
      <c r="B77" s="335">
        <v>99.999999999999986</v>
      </c>
      <c r="C77" s="335">
        <v>100</v>
      </c>
      <c r="D77" s="335">
        <v>99.999999999999986</v>
      </c>
      <c r="E77" s="335">
        <v>100</v>
      </c>
      <c r="F77" s="335">
        <v>100</v>
      </c>
      <c r="G77" s="335">
        <v>100.00000000000003</v>
      </c>
      <c r="H77" s="335">
        <v>100</v>
      </c>
      <c r="I77" s="335">
        <v>100</v>
      </c>
      <c r="J77" s="335">
        <v>100</v>
      </c>
      <c r="K77" s="335">
        <v>99.999999999999986</v>
      </c>
      <c r="L77" s="335">
        <v>100</v>
      </c>
      <c r="M77" s="335">
        <v>100</v>
      </c>
      <c r="N77" s="335">
        <v>99.999999999999986</v>
      </c>
      <c r="O77" s="335">
        <v>99.999999999999986</v>
      </c>
      <c r="P77" s="332">
        <v>100</v>
      </c>
      <c r="Q77" s="255">
        <v>99.999999999999972</v>
      </c>
    </row>
    <row r="79" spans="1:17" ht="13.15" x14ac:dyDescent="0.4">
      <c r="A79" s="3" t="s">
        <v>54</v>
      </c>
    </row>
    <row r="80" spans="1:17" x14ac:dyDescent="0.35">
      <c r="A80" s="333" t="s">
        <v>429</v>
      </c>
    </row>
    <row r="81" spans="1:7" ht="13.15" x14ac:dyDescent="0.4">
      <c r="A81" s="3" t="s">
        <v>55</v>
      </c>
    </row>
    <row r="82" spans="1:7" ht="13.15" x14ac:dyDescent="0.4">
      <c r="A82" s="2" t="s">
        <v>430</v>
      </c>
    </row>
    <row r="83" spans="1:7" x14ac:dyDescent="0.35">
      <c r="A83" s="290" t="s">
        <v>431</v>
      </c>
    </row>
    <row r="84" spans="1:7" ht="13.15" x14ac:dyDescent="0.4">
      <c r="A84" s="254" t="s">
        <v>432</v>
      </c>
    </row>
    <row r="85" spans="1:7" ht="13.15" x14ac:dyDescent="0.4">
      <c r="A85" s="2" t="s">
        <v>433</v>
      </c>
    </row>
    <row r="86" spans="1:7" ht="13.15" x14ac:dyDescent="0.4">
      <c r="A86" s="2" t="s">
        <v>434</v>
      </c>
    </row>
    <row r="87" spans="1:7" x14ac:dyDescent="0.35">
      <c r="A87" s="546" t="s">
        <v>104</v>
      </c>
      <c r="B87" s="546"/>
      <c r="C87" s="546"/>
      <c r="D87" s="546"/>
      <c r="E87" s="546"/>
      <c r="F87" s="546"/>
      <c r="G87" s="546"/>
    </row>
  </sheetData>
  <sortState xmlns:xlrd2="http://schemas.microsoft.com/office/spreadsheetml/2017/richdata2" ref="A5:AO30">
    <sortCondition ref="A5:A30"/>
  </sortState>
  <mergeCells count="2">
    <mergeCell ref="A44:G44"/>
    <mergeCell ref="A87:G87"/>
  </mergeCells>
  <phoneticPr fontId="7" type="noConversion"/>
  <conditionalFormatting sqref="B77:O77 B48:Q76">
    <cfRule type="cellIs" dxfId="1" priority="1" stopIfTrue="1" operator="equal">
      <formula>"."</formula>
    </cfRule>
  </conditionalFormatting>
  <dataValidations count="1">
    <dataValidation type="list" allowBlank="1" showInputMessage="1" showErrorMessage="1" sqref="B65506" xr:uid="{00000000-0002-0000-1200-000000000000}">
      <formula1>$AA$1:$AA$2</formula1>
    </dataValidation>
  </dataValidations>
  <hyperlinks>
    <hyperlink ref="A40" r:id="rId1" xr:uid="{00000000-0004-0000-1200-000000000000}"/>
    <hyperlink ref="A83" r:id="rId2" xr:uid="{00000000-0004-0000-1200-000001000000}"/>
  </hyperlinks>
  <pageMargins left="0.7" right="0.7" top="0.75" bottom="0.75" header="0.3" footer="0.3"/>
  <pageSetup paperSize="9" scale="18" fitToHeight="0" orientation="landscape"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R52"/>
  <sheetViews>
    <sheetView zoomScaleNormal="100" workbookViewId="0">
      <pane xSplit="1" topLeftCell="B1" activePane="topRight" state="frozen"/>
      <selection pane="topRight" activeCell="B4" sqref="B4"/>
    </sheetView>
  </sheetViews>
  <sheetFormatPr defaultColWidth="4.46484375" defaultRowHeight="12.75" x14ac:dyDescent="0.35"/>
  <cols>
    <col min="1" max="1" width="72.796875" style="188" customWidth="1"/>
    <col min="2" max="2" width="19.46484375" style="255" customWidth="1"/>
    <col min="3" max="3" width="15.796875" style="255" customWidth="1"/>
    <col min="4" max="17" width="15.53125" style="255" customWidth="1"/>
    <col min="18" max="223" width="9.19921875" style="255" customWidth="1"/>
    <col min="224" max="16384" width="4.46484375" style="255"/>
  </cols>
  <sheetData>
    <row r="1" spans="1:18" ht="15" x14ac:dyDescent="0.4">
      <c r="A1" s="523" t="s">
        <v>557</v>
      </c>
    </row>
    <row r="2" spans="1:18" s="2" customFormat="1" ht="16.899999999999999" x14ac:dyDescent="0.4">
      <c r="A2" s="7" t="s">
        <v>387</v>
      </c>
    </row>
    <row r="3" spans="1:18" s="9" customFormat="1" ht="17.649999999999999" x14ac:dyDescent="0.5">
      <c r="A3" s="7" t="s">
        <v>541</v>
      </c>
      <c r="B3" s="318"/>
      <c r="C3" s="232"/>
      <c r="D3" s="232"/>
      <c r="E3" s="232"/>
      <c r="F3" s="232"/>
    </row>
    <row r="4" spans="1:18" ht="15" x14ac:dyDescent="0.4">
      <c r="A4" s="336" t="s">
        <v>435</v>
      </c>
      <c r="B4" s="337" t="s">
        <v>142</v>
      </c>
      <c r="G4" s="320"/>
    </row>
    <row r="5" spans="1:18" s="518" customFormat="1" ht="15" x14ac:dyDescent="0.4">
      <c r="A5" s="516" t="s">
        <v>392</v>
      </c>
      <c r="B5" s="517">
        <v>2004</v>
      </c>
      <c r="C5" s="517">
        <v>2005</v>
      </c>
      <c r="D5" s="517">
        <v>2006</v>
      </c>
      <c r="E5" s="517">
        <v>2007</v>
      </c>
      <c r="F5" s="517">
        <v>2008</v>
      </c>
      <c r="G5" s="517">
        <v>2009</v>
      </c>
      <c r="H5" s="517">
        <v>2010</v>
      </c>
      <c r="I5" s="517">
        <v>2011</v>
      </c>
      <c r="J5" s="517">
        <v>2012</v>
      </c>
      <c r="K5" s="517">
        <v>2013</v>
      </c>
      <c r="L5" s="517">
        <v>2014</v>
      </c>
      <c r="M5" s="517">
        <v>2015</v>
      </c>
      <c r="N5" s="517">
        <v>2016</v>
      </c>
      <c r="O5" s="517">
        <v>2017</v>
      </c>
      <c r="P5" s="517">
        <v>2018</v>
      </c>
      <c r="Q5" s="517">
        <v>2019</v>
      </c>
      <c r="R5" s="539" t="s">
        <v>558</v>
      </c>
    </row>
    <row r="6" spans="1:18" x14ac:dyDescent="0.35">
      <c r="A6" s="325" t="s">
        <v>393</v>
      </c>
      <c r="B6" s="338">
        <f>IF('Data for C1'!B5=0," - ",IF($B$4="PERCENTAGE",'Data for C1'!B48,'Data for C1'!B5))</f>
        <v>933</v>
      </c>
      <c r="C6" s="338">
        <f>IF('Data for C1'!C5=0," - ",IF($B$4="PERCENTAGE",'Data for C1'!C48,'Data for C1'!C5))</f>
        <v>931</v>
      </c>
      <c r="D6" s="338">
        <f>IF('Data for C1'!D5=0," - ",IF($B$4="PERCENTAGE",'Data for C1'!D48,'Data for C1'!D5))</f>
        <v>931</v>
      </c>
      <c r="E6" s="338">
        <f>IF('Data for C1'!E5=0," - ",IF($B$4="PERCENTAGE",'Data for C1'!E48,'Data for C1'!E5))</f>
        <v>930</v>
      </c>
      <c r="F6" s="338">
        <f>IF('Data for C1'!F5=0," - ",IF($B$4="PERCENTAGE",'Data for C1'!F48,'Data for C1'!F5))</f>
        <v>929</v>
      </c>
      <c r="G6" s="338">
        <f>IF('Data for C1'!G5=0," - ",IF($B$4="PERCENTAGE",'Data for C1'!G48,'Data for C1'!G5))</f>
        <v>929</v>
      </c>
      <c r="H6" s="338">
        <f>IF('Data for C1'!H5=0," - ",IF($B$4="PERCENTAGE",'Data for C1'!H48,'Data for C1'!H5))</f>
        <v>929</v>
      </c>
      <c r="I6" s="338">
        <f>IF('Data for C1'!I5=0," - ",IF($B$4="PERCENTAGE",'Data for C1'!I48,'Data for C1'!I5))</f>
        <v>929</v>
      </c>
      <c r="J6" s="338">
        <f>IF('Data for C1'!J5=0," - ",IF($B$4="PERCENTAGE",'Data for C1'!J48,'Data for C1'!J5))</f>
        <v>929</v>
      </c>
      <c r="K6" s="338">
        <f>IF('Data for C1'!K5=0," - ",IF($B$4="PERCENTAGE",'Data for C1'!K48,'Data for C1'!K5))</f>
        <v>929</v>
      </c>
      <c r="L6" s="338">
        <f>IF('Data for C1'!L5=0," - ",IF($B$4="PERCENTAGE",'Data for C1'!L48,'Data for C1'!L5))</f>
        <v>929</v>
      </c>
      <c r="M6" s="338">
        <f>IF('Data for C1'!M5=0," - ",IF($B$4="PERCENTAGE",'Data for C1'!M48,'Data for C1'!M5))</f>
        <v>929</v>
      </c>
      <c r="N6" s="338">
        <f>IF('Data for C1'!N5=0," - ",IF($B$4="PERCENTAGE",'Data for C1'!N48,'Data for C1'!N5))</f>
        <v>926</v>
      </c>
      <c r="O6" s="338">
        <f>IF('Data for C1'!O5=0," - ",IF($B$4="PERCENTAGE",'Data for C1'!O48,'Data for C1'!O5))</f>
        <v>926</v>
      </c>
      <c r="P6" s="338">
        <f>IF('Data for C1'!P5=0," - ",IF($B$4="PERCENTAGE",'Data for C1'!P48,'Data for C1'!P5))</f>
        <v>926</v>
      </c>
      <c r="Q6" s="338">
        <f>IF('Data for C1'!Q5=0," - ",IF($B$4="PERCENTAGE",'Data for C1'!Q48,'Data for C1'!Q5))</f>
        <v>926</v>
      </c>
    </row>
    <row r="7" spans="1:18" ht="14.25" x14ac:dyDescent="0.35">
      <c r="A7" s="325" t="s">
        <v>512</v>
      </c>
      <c r="B7" s="338" t="str">
        <f>IF('Data for C1'!B6=0," - ",IF($B$4="PERCENTAGE",'Data for C1'!B49,'Data for C1'!B6))</f>
        <v xml:space="preserve"> - </v>
      </c>
      <c r="C7" s="338" t="str">
        <f>IF('Data for C1'!C6=0," - ",IF($B$4="PERCENTAGE",'Data for C1'!C49,'Data for C1'!C6))</f>
        <v xml:space="preserve"> - </v>
      </c>
      <c r="D7" s="338" t="str">
        <f>IF('Data for C1'!D6=0," - ",IF($B$4="PERCENTAGE",'Data for C1'!D49,'Data for C1'!D6))</f>
        <v xml:space="preserve"> - </v>
      </c>
      <c r="E7" s="338" t="str">
        <f>IF('Data for C1'!E6=0," - ",IF($B$4="PERCENTAGE",'Data for C1'!E49,'Data for C1'!E6))</f>
        <v xml:space="preserve"> - </v>
      </c>
      <c r="F7" s="338" t="str">
        <f>IF('Data for C1'!F6=0," - ",IF($B$4="PERCENTAGE",'Data for C1'!F49,'Data for C1'!F6))</f>
        <v xml:space="preserve"> - </v>
      </c>
      <c r="G7" s="338" t="str">
        <f>IF('Data for C1'!G6=0," - ",IF($B$4="PERCENTAGE",'Data for C1'!G49,'Data for C1'!G6))</f>
        <v xml:space="preserve"> - </v>
      </c>
      <c r="H7" s="338" t="str">
        <f>IF('Data for C1'!H6=0," - ",IF($B$4="PERCENTAGE",'Data for C1'!H49,'Data for C1'!H6))</f>
        <v xml:space="preserve"> - </v>
      </c>
      <c r="I7" s="338" t="str">
        <f>IF('Data for C1'!I6=0," - ",IF($B$4="PERCENTAGE",'Data for C1'!I49,'Data for C1'!I6))</f>
        <v xml:space="preserve"> - </v>
      </c>
      <c r="J7" s="338" t="str">
        <f>IF('Data for C1'!J6=0," - ",IF($B$4="PERCENTAGE",'Data for C1'!J49,'Data for C1'!J6))</f>
        <v xml:space="preserve"> - </v>
      </c>
      <c r="K7" s="338" t="str">
        <f>IF('Data for C1'!K6=0," - ",IF($B$4="PERCENTAGE",'Data for C1'!K49,'Data for C1'!K6))</f>
        <v xml:space="preserve"> - </v>
      </c>
      <c r="L7" s="338" t="str">
        <f>IF('Data for C1'!L6=0," - ",IF($B$4="PERCENTAGE",'Data for C1'!L49,'Data for C1'!L6))</f>
        <v xml:space="preserve"> - </v>
      </c>
      <c r="M7" s="338" t="str">
        <f>IF('Data for C1'!M6=0," - ",IF($B$4="PERCENTAGE",'Data for C1'!M49,'Data for C1'!M6))</f>
        <v xml:space="preserve"> - </v>
      </c>
      <c r="N7" s="338" t="str">
        <f>IF('Data for C1'!N6=0," - ",IF($B$4="PERCENTAGE",'Data for C1'!N49,'Data for C1'!N6))</f>
        <v xml:space="preserve"> - </v>
      </c>
      <c r="O7" s="338" t="str">
        <f>IF('Data for C1'!O6=0," - ",IF($B$4="PERCENTAGE",'Data for C1'!O49,'Data for C1'!O6))</f>
        <v xml:space="preserve"> - </v>
      </c>
      <c r="P7" s="338">
        <f>IF('Data for C1'!P6=0," - ",IF($B$4="PERCENTAGE",'Data for C1'!P49,'Data for C1'!P6))</f>
        <v>13682</v>
      </c>
      <c r="Q7" s="338">
        <f>IF('Data for C1'!Q6=0," - ",IF($B$4="PERCENTAGE",'Data for C1'!Q49,'Data for C1'!Q6))</f>
        <v>16999</v>
      </c>
    </row>
    <row r="8" spans="1:18" x14ac:dyDescent="0.35">
      <c r="A8" s="325" t="s">
        <v>395</v>
      </c>
      <c r="B8" s="338">
        <f>IF('Data for C1'!B7=0," - ",IF($B$4="PERCENTAGE",'Data for C1'!B50,'Data for C1'!B7))</f>
        <v>3967</v>
      </c>
      <c r="C8" s="338">
        <f>IF('Data for C1'!C7=0," - ",IF($B$4="PERCENTAGE",'Data for C1'!C50,'Data for C1'!C7))</f>
        <v>4229</v>
      </c>
      <c r="D8" s="338">
        <f>IF('Data for C1'!D7=0," - ",IF($B$4="PERCENTAGE",'Data for C1'!D50,'Data for C1'!D7))</f>
        <v>4539</v>
      </c>
      <c r="E8" s="338">
        <f>IF('Data for C1'!E7=0," - ",IF($B$4="PERCENTAGE",'Data for C1'!E50,'Data for C1'!E7))</f>
        <v>4866</v>
      </c>
      <c r="F8" s="338">
        <f>IF('Data for C1'!F7=0," - ",IF($B$4="PERCENTAGE",'Data for C1'!F50,'Data for C1'!F7))</f>
        <v>5103</v>
      </c>
      <c r="G8" s="338">
        <f>IF('Data for C1'!G7=0," - ",IF($B$4="PERCENTAGE",'Data for C1'!G50,'Data for C1'!G7))</f>
        <v>4601</v>
      </c>
      <c r="H8" s="338">
        <f>IF('Data for C1'!H7=0," - ",IF($B$4="PERCENTAGE",'Data for C1'!H50,'Data for C1'!H7))</f>
        <v>4171</v>
      </c>
      <c r="I8" s="338">
        <f>IF('Data for C1'!I7=0," - ",IF($B$4="PERCENTAGE",'Data for C1'!I50,'Data for C1'!I7))</f>
        <v>3168</v>
      </c>
      <c r="J8" s="338">
        <f>IF('Data for C1'!J7=0," - ",IF($B$4="PERCENTAGE",'Data for C1'!J50,'Data for C1'!J7))</f>
        <v>2160</v>
      </c>
      <c r="K8" s="338">
        <f>IF('Data for C1'!K7=0," - ",IF($B$4="PERCENTAGE",'Data for C1'!K50,'Data for C1'!K7))</f>
        <v>1165</v>
      </c>
      <c r="L8" s="338">
        <f>IF('Data for C1'!L7=0," - ",IF($B$4="PERCENTAGE",'Data for C1'!L50,'Data for C1'!L7))</f>
        <v>232</v>
      </c>
      <c r="M8" s="338">
        <f>IF('Data for C1'!M7=0," - ",IF($B$4="PERCENTAGE",'Data for C1'!M50,'Data for C1'!M7))</f>
        <v>17</v>
      </c>
      <c r="N8" s="338">
        <f>IF('Data for C1'!N7=0," - ",IF($B$4="PERCENTAGE",'Data for C1'!N50,'Data for C1'!N7))</f>
        <v>24</v>
      </c>
      <c r="O8" s="338">
        <f>IF('Data for C1'!O7=0," - ",IF($B$4="PERCENTAGE",'Data for C1'!O50,'Data for C1'!O7))</f>
        <v>110</v>
      </c>
      <c r="P8" s="338">
        <f>IF('Data for C1'!P7=0," - ",IF($B$4="PERCENTAGE",'Data for C1'!P50,'Data for C1'!P7))</f>
        <v>144</v>
      </c>
      <c r="Q8" s="338">
        <f>IF('Data for C1'!Q7=0," - ",IF($B$4="PERCENTAGE",'Data for C1'!Q50,'Data for C1'!Q7))</f>
        <v>189</v>
      </c>
      <c r="R8" s="538"/>
    </row>
    <row r="9" spans="1:18" x14ac:dyDescent="0.35">
      <c r="A9" s="325" t="s">
        <v>396</v>
      </c>
      <c r="B9" s="338">
        <f>IF('Data for C1'!B8=0," - ",IF($B$4="PERCENTAGE",'Data for C1'!B51,'Data for C1'!B8))</f>
        <v>183</v>
      </c>
      <c r="C9" s="338">
        <f>IF('Data for C1'!C8=0," - ",IF($B$4="PERCENTAGE",'Data for C1'!C51,'Data for C1'!C8))</f>
        <v>187</v>
      </c>
      <c r="D9" s="338">
        <f>IF('Data for C1'!D8=0," - ",IF($B$4="PERCENTAGE",'Data for C1'!D51,'Data for C1'!D8))</f>
        <v>187</v>
      </c>
      <c r="E9" s="338">
        <f>IF('Data for C1'!E8=0," - ",IF($B$4="PERCENTAGE",'Data for C1'!E51,'Data for C1'!E8))</f>
        <v>189</v>
      </c>
      <c r="F9" s="338">
        <f>IF('Data for C1'!F8=0," - ",IF($B$4="PERCENTAGE",'Data for C1'!F51,'Data for C1'!F8))</f>
        <v>201</v>
      </c>
      <c r="G9" s="338">
        <f>IF('Data for C1'!G8=0," - ",IF($B$4="PERCENTAGE",'Data for C1'!G51,'Data for C1'!G8))</f>
        <v>210</v>
      </c>
      <c r="H9" s="338">
        <f>IF('Data for C1'!H8=0," - ",IF($B$4="PERCENTAGE",'Data for C1'!H51,'Data for C1'!H8))</f>
        <v>222</v>
      </c>
      <c r="I9" s="338">
        <f>IF('Data for C1'!I8=0," - ",IF($B$4="PERCENTAGE",'Data for C1'!I51,'Data for C1'!I8))</f>
        <v>235</v>
      </c>
      <c r="J9" s="338">
        <f>IF('Data for C1'!J8=0," - ",IF($B$4="PERCENTAGE",'Data for C1'!J51,'Data for C1'!J8))</f>
        <v>244</v>
      </c>
      <c r="K9" s="338">
        <f>IF('Data for C1'!K8=0," - ",IF($B$4="PERCENTAGE",'Data for C1'!K51,'Data for C1'!K8))</f>
        <v>257</v>
      </c>
      <c r="L9" s="338">
        <f>IF('Data for C1'!L8=0," - ",IF($B$4="PERCENTAGE",'Data for C1'!L51,'Data for C1'!L8))</f>
        <v>268</v>
      </c>
      <c r="M9" s="338">
        <f>IF('Data for C1'!M8=0," - ",IF($B$4="PERCENTAGE",'Data for C1'!M51,'Data for C1'!M8))</f>
        <v>274</v>
      </c>
      <c r="N9" s="338">
        <f>IF('Data for C1'!N8=0," - ",IF($B$4="PERCENTAGE",'Data for C1'!N51,'Data for C1'!N8))</f>
        <v>291</v>
      </c>
      <c r="O9" s="338">
        <f>IF('Data for C1'!O8=0," - ",IF($B$4="PERCENTAGE",'Data for C1'!O51,'Data for C1'!O8))</f>
        <v>294</v>
      </c>
      <c r="P9" s="338">
        <f>IF('Data for C1'!P8=0," - ",IF($B$4="PERCENTAGE",'Data for C1'!P51,'Data for C1'!P8))</f>
        <v>303</v>
      </c>
      <c r="Q9" s="338">
        <f>IF('Data for C1'!Q8=0," - ",IF($B$4="PERCENTAGE",'Data for C1'!Q51,'Data for C1'!Q8))</f>
        <v>294</v>
      </c>
    </row>
    <row r="10" spans="1:18" x14ac:dyDescent="0.35">
      <c r="A10" s="325" t="s">
        <v>397</v>
      </c>
      <c r="B10" s="338" t="str">
        <f>IF('Data for C1'!B9=0," - ",IF($B$4="PERCENTAGE",'Data for C1'!B52,'Data for C1'!B9))</f>
        <v xml:space="preserve"> - </v>
      </c>
      <c r="C10" s="338">
        <f>IF('Data for C1'!C9=0," - ",IF($B$4="PERCENTAGE",'Data for C1'!C52,'Data for C1'!C9))</f>
        <v>1</v>
      </c>
      <c r="D10" s="338">
        <f>IF('Data for C1'!D9=0," - ",IF($B$4="PERCENTAGE",'Data for C1'!D52,'Data for C1'!D9))</f>
        <v>1</v>
      </c>
      <c r="E10" s="338">
        <f>IF('Data for C1'!E9=0," - ",IF($B$4="PERCENTAGE",'Data for C1'!E52,'Data for C1'!E9))</f>
        <v>3</v>
      </c>
      <c r="F10" s="338">
        <f>IF('Data for C1'!F9=0," - ",IF($B$4="PERCENTAGE",'Data for C1'!F52,'Data for C1'!F9))</f>
        <v>5</v>
      </c>
      <c r="G10" s="338">
        <f>IF('Data for C1'!G9=0," - ",IF($B$4="PERCENTAGE",'Data for C1'!G52,'Data for C1'!G9))</f>
        <v>12</v>
      </c>
      <c r="H10" s="338">
        <f>IF('Data for C1'!H9=0," - ",IF($B$4="PERCENTAGE",'Data for C1'!H52,'Data for C1'!H9))</f>
        <v>22</v>
      </c>
      <c r="I10" s="338">
        <f>IF('Data for C1'!I9=0," - ",IF($B$4="PERCENTAGE",'Data for C1'!I52,'Data for C1'!I9))</f>
        <v>21</v>
      </c>
      <c r="J10" s="338">
        <f>IF('Data for C1'!J9=0," - ",IF($B$4="PERCENTAGE",'Data for C1'!J52,'Data for C1'!J9))</f>
        <v>25</v>
      </c>
      <c r="K10" s="338">
        <f>IF('Data for C1'!K9=0," - ",IF($B$4="PERCENTAGE",'Data for C1'!K52,'Data for C1'!K9))</f>
        <v>63</v>
      </c>
      <c r="L10" s="338">
        <f>IF('Data for C1'!L9=0," - ",IF($B$4="PERCENTAGE",'Data for C1'!L52,'Data for C1'!L9))</f>
        <v>62</v>
      </c>
      <c r="M10" s="338">
        <f>IF('Data for C1'!M9=0," - ",IF($B$4="PERCENTAGE",'Data for C1'!M52,'Data for C1'!M9))</f>
        <v>45</v>
      </c>
      <c r="N10" s="338">
        <f>IF('Data for C1'!N9=0," - ",IF($B$4="PERCENTAGE",'Data for C1'!N52,'Data for C1'!N9))</f>
        <v>53</v>
      </c>
      <c r="O10" s="338">
        <f>IF('Data for C1'!O9=0," - ",IF($B$4="PERCENTAGE",'Data for C1'!O52,'Data for C1'!O9))</f>
        <v>50</v>
      </c>
      <c r="P10" s="338">
        <f>IF('Data for C1'!P9=0," - ",IF($B$4="PERCENTAGE",'Data for C1'!P52,'Data for C1'!P9))</f>
        <v>40</v>
      </c>
      <c r="Q10" s="338">
        <f>IF('Data for C1'!Q9=0," - ",IF($B$4="PERCENTAGE",'Data for C1'!Q52,'Data for C1'!Q9))</f>
        <v>47</v>
      </c>
    </row>
    <row r="11" spans="1:18" x14ac:dyDescent="0.35">
      <c r="A11" s="325" t="s">
        <v>398</v>
      </c>
      <c r="B11" s="338">
        <f>IF('Data for C1'!B10=0," - ",IF($B$4="PERCENTAGE",'Data for C1'!B53,'Data for C1'!B10))</f>
        <v>8861</v>
      </c>
      <c r="C11" s="338">
        <f>IF('Data for C1'!C10=0," - ",IF($B$4="PERCENTAGE",'Data for C1'!C53,'Data for C1'!C10))</f>
        <v>8801</v>
      </c>
      <c r="D11" s="338">
        <f>IF('Data for C1'!D10=0," - ",IF($B$4="PERCENTAGE",'Data for C1'!D53,'Data for C1'!D10))</f>
        <v>8699</v>
      </c>
      <c r="E11" s="338">
        <f>IF('Data for C1'!E10=0," - ",IF($B$4="PERCENTAGE",'Data for C1'!E53,'Data for C1'!E10))</f>
        <v>8553</v>
      </c>
      <c r="F11" s="338">
        <f>IF('Data for C1'!F10=0," - ",IF($B$4="PERCENTAGE",'Data for C1'!F53,'Data for C1'!F10))</f>
        <v>8429</v>
      </c>
      <c r="G11" s="338">
        <f>IF('Data for C1'!G10=0," - ",IF($B$4="PERCENTAGE",'Data for C1'!G53,'Data for C1'!G10))</f>
        <v>8618</v>
      </c>
      <c r="H11" s="338">
        <f>IF('Data for C1'!H10=0," - ",IF($B$4="PERCENTAGE",'Data for C1'!H53,'Data for C1'!H10))</f>
        <v>8827</v>
      </c>
      <c r="I11" s="338">
        <f>IF('Data for C1'!I10=0," - ",IF($B$4="PERCENTAGE",'Data for C1'!I53,'Data for C1'!I10))</f>
        <v>9063</v>
      </c>
      <c r="J11" s="338">
        <f>IF('Data for C1'!J10=0," - ",IF($B$4="PERCENTAGE",'Data for C1'!J53,'Data for C1'!J10))</f>
        <v>9396</v>
      </c>
      <c r="K11" s="338">
        <f>IF('Data for C1'!K10=0," - ",IF($B$4="PERCENTAGE",'Data for C1'!K53,'Data for C1'!K10))</f>
        <v>9739</v>
      </c>
      <c r="L11" s="338">
        <f>IF('Data for C1'!L10=0," - ",IF($B$4="PERCENTAGE",'Data for C1'!L53,'Data for C1'!L10))</f>
        <v>10061</v>
      </c>
      <c r="M11" s="338">
        <f>IF('Data for C1'!M10=0," - ",IF($B$4="PERCENTAGE",'Data for C1'!M53,'Data for C1'!M10))</f>
        <v>10117</v>
      </c>
      <c r="N11" s="338">
        <f>IF('Data for C1'!N10=0," - ",IF($B$4="PERCENTAGE",'Data for C1'!N53,'Data for C1'!N10))</f>
        <v>10077</v>
      </c>
      <c r="O11" s="338">
        <f>IF('Data for C1'!O10=0," - ",IF($B$4="PERCENTAGE",'Data for C1'!O53,'Data for C1'!O10))</f>
        <v>9939</v>
      </c>
      <c r="P11" s="338">
        <f>IF('Data for C1'!P10=0," - ",IF($B$4="PERCENTAGE",'Data for C1'!P53,'Data for C1'!P10))</f>
        <v>9697</v>
      </c>
      <c r="Q11" s="338">
        <f>IF('Data for C1'!Q10=0," - ",IF($B$4="PERCENTAGE",'Data for C1'!Q53,'Data for C1'!Q10))</f>
        <v>9543</v>
      </c>
    </row>
    <row r="12" spans="1:18" x14ac:dyDescent="0.35">
      <c r="A12" s="325" t="s">
        <v>400</v>
      </c>
      <c r="B12" s="338">
        <f>IF('Data for C1'!B11=0," - ",IF($B$4="PERCENTAGE",'Data for C1'!B54,'Data for C1'!B11))</f>
        <v>104</v>
      </c>
      <c r="C12" s="338">
        <f>IF('Data for C1'!C11=0," - ",IF($B$4="PERCENTAGE",'Data for C1'!C54,'Data for C1'!C11))</f>
        <v>134</v>
      </c>
      <c r="D12" s="338">
        <f>IF('Data for C1'!D11=0," - ",IF($B$4="PERCENTAGE",'Data for C1'!D54,'Data for C1'!D11))</f>
        <v>166</v>
      </c>
      <c r="E12" s="338">
        <f>IF('Data for C1'!E11=0," - ",IF($B$4="PERCENTAGE",'Data for C1'!E54,'Data for C1'!E11))</f>
        <v>223</v>
      </c>
      <c r="F12" s="338">
        <f>IF('Data for C1'!F11=0," - ",IF($B$4="PERCENTAGE",'Data for C1'!F54,'Data for C1'!F11))</f>
        <v>283</v>
      </c>
      <c r="G12" s="338">
        <f>IF('Data for C1'!G11=0," - ",IF($B$4="PERCENTAGE",'Data for C1'!G54,'Data for C1'!G11))</f>
        <v>334</v>
      </c>
      <c r="H12" s="338">
        <f>IF('Data for C1'!H11=0," - ",IF($B$4="PERCENTAGE",'Data for C1'!H54,'Data for C1'!H11))</f>
        <v>373</v>
      </c>
      <c r="I12" s="338">
        <f>IF('Data for C1'!I11=0," - ",IF($B$4="PERCENTAGE",'Data for C1'!I54,'Data for C1'!I11))</f>
        <v>405</v>
      </c>
      <c r="J12" s="338">
        <f>IF('Data for C1'!J11=0," - ",IF($B$4="PERCENTAGE",'Data for C1'!J54,'Data for C1'!J11))</f>
        <v>422</v>
      </c>
      <c r="K12" s="338">
        <f>IF('Data for C1'!K11=0," - ",IF($B$4="PERCENTAGE",'Data for C1'!K54,'Data for C1'!K11))</f>
        <v>496</v>
      </c>
      <c r="L12" s="338">
        <f>IF('Data for C1'!L11=0," - ",IF($B$4="PERCENTAGE",'Data for C1'!L54,'Data for C1'!L11))</f>
        <v>532</v>
      </c>
      <c r="M12" s="338">
        <f>IF('Data for C1'!M11=0," - ",IF($B$4="PERCENTAGE",'Data for C1'!M54,'Data for C1'!M11))</f>
        <v>543</v>
      </c>
      <c r="N12" s="338">
        <f>IF('Data for C1'!N11=0," - ",IF($B$4="PERCENTAGE",'Data for C1'!N54,'Data for C1'!N11))</f>
        <v>552</v>
      </c>
      <c r="O12" s="338">
        <f>IF('Data for C1'!O11=0," - ",IF($B$4="PERCENTAGE",'Data for C1'!O54,'Data for C1'!O11))</f>
        <v>552</v>
      </c>
      <c r="P12" s="338">
        <f>IF('Data for C1'!P11=0," - ",IF($B$4="PERCENTAGE",'Data for C1'!P54,'Data for C1'!P11))</f>
        <v>561</v>
      </c>
      <c r="Q12" s="338">
        <f>IF('Data for C1'!Q11=0," - ",IF($B$4="PERCENTAGE",'Data for C1'!Q54,'Data for C1'!Q11))</f>
        <v>583</v>
      </c>
    </row>
    <row r="13" spans="1:18" x14ac:dyDescent="0.35">
      <c r="A13" s="325" t="s">
        <v>399</v>
      </c>
      <c r="B13" s="338">
        <f>IF('Data for C1'!B12=0," - ",IF($B$4="PERCENTAGE",'Data for C1'!B55,'Data for C1'!B12))</f>
        <v>11</v>
      </c>
      <c r="C13" s="338">
        <f>IF('Data for C1'!C12=0," - ",IF($B$4="PERCENTAGE",'Data for C1'!C55,'Data for C1'!C12))</f>
        <v>11</v>
      </c>
      <c r="D13" s="338">
        <f>IF('Data for C1'!D12=0," - ",IF($B$4="PERCENTAGE",'Data for C1'!D55,'Data for C1'!D12))</f>
        <v>11</v>
      </c>
      <c r="E13" s="338">
        <f>IF('Data for C1'!E12=0," - ",IF($B$4="PERCENTAGE",'Data for C1'!E55,'Data for C1'!E12))</f>
        <v>11</v>
      </c>
      <c r="F13" s="338">
        <f>IF('Data for C1'!F12=0," - ",IF($B$4="PERCENTAGE",'Data for C1'!F55,'Data for C1'!F12))</f>
        <v>11</v>
      </c>
      <c r="G13" s="338">
        <f>IF('Data for C1'!G12=0," - ",IF($B$4="PERCENTAGE",'Data for C1'!G55,'Data for C1'!G12))</f>
        <v>11</v>
      </c>
      <c r="H13" s="338">
        <f>IF('Data for C1'!H12=0," - ",IF($B$4="PERCENTAGE",'Data for C1'!H55,'Data for C1'!H12))</f>
        <v>11</v>
      </c>
      <c r="I13" s="338">
        <f>IF('Data for C1'!I12=0," - ",IF($B$4="PERCENTAGE",'Data for C1'!I55,'Data for C1'!I12))</f>
        <v>11</v>
      </c>
      <c r="J13" s="338">
        <f>IF('Data for C1'!J12=0," - ",IF($B$4="PERCENTAGE",'Data for C1'!J55,'Data for C1'!J12))</f>
        <v>11</v>
      </c>
      <c r="K13" s="338">
        <f>IF('Data for C1'!K12=0," - ",IF($B$4="PERCENTAGE",'Data for C1'!K55,'Data for C1'!K12))</f>
        <v>11</v>
      </c>
      <c r="L13" s="338">
        <f>IF('Data for C1'!L12=0," - ",IF($B$4="PERCENTAGE",'Data for C1'!L55,'Data for C1'!L12))</f>
        <v>11</v>
      </c>
      <c r="M13" s="338">
        <f>IF('Data for C1'!M12=0," - ",IF($B$4="PERCENTAGE",'Data for C1'!M55,'Data for C1'!M12))</f>
        <v>11</v>
      </c>
      <c r="N13" s="338">
        <f>IF('Data for C1'!N12=0," - ",IF($B$4="PERCENTAGE",'Data for C1'!N55,'Data for C1'!N12))</f>
        <v>11</v>
      </c>
      <c r="O13" s="338">
        <f>IF('Data for C1'!O12=0," - ",IF($B$4="PERCENTAGE",'Data for C1'!O55,'Data for C1'!O12))</f>
        <v>11</v>
      </c>
      <c r="P13" s="338">
        <f>IF('Data for C1'!P12=0," - ",IF($B$4="PERCENTAGE",'Data for C1'!P55,'Data for C1'!P12))</f>
        <v>10</v>
      </c>
      <c r="Q13" s="338">
        <f>IF('Data for C1'!Q12=0," - ",IF($B$4="PERCENTAGE",'Data for C1'!Q55,'Data for C1'!Q12))</f>
        <v>10</v>
      </c>
    </row>
    <row r="14" spans="1:18" x14ac:dyDescent="0.35">
      <c r="A14" s="329" t="s">
        <v>401</v>
      </c>
      <c r="B14" s="338">
        <f>IF('Data for C1'!B13=0," - ",IF($B$4="PERCENTAGE",'Data for C1'!B56,'Data for C1'!B13))</f>
        <v>90</v>
      </c>
      <c r="C14" s="338">
        <f>IF('Data for C1'!C13=0," - ",IF($B$4="PERCENTAGE",'Data for C1'!C56,'Data for C1'!C13))</f>
        <v>90</v>
      </c>
      <c r="D14" s="338">
        <f>IF('Data for C1'!D13=0," - ",IF($B$4="PERCENTAGE",'Data for C1'!D56,'Data for C1'!D13))</f>
        <v>90</v>
      </c>
      <c r="E14" s="338">
        <f>IF('Data for C1'!E13=0," - ",IF($B$4="PERCENTAGE",'Data for C1'!E56,'Data for C1'!E13))</f>
        <v>90</v>
      </c>
      <c r="F14" s="338">
        <f>IF('Data for C1'!F13=0," - ",IF($B$4="PERCENTAGE",'Data for C1'!F56,'Data for C1'!F13))</f>
        <v>90</v>
      </c>
      <c r="G14" s="338">
        <f>IF('Data for C1'!G13=0," - ",IF($B$4="PERCENTAGE",'Data for C1'!G56,'Data for C1'!G13))</f>
        <v>90</v>
      </c>
      <c r="H14" s="338">
        <f>IF('Data for C1'!H13=0," - ",IF($B$4="PERCENTAGE",'Data for C1'!H56,'Data for C1'!H13))</f>
        <v>90</v>
      </c>
      <c r="I14" s="338">
        <f>IF('Data for C1'!I13=0," - ",IF($B$4="PERCENTAGE",'Data for C1'!I56,'Data for C1'!I13))</f>
        <v>90</v>
      </c>
      <c r="J14" s="338">
        <f>IF('Data for C1'!J13=0," - ",IF($B$4="PERCENTAGE",'Data for C1'!J56,'Data for C1'!J13))</f>
        <v>90</v>
      </c>
      <c r="K14" s="338">
        <f>IF('Data for C1'!K13=0," - ",IF($B$4="PERCENTAGE",'Data for C1'!K56,'Data for C1'!K13))</f>
        <v>90</v>
      </c>
      <c r="L14" s="338">
        <f>IF('Data for C1'!L13=0," - ",IF($B$4="PERCENTAGE",'Data for C1'!L56,'Data for C1'!L13))</f>
        <v>90</v>
      </c>
      <c r="M14" s="338">
        <f>IF('Data for C1'!M13=0," - ",IF($B$4="PERCENTAGE",'Data for C1'!M56,'Data for C1'!M13))</f>
        <v>88</v>
      </c>
      <c r="N14" s="338">
        <f>IF('Data for C1'!N13=0," - ",IF($B$4="PERCENTAGE",'Data for C1'!N56,'Data for C1'!N13))</f>
        <v>86</v>
      </c>
      <c r="O14" s="338">
        <f>IF('Data for C1'!O13=0," - ",IF($B$4="PERCENTAGE",'Data for C1'!O56,'Data for C1'!O13))</f>
        <v>86</v>
      </c>
      <c r="P14" s="338">
        <f>IF('Data for C1'!P13=0," - ",IF($B$4="PERCENTAGE",'Data for C1'!P56,'Data for C1'!P13))</f>
        <v>84</v>
      </c>
      <c r="Q14" s="338">
        <f>IF('Data for C1'!Q13=0," - ",IF($B$4="PERCENTAGE",'Data for C1'!Q56,'Data for C1'!Q13))</f>
        <v>80</v>
      </c>
    </row>
    <row r="15" spans="1:18" x14ac:dyDescent="0.35">
      <c r="A15" s="325" t="s">
        <v>402</v>
      </c>
      <c r="B15" s="338">
        <f>IF('Data for C1'!B14=0," - ",IF($B$4="PERCENTAGE",'Data for C1'!B57,'Data for C1'!B14))</f>
        <v>7396</v>
      </c>
      <c r="C15" s="338">
        <f>IF('Data for C1'!C14=0," - ",IF($B$4="PERCENTAGE",'Data for C1'!C57,'Data for C1'!C14))</f>
        <v>11942</v>
      </c>
      <c r="D15" s="338">
        <f>IF('Data for C1'!D14=0," - ",IF($B$4="PERCENTAGE",'Data for C1'!D57,'Data for C1'!D14))</f>
        <v>17620</v>
      </c>
      <c r="E15" s="338">
        <f>IF('Data for C1'!E14=0," - ",IF($B$4="PERCENTAGE",'Data for C1'!E57,'Data for C1'!E14))</f>
        <v>24825</v>
      </c>
      <c r="F15" s="338">
        <f>IF('Data for C1'!F14=0," - ",IF($B$4="PERCENTAGE",'Data for C1'!F57,'Data for C1'!F14))</f>
        <v>32499</v>
      </c>
      <c r="G15" s="338">
        <f>IF('Data for C1'!G14=0," - ",IF($B$4="PERCENTAGE",'Data for C1'!G57,'Data for C1'!G14))</f>
        <v>38956</v>
      </c>
      <c r="H15" s="338">
        <f>IF('Data for C1'!H14=0," - ",IF($B$4="PERCENTAGE",'Data for C1'!H57,'Data for C1'!H14))</f>
        <v>41386</v>
      </c>
      <c r="I15" s="338">
        <f>IF('Data for C1'!I14=0," - ",IF($B$4="PERCENTAGE",'Data for C1'!I57,'Data for C1'!I14))</f>
        <v>46034</v>
      </c>
      <c r="J15" s="338">
        <f>IF('Data for C1'!J14=0," - ",IF($B$4="PERCENTAGE",'Data for C1'!J57,'Data for C1'!J14))</f>
        <v>52438</v>
      </c>
      <c r="K15" s="338">
        <f>IF('Data for C1'!K14=0," - ",IF($B$4="PERCENTAGE",'Data for C1'!K57,'Data for C1'!K14))</f>
        <v>57100</v>
      </c>
      <c r="L15" s="338">
        <f>IF('Data for C1'!L14=0," - ",IF($B$4="PERCENTAGE",'Data for C1'!L57,'Data for C1'!L14))</f>
        <v>59710</v>
      </c>
      <c r="M15" s="338">
        <f>IF('Data for C1'!M14=0," - ",IF($B$4="PERCENTAGE",'Data for C1'!M57,'Data for C1'!M14))</f>
        <v>59743</v>
      </c>
      <c r="N15" s="338">
        <f>IF('Data for C1'!N14=0," - ",IF($B$4="PERCENTAGE",'Data for C1'!N57,'Data for C1'!N14))</f>
        <v>60209</v>
      </c>
      <c r="O15" s="338">
        <f>IF('Data for C1'!O14=0," - ",IF($B$4="PERCENTAGE",'Data for C1'!O57,'Data for C1'!O14))</f>
        <v>60778</v>
      </c>
      <c r="P15" s="338">
        <f>IF('Data for C1'!P14=0," - ",IF($B$4="PERCENTAGE",'Data for C1'!P57,'Data for C1'!P14))</f>
        <v>53848</v>
      </c>
      <c r="Q15" s="338">
        <f>IF('Data for C1'!Q14=0," - ",IF($B$4="PERCENTAGE",'Data for C1'!Q57,'Data for C1'!Q14))</f>
        <v>52429</v>
      </c>
      <c r="R15" s="538"/>
    </row>
    <row r="16" spans="1:18" ht="14.25" x14ac:dyDescent="0.35">
      <c r="A16" s="325" t="s">
        <v>518</v>
      </c>
      <c r="B16" s="338">
        <f>IF('Data for C1'!B15=0," - ",IF($B$4="PERCENTAGE",'Data for C1'!B58,'Data for C1'!B15))</f>
        <v>11270</v>
      </c>
      <c r="C16" s="338">
        <f>IF('Data for C1'!C15=0," - ",IF($B$4="PERCENTAGE",'Data for C1'!C58,'Data for C1'!C15))</f>
        <v>12390</v>
      </c>
      <c r="D16" s="338">
        <f>IF('Data for C1'!D15=0," - ",IF($B$4="PERCENTAGE",'Data for C1'!D58,'Data for C1'!D15))</f>
        <v>13448</v>
      </c>
      <c r="E16" s="338">
        <f>IF('Data for C1'!E15=0," - ",IF($B$4="PERCENTAGE",'Data for C1'!E58,'Data for C1'!E15))</f>
        <v>14430</v>
      </c>
      <c r="F16" s="338">
        <f>IF('Data for C1'!F15=0," - ",IF($B$4="PERCENTAGE",'Data for C1'!F58,'Data for C1'!F15))</f>
        <v>15634</v>
      </c>
      <c r="G16" s="338">
        <f>IF('Data for C1'!G15=0," - ",IF($B$4="PERCENTAGE",'Data for C1'!G58,'Data for C1'!G15))</f>
        <v>16789</v>
      </c>
      <c r="H16" s="338">
        <f>IF('Data for C1'!H15=0," - ",IF($B$4="PERCENTAGE",'Data for C1'!H58,'Data for C1'!H15))</f>
        <v>17893</v>
      </c>
      <c r="I16" s="338">
        <f>IF('Data for C1'!I15=0," - ",IF($B$4="PERCENTAGE",'Data for C1'!I58,'Data for C1'!I15))</f>
        <v>19438</v>
      </c>
      <c r="J16" s="338">
        <f>IF('Data for C1'!J15=0," - ",IF($B$4="PERCENTAGE",'Data for C1'!J58,'Data for C1'!J15))</f>
        <v>21720</v>
      </c>
      <c r="K16" s="338">
        <f>IF('Data for C1'!K15=0," - ",IF($B$4="PERCENTAGE",'Data for C1'!K58,'Data for C1'!K15))</f>
        <v>24489</v>
      </c>
      <c r="L16" s="338">
        <f>IF('Data for C1'!L15=0," - ",IF($B$4="PERCENTAGE",'Data for C1'!L58,'Data for C1'!L15))</f>
        <v>28515</v>
      </c>
      <c r="M16" s="338">
        <f>IF('Data for C1'!M15=0," - ",IF($B$4="PERCENTAGE",'Data for C1'!M58,'Data for C1'!M15))</f>
        <v>32021</v>
      </c>
      <c r="N16" s="338">
        <f>IF('Data for C1'!N15=0," - ",IF($B$4="PERCENTAGE",'Data for C1'!N58,'Data for C1'!N15))</f>
        <v>39601</v>
      </c>
      <c r="O16" s="338">
        <f>IF('Data for C1'!O15=0," - ",IF($B$4="PERCENTAGE",'Data for C1'!O58,'Data for C1'!O15))</f>
        <v>45250</v>
      </c>
      <c r="P16" s="338">
        <f>IF('Data for C1'!P15=0," - ",IF($B$4="PERCENTAGE",'Data for C1'!P58,'Data for C1'!P15))</f>
        <v>49287</v>
      </c>
      <c r="Q16" s="338">
        <f>IF('Data for C1'!Q15=0," - ",IF($B$4="PERCENTAGE",'Data for C1'!Q58,'Data for C1'!Q15))</f>
        <v>51761</v>
      </c>
    </row>
    <row r="17" spans="1:18" x14ac:dyDescent="0.35">
      <c r="A17" s="325" t="s">
        <v>404</v>
      </c>
      <c r="B17" s="338">
        <f>IF('Data for C1'!B16=0," - ",IF($B$4="PERCENTAGE",'Data for C1'!B59,'Data for C1'!B16))</f>
        <v>24</v>
      </c>
      <c r="C17" s="338">
        <f>IF('Data for C1'!C16=0," - ",IF($B$4="PERCENTAGE",'Data for C1'!C59,'Data for C1'!C16))</f>
        <v>14</v>
      </c>
      <c r="D17" s="338">
        <f>IF('Data for C1'!D16=0," - ",IF($B$4="PERCENTAGE",'Data for C1'!D59,'Data for C1'!D16))</f>
        <v>8</v>
      </c>
      <c r="E17" s="338">
        <f>IF('Data for C1'!E16=0," - ",IF($B$4="PERCENTAGE",'Data for C1'!E59,'Data for C1'!E16))</f>
        <v>3</v>
      </c>
      <c r="F17" s="338">
        <f>IF('Data for C1'!F16=0," - ",IF($B$4="PERCENTAGE",'Data for C1'!F59,'Data for C1'!F16))</f>
        <v>1</v>
      </c>
      <c r="G17" s="338">
        <f>IF('Data for C1'!G16=0," - ",IF($B$4="PERCENTAGE",'Data for C1'!G59,'Data for C1'!G16))</f>
        <v>1</v>
      </c>
      <c r="H17" s="338">
        <f>IF('Data for C1'!H16=0," - ",IF($B$4="PERCENTAGE",'Data for C1'!H59,'Data for C1'!H16))</f>
        <v>1</v>
      </c>
      <c r="I17" s="338" t="str">
        <f>IF('Data for C1'!I16=0," - ",IF($B$4="PERCENTAGE",'Data for C1'!I59,'Data for C1'!I16))</f>
        <v xml:space="preserve"> - </v>
      </c>
      <c r="J17" s="338" t="str">
        <f>IF('Data for C1'!J16=0," - ",IF($B$4="PERCENTAGE",'Data for C1'!J59,'Data for C1'!J16))</f>
        <v xml:space="preserve"> - </v>
      </c>
      <c r="K17" s="338" t="str">
        <f>IF('Data for C1'!K16=0," - ",IF($B$4="PERCENTAGE",'Data for C1'!K59,'Data for C1'!K16))</f>
        <v xml:space="preserve"> - </v>
      </c>
      <c r="L17" s="338" t="str">
        <f>IF('Data for C1'!L16=0," - ",IF($B$4="PERCENTAGE",'Data for C1'!L59,'Data for C1'!L16))</f>
        <v xml:space="preserve"> - </v>
      </c>
      <c r="M17" s="338" t="str">
        <f>IF('Data for C1'!M16=0," - ",IF($B$4="PERCENTAGE",'Data for C1'!M59,'Data for C1'!M16))</f>
        <v xml:space="preserve"> - </v>
      </c>
      <c r="N17" s="338" t="str">
        <f>IF('Data for C1'!N16=0," - ",IF($B$4="PERCENTAGE",'Data for C1'!N59,'Data for C1'!N16))</f>
        <v xml:space="preserve"> - </v>
      </c>
      <c r="O17" s="338" t="str">
        <f>IF('Data for C1'!O16=0," - ",IF($B$4="PERCENTAGE",'Data for C1'!O59,'Data for C1'!O16))</f>
        <v xml:space="preserve"> - </v>
      </c>
      <c r="P17" s="338" t="str">
        <f>IF('Data for C1'!P16=0," - ",IF($B$4="PERCENTAGE",'Data for C1'!P59,'Data for C1'!P16))</f>
        <v xml:space="preserve"> - </v>
      </c>
      <c r="Q17" s="338" t="str">
        <f>IF('Data for C1'!Q16=0," - ",IF($B$4="PERCENTAGE",'Data for C1'!Q59,'Data for C1'!Q16))</f>
        <v xml:space="preserve"> - </v>
      </c>
    </row>
    <row r="18" spans="1:18" x14ac:dyDescent="0.35">
      <c r="A18" s="325" t="s">
        <v>405</v>
      </c>
      <c r="B18" s="338">
        <f>IF('Data for C1'!B17=0," - ",IF($B$4="PERCENTAGE",'Data for C1'!B60,'Data for C1'!B17))</f>
        <v>53</v>
      </c>
      <c r="C18" s="338">
        <f>IF('Data for C1'!C17=0," - ",IF($B$4="PERCENTAGE",'Data for C1'!C60,'Data for C1'!C17))</f>
        <v>33</v>
      </c>
      <c r="D18" s="338">
        <f>IF('Data for C1'!D17=0," - ",IF($B$4="PERCENTAGE",'Data for C1'!D60,'Data for C1'!D17))</f>
        <v>30</v>
      </c>
      <c r="E18" s="338">
        <f>IF('Data for C1'!E17=0," - ",IF($B$4="PERCENTAGE",'Data for C1'!E60,'Data for C1'!E17))</f>
        <v>29</v>
      </c>
      <c r="F18" s="338">
        <f>IF('Data for C1'!F17=0," - ",IF($B$4="PERCENTAGE",'Data for C1'!F60,'Data for C1'!F17))</f>
        <v>29</v>
      </c>
      <c r="G18" s="338">
        <f>IF('Data for C1'!G17=0," - ",IF($B$4="PERCENTAGE",'Data for C1'!G60,'Data for C1'!G17))</f>
        <v>29</v>
      </c>
      <c r="H18" s="338">
        <f>IF('Data for C1'!H17=0," - ",IF($B$4="PERCENTAGE",'Data for C1'!H60,'Data for C1'!H17))</f>
        <v>28</v>
      </c>
      <c r="I18" s="338">
        <f>IF('Data for C1'!I17=0," - ",IF($B$4="PERCENTAGE",'Data for C1'!I60,'Data for C1'!I17))</f>
        <v>28</v>
      </c>
      <c r="J18" s="338">
        <f>IF('Data for C1'!J17=0," - ",IF($B$4="PERCENTAGE",'Data for C1'!J60,'Data for C1'!J17))</f>
        <v>27</v>
      </c>
      <c r="K18" s="338">
        <f>IF('Data for C1'!K17=0," - ",IF($B$4="PERCENTAGE",'Data for C1'!K60,'Data for C1'!K17))</f>
        <v>27</v>
      </c>
      <c r="L18" s="338">
        <f>IF('Data for C1'!L17=0," - ",IF($B$4="PERCENTAGE",'Data for C1'!L60,'Data for C1'!L17))</f>
        <v>27</v>
      </c>
      <c r="M18" s="338">
        <f>IF('Data for C1'!M17=0," - ",IF($B$4="PERCENTAGE",'Data for C1'!M60,'Data for C1'!M17))</f>
        <v>28</v>
      </c>
      <c r="N18" s="338">
        <f>IF('Data for C1'!N17=0," - ",IF($B$4="PERCENTAGE",'Data for C1'!N60,'Data for C1'!N17))</f>
        <v>28</v>
      </c>
      <c r="O18" s="338">
        <f>IF('Data for C1'!O17=0," - ",IF($B$4="PERCENTAGE",'Data for C1'!O60,'Data for C1'!O17))</f>
        <v>31</v>
      </c>
      <c r="P18" s="338">
        <f>IF('Data for C1'!P17=0," - ",IF($B$4="PERCENTAGE",'Data for C1'!P60,'Data for C1'!P17))</f>
        <v>35</v>
      </c>
      <c r="Q18" s="338">
        <f>IF('Data for C1'!Q17=0," - ",IF($B$4="PERCENTAGE",'Data for C1'!Q60,'Data for C1'!Q17))</f>
        <v>35</v>
      </c>
    </row>
    <row r="19" spans="1:18" x14ac:dyDescent="0.35">
      <c r="A19" s="325" t="s">
        <v>406</v>
      </c>
      <c r="B19" s="338">
        <f>IF('Data for C1'!B18=0," - ",IF($B$4="PERCENTAGE",'Data for C1'!B61,'Data for C1'!B18))</f>
        <v>16</v>
      </c>
      <c r="C19" s="338">
        <f>IF('Data for C1'!C18=0," - ",IF($B$4="PERCENTAGE",'Data for C1'!C61,'Data for C1'!C18))</f>
        <v>15</v>
      </c>
      <c r="D19" s="338">
        <f>IF('Data for C1'!D18=0," - ",IF($B$4="PERCENTAGE",'Data for C1'!D61,'Data for C1'!D18))</f>
        <v>14</v>
      </c>
      <c r="E19" s="338">
        <f>IF('Data for C1'!E18=0," - ",IF($B$4="PERCENTAGE",'Data for C1'!E61,'Data for C1'!E18))</f>
        <v>13</v>
      </c>
      <c r="F19" s="338">
        <f>IF('Data for C1'!F18=0," - ",IF($B$4="PERCENTAGE",'Data for C1'!F61,'Data for C1'!F18))</f>
        <v>12</v>
      </c>
      <c r="G19" s="338">
        <f>IF('Data for C1'!G18=0," - ",IF($B$4="PERCENTAGE",'Data for C1'!G61,'Data for C1'!G18))</f>
        <v>12</v>
      </c>
      <c r="H19" s="338">
        <f>IF('Data for C1'!H18=0," - ",IF($B$4="PERCENTAGE",'Data for C1'!H61,'Data for C1'!H18))</f>
        <v>12</v>
      </c>
      <c r="I19" s="338">
        <f>IF('Data for C1'!I18=0," - ",IF($B$4="PERCENTAGE",'Data for C1'!I61,'Data for C1'!I18))</f>
        <v>12</v>
      </c>
      <c r="J19" s="338">
        <f>IF('Data for C1'!J18=0," - ",IF($B$4="PERCENTAGE",'Data for C1'!J61,'Data for C1'!J18))</f>
        <v>12</v>
      </c>
      <c r="K19" s="338">
        <f>IF('Data for C1'!K18=0," - ",IF($B$4="PERCENTAGE",'Data for C1'!K61,'Data for C1'!K18))</f>
        <v>12</v>
      </c>
      <c r="L19" s="338">
        <f>IF('Data for C1'!L18=0," - ",IF($B$4="PERCENTAGE",'Data for C1'!L61,'Data for C1'!L18))</f>
        <v>12</v>
      </c>
      <c r="M19" s="338">
        <f>IF('Data for C1'!M18=0," - ",IF($B$4="PERCENTAGE",'Data for C1'!M61,'Data for C1'!M18))</f>
        <v>14</v>
      </c>
      <c r="N19" s="338">
        <f>IF('Data for C1'!N18=0," - ",IF($B$4="PERCENTAGE",'Data for C1'!N61,'Data for C1'!N18))</f>
        <v>7</v>
      </c>
      <c r="O19" s="338">
        <f>IF('Data for C1'!O18=0," - ",IF($B$4="PERCENTAGE",'Data for C1'!O61,'Data for C1'!O18))</f>
        <v>7</v>
      </c>
      <c r="P19" s="338">
        <f>IF('Data for C1'!P18=0," - ",IF($B$4="PERCENTAGE",'Data for C1'!P61,'Data for C1'!P18))</f>
        <v>7</v>
      </c>
      <c r="Q19" s="338">
        <f>IF('Data for C1'!Q18=0," - ",IF($B$4="PERCENTAGE",'Data for C1'!Q61,'Data for C1'!Q18))</f>
        <v>7</v>
      </c>
    </row>
    <row r="20" spans="1:18" x14ac:dyDescent="0.35">
      <c r="A20" s="325" t="s">
        <v>407</v>
      </c>
      <c r="B20" s="338" t="str">
        <f>IF('Data for C1'!B19=0," - ",IF($B$4="PERCENTAGE",'Data for C1'!B62,'Data for C1'!B19))</f>
        <v xml:space="preserve"> - </v>
      </c>
      <c r="C20" s="338" t="str">
        <f>IF('Data for C1'!C19=0," - ",IF($B$4="PERCENTAGE",'Data for C1'!C62,'Data for C1'!C19))</f>
        <v xml:space="preserve"> - </v>
      </c>
      <c r="D20" s="338" t="str">
        <f>IF('Data for C1'!D19=0," - ",IF($B$4="PERCENTAGE",'Data for C1'!D62,'Data for C1'!D19))</f>
        <v xml:space="preserve"> - </v>
      </c>
      <c r="E20" s="338" t="str">
        <f>IF('Data for C1'!E19=0," - ",IF($B$4="PERCENTAGE",'Data for C1'!E62,'Data for C1'!E19))</f>
        <v xml:space="preserve"> - </v>
      </c>
      <c r="F20" s="338" t="str">
        <f>IF('Data for C1'!F19=0," - ",IF($B$4="PERCENTAGE",'Data for C1'!F62,'Data for C1'!F19))</f>
        <v xml:space="preserve"> - </v>
      </c>
      <c r="G20" s="338" t="str">
        <f>IF('Data for C1'!G19=0," - ",IF($B$4="PERCENTAGE",'Data for C1'!G62,'Data for C1'!G19))</f>
        <v xml:space="preserve"> - </v>
      </c>
      <c r="H20" s="338" t="str">
        <f>IF('Data for C1'!H19=0," - ",IF($B$4="PERCENTAGE",'Data for C1'!H62,'Data for C1'!H19))</f>
        <v xml:space="preserve"> - </v>
      </c>
      <c r="I20" s="338" t="str">
        <f>IF('Data for C1'!I19=0," - ",IF($B$4="PERCENTAGE",'Data for C1'!I62,'Data for C1'!I19))</f>
        <v xml:space="preserve"> - </v>
      </c>
      <c r="J20" s="338" t="str">
        <f>IF('Data for C1'!J19=0," - ",IF($B$4="PERCENTAGE",'Data for C1'!J62,'Data for C1'!J19))</f>
        <v xml:space="preserve"> - </v>
      </c>
      <c r="K20" s="338" t="str">
        <f>IF('Data for C1'!K19=0," - ",IF($B$4="PERCENTAGE",'Data for C1'!K62,'Data for C1'!K19))</f>
        <v xml:space="preserve"> - </v>
      </c>
      <c r="L20" s="338" t="str">
        <f>IF('Data for C1'!L19=0," - ",IF($B$4="PERCENTAGE",'Data for C1'!L62,'Data for C1'!L19))</f>
        <v xml:space="preserve"> - </v>
      </c>
      <c r="M20" s="338" t="str">
        <f>IF('Data for C1'!M19=0," - ",IF($B$4="PERCENTAGE",'Data for C1'!M62,'Data for C1'!M19))</f>
        <v xml:space="preserve"> - </v>
      </c>
      <c r="N20" s="338" t="str">
        <f>IF('Data for C1'!N19=0," - ",IF($B$4="PERCENTAGE",'Data for C1'!N62,'Data for C1'!N19))</f>
        <v xml:space="preserve"> - </v>
      </c>
      <c r="O20" s="338" t="str">
        <f>IF('Data for C1'!O19=0," - ",IF($B$4="PERCENTAGE",'Data for C1'!O62,'Data for C1'!O19))</f>
        <v xml:space="preserve"> - </v>
      </c>
      <c r="P20" s="338" t="str">
        <f>IF('Data for C1'!P19=0," - ",IF($B$4="PERCENTAGE",'Data for C1'!P62,'Data for C1'!P19))</f>
        <v xml:space="preserve"> - </v>
      </c>
      <c r="Q20" s="338" t="str">
        <f>IF('Data for C1'!Q19=0," - ",IF($B$4="PERCENTAGE",'Data for C1'!Q62,'Data for C1'!Q19))</f>
        <v xml:space="preserve"> - </v>
      </c>
    </row>
    <row r="21" spans="1:18" x14ac:dyDescent="0.35">
      <c r="A21" s="325" t="s">
        <v>408</v>
      </c>
      <c r="B21" s="338">
        <f>IF('Data for C1'!B20=0," - ",IF($B$4="PERCENTAGE",'Data for C1'!B63,'Data for C1'!B20))</f>
        <v>7746</v>
      </c>
      <c r="C21" s="338">
        <f>IF('Data for C1'!C20=0," - ",IF($B$4="PERCENTAGE",'Data for C1'!C63,'Data for C1'!C20))</f>
        <v>7827</v>
      </c>
      <c r="D21" s="338">
        <f>IF('Data for C1'!D20=0," - ",IF($B$4="PERCENTAGE",'Data for C1'!D63,'Data for C1'!D20))</f>
        <v>7997</v>
      </c>
      <c r="E21" s="338">
        <f>IF('Data for C1'!E20=0," - ",IF($B$4="PERCENTAGE",'Data for C1'!E63,'Data for C1'!E20))</f>
        <v>8078</v>
      </c>
      <c r="F21" s="338">
        <f>IF('Data for C1'!F20=0," - ",IF($B$4="PERCENTAGE",'Data for C1'!F63,'Data for C1'!F20))</f>
        <v>8255</v>
      </c>
      <c r="G21" s="338">
        <f>IF('Data for C1'!G20=0," - ",IF($B$4="PERCENTAGE",'Data for C1'!G63,'Data for C1'!G20))</f>
        <v>8700</v>
      </c>
      <c r="H21" s="338">
        <f>IF('Data for C1'!H20=0," - ",IF($B$4="PERCENTAGE",'Data for C1'!H63,'Data for C1'!H20))</f>
        <v>9148</v>
      </c>
      <c r="I21" s="338">
        <f>IF('Data for C1'!I20=0," - ",IF($B$4="PERCENTAGE",'Data for C1'!I63,'Data for C1'!I20))</f>
        <v>9623</v>
      </c>
      <c r="J21" s="338">
        <f>IF('Data for C1'!J20=0," - ",IF($B$4="PERCENTAGE",'Data for C1'!J63,'Data for C1'!J20))</f>
        <v>10079</v>
      </c>
      <c r="K21" s="338">
        <f>IF('Data for C1'!K20=0," - ",IF($B$4="PERCENTAGE",'Data for C1'!K63,'Data for C1'!K20))</f>
        <v>10526</v>
      </c>
      <c r="L21" s="338">
        <f>IF('Data for C1'!L20=0," - ",IF($B$4="PERCENTAGE",'Data for C1'!L63,'Data for C1'!L20))</f>
        <v>10945</v>
      </c>
      <c r="M21" s="338">
        <f>IF('Data for C1'!M20=0," - ",IF($B$4="PERCENTAGE",'Data for C1'!M63,'Data for C1'!M20))</f>
        <v>11118</v>
      </c>
      <c r="N21" s="338">
        <f>IF('Data for C1'!N20=0," - ",IF($B$4="PERCENTAGE",'Data for C1'!N63,'Data for C1'!N20))</f>
        <v>11456</v>
      </c>
      <c r="O21" s="338">
        <f>IF('Data for C1'!O20=0," - ",IF($B$4="PERCENTAGE",'Data for C1'!O63,'Data for C1'!O20))</f>
        <v>11720</v>
      </c>
      <c r="P21" s="338">
        <f>IF('Data for C1'!P20=0," - ",IF($B$4="PERCENTAGE",'Data for C1'!P63,'Data for C1'!P20))</f>
        <v>11941</v>
      </c>
      <c r="Q21" s="338">
        <f>IF('Data for C1'!Q20=0," - ",IF($B$4="PERCENTAGE",'Data for C1'!Q63,'Data for C1'!Q20))</f>
        <v>12236</v>
      </c>
    </row>
    <row r="22" spans="1:18" x14ac:dyDescent="0.35">
      <c r="A22" s="325" t="s">
        <v>410</v>
      </c>
      <c r="B22" s="338">
        <f>IF('Data for C1'!B21=0," - ",IF($B$4="PERCENTAGE",'Data for C1'!B64,'Data for C1'!B21))</f>
        <v>1965319</v>
      </c>
      <c r="C22" s="338">
        <f>IF('Data for C1'!C21=0," - ",IF($B$4="PERCENTAGE",'Data for C1'!C64,'Data for C1'!C21))</f>
        <v>2105481</v>
      </c>
      <c r="D22" s="338">
        <f>IF('Data for C1'!D21=0," - ",IF($B$4="PERCENTAGE",'Data for C1'!D64,'Data for C1'!D21))</f>
        <v>2263552</v>
      </c>
      <c r="E22" s="338">
        <f>IF('Data for C1'!E21=0," - ",IF($B$4="PERCENTAGE",'Data for C1'!E64,'Data for C1'!E21))</f>
        <v>2485605</v>
      </c>
      <c r="F22" s="338">
        <f>IF('Data for C1'!F21=0," - ",IF($B$4="PERCENTAGE",'Data for C1'!F64,'Data for C1'!F21))</f>
        <v>2624110</v>
      </c>
      <c r="G22" s="338">
        <f>IF('Data for C1'!G21=0," - ",IF($B$4="PERCENTAGE",'Data for C1'!G64,'Data for C1'!G21))</f>
        <v>2659145</v>
      </c>
      <c r="H22" s="338">
        <f>IF('Data for C1'!H21=0," - ",IF($B$4="PERCENTAGE",'Data for C1'!H64,'Data for C1'!H21))</f>
        <v>2523132</v>
      </c>
      <c r="I22" s="338">
        <f>IF('Data for C1'!I21=0," - ",IF($B$4="PERCENTAGE",'Data for C1'!I64,'Data for C1'!I21))</f>
        <v>2569555</v>
      </c>
      <c r="J22" s="338">
        <f>IF('Data for C1'!J21=0," - ",IF($B$4="PERCENTAGE",'Data for C1'!J64,'Data for C1'!J21))</f>
        <v>2730394</v>
      </c>
      <c r="K22" s="338">
        <f>IF('Data for C1'!K21=0," - ",IF($B$4="PERCENTAGE",'Data for C1'!K64,'Data for C1'!K21))</f>
        <v>2908898</v>
      </c>
      <c r="L22" s="338">
        <f>IF('Data for C1'!L21=0," - ",IF($B$4="PERCENTAGE",'Data for C1'!L64,'Data for C1'!L21))</f>
        <v>3105290</v>
      </c>
      <c r="M22" s="338">
        <f>IF('Data for C1'!M21=0," - ",IF($B$4="PERCENTAGE",'Data for C1'!M64,'Data for C1'!M21))</f>
        <v>3257092</v>
      </c>
      <c r="N22" s="338">
        <f>IF('Data for C1'!N21=0," - ",IF($B$4="PERCENTAGE",'Data for C1'!N64,'Data for C1'!N21))</f>
        <v>3524747</v>
      </c>
      <c r="O22" s="338">
        <f>IF('Data for C1'!O21=0," - ",IF($B$4="PERCENTAGE",'Data for C1'!O64,'Data for C1'!O21))</f>
        <v>3737487</v>
      </c>
      <c r="P22" s="338">
        <f>IF('Data for C1'!P21=0," - ",IF($B$4="PERCENTAGE",'Data for C1'!P64,'Data for C1'!P21))</f>
        <v>3874968</v>
      </c>
      <c r="Q22" s="338">
        <f>IF('Data for C1'!Q21=0," - ",IF($B$4="PERCENTAGE",'Data for C1'!Q64,'Data for C1'!Q21))</f>
        <v>4040779</v>
      </c>
    </row>
    <row r="23" spans="1:18" x14ac:dyDescent="0.35">
      <c r="A23" s="325" t="s">
        <v>412</v>
      </c>
      <c r="B23" s="338">
        <f>IF('Data for C1'!B22=0," - ",IF($B$4="PERCENTAGE",'Data for C1'!B65,'Data for C1'!B22))</f>
        <v>45469</v>
      </c>
      <c r="C23" s="338">
        <f>IF('Data for C1'!C22=0," - ",IF($B$4="PERCENTAGE",'Data for C1'!C65,'Data for C1'!C22))</f>
        <v>49701</v>
      </c>
      <c r="D23" s="338">
        <f>IF('Data for C1'!D22=0," - ",IF($B$4="PERCENTAGE",'Data for C1'!D65,'Data for C1'!D22))</f>
        <v>53647</v>
      </c>
      <c r="E23" s="338">
        <f>IF('Data for C1'!E22=0," - ",IF($B$4="PERCENTAGE",'Data for C1'!E65,'Data for C1'!E22))</f>
        <v>58013</v>
      </c>
      <c r="F23" s="338">
        <f>IF('Data for C1'!F22=0," - ",IF($B$4="PERCENTAGE",'Data for C1'!F65,'Data for C1'!F22))</f>
        <v>62561</v>
      </c>
      <c r="G23" s="338">
        <f>IF('Data for C1'!G22=0," - ",IF($B$4="PERCENTAGE",'Data for C1'!G65,'Data for C1'!G22))</f>
        <v>66244</v>
      </c>
      <c r="H23" s="338">
        <f>IF('Data for C1'!H22=0," - ",IF($B$4="PERCENTAGE",'Data for C1'!H65,'Data for C1'!H22))</f>
        <v>68218</v>
      </c>
      <c r="I23" s="338">
        <f>IF('Data for C1'!I22=0," - ",IF($B$4="PERCENTAGE",'Data for C1'!I65,'Data for C1'!I22))</f>
        <v>72905</v>
      </c>
      <c r="J23" s="338">
        <f>IF('Data for C1'!J22=0," - ",IF($B$4="PERCENTAGE",'Data for C1'!J65,'Data for C1'!J22))</f>
        <v>79045</v>
      </c>
      <c r="K23" s="338">
        <f>IF('Data for C1'!K22=0," - ",IF($B$4="PERCENTAGE",'Data for C1'!K65,'Data for C1'!K22))</f>
        <v>86339</v>
      </c>
      <c r="L23" s="338">
        <f>IF('Data for C1'!L22=0," - ",IF($B$4="PERCENTAGE",'Data for C1'!L65,'Data for C1'!L22))</f>
        <v>91920</v>
      </c>
      <c r="M23" s="338">
        <f>IF('Data for C1'!M22=0," - ",IF($B$4="PERCENTAGE",'Data for C1'!M65,'Data for C1'!M22))</f>
        <v>95059</v>
      </c>
      <c r="N23" s="338">
        <f>IF('Data for C1'!N22=0," - ",IF($B$4="PERCENTAGE",'Data for C1'!N65,'Data for C1'!N22))</f>
        <v>100048</v>
      </c>
      <c r="O23" s="338">
        <f>IF('Data for C1'!O22=0," - ",IF($B$4="PERCENTAGE",'Data for C1'!O65,'Data for C1'!O22))</f>
        <v>105429</v>
      </c>
      <c r="P23" s="338">
        <f>IF('Data for C1'!P22=0," - ",IF($B$4="PERCENTAGE",'Data for C1'!P65,'Data for C1'!P22))</f>
        <v>105092</v>
      </c>
      <c r="Q23" s="338">
        <f>IF('Data for C1'!Q22=0," - ",IF($B$4="PERCENTAGE",'Data for C1'!Q65,'Data for C1'!Q22))</f>
        <v>108483</v>
      </c>
    </row>
    <row r="24" spans="1:18" x14ac:dyDescent="0.35">
      <c r="A24" s="325" t="s">
        <v>414</v>
      </c>
      <c r="B24" s="338">
        <f>IF('Data for C1'!B23=0," - ",IF($B$4="PERCENTAGE",'Data for C1'!B66,'Data for C1'!B23))</f>
        <v>22168</v>
      </c>
      <c r="C24" s="338">
        <f>IF('Data for C1'!C23=0," - ",IF($B$4="PERCENTAGE",'Data for C1'!C66,'Data for C1'!C23))</f>
        <v>24506</v>
      </c>
      <c r="D24" s="338">
        <f>IF('Data for C1'!D23=0," - ",IF($B$4="PERCENTAGE",'Data for C1'!D66,'Data for C1'!D23))</f>
        <v>26290</v>
      </c>
      <c r="E24" s="338">
        <f>IF('Data for C1'!E23=0," - ",IF($B$4="PERCENTAGE",'Data for C1'!E66,'Data for C1'!E23))</f>
        <v>27895</v>
      </c>
      <c r="F24" s="338">
        <f>IF('Data for C1'!F23=0," - ",IF($B$4="PERCENTAGE",'Data for C1'!F66,'Data for C1'!F23))</f>
        <v>29837</v>
      </c>
      <c r="G24" s="338">
        <f>IF('Data for C1'!G23=0," - ",IF($B$4="PERCENTAGE",'Data for C1'!G66,'Data for C1'!G23))</f>
        <v>31717</v>
      </c>
      <c r="H24" s="338">
        <f>IF('Data for C1'!H23=0," - ",IF($B$4="PERCENTAGE",'Data for C1'!H66,'Data for C1'!H23))</f>
        <v>32861</v>
      </c>
      <c r="I24" s="338">
        <f>IF('Data for C1'!I23=0," - ",IF($B$4="PERCENTAGE",'Data for C1'!I66,'Data for C1'!I23))</f>
        <v>35162</v>
      </c>
      <c r="J24" s="338">
        <f>IF('Data for C1'!J23=0," - ",IF($B$4="PERCENTAGE",'Data for C1'!J66,'Data for C1'!J23))</f>
        <v>38222</v>
      </c>
      <c r="K24" s="338">
        <f>IF('Data for C1'!K23=0," - ",IF($B$4="PERCENTAGE",'Data for C1'!K66,'Data for C1'!K23))</f>
        <v>40438</v>
      </c>
      <c r="L24" s="338">
        <f>IF('Data for C1'!L23=0," - ",IF($B$4="PERCENTAGE",'Data for C1'!L66,'Data for C1'!L23))</f>
        <v>41605</v>
      </c>
      <c r="M24" s="338">
        <f>IF('Data for C1'!M23=0," - ",IF($B$4="PERCENTAGE",'Data for C1'!M66,'Data for C1'!M23))</f>
        <v>42085</v>
      </c>
      <c r="N24" s="338">
        <f>IF('Data for C1'!N23=0," - ",IF($B$4="PERCENTAGE",'Data for C1'!N66,'Data for C1'!N23))</f>
        <v>42295</v>
      </c>
      <c r="O24" s="338">
        <f>IF('Data for C1'!O23=0," - ",IF($B$4="PERCENTAGE",'Data for C1'!O66,'Data for C1'!O23))</f>
        <v>42482</v>
      </c>
      <c r="P24" s="338">
        <f>IF('Data for C1'!P23=0," - ",IF($B$4="PERCENTAGE",'Data for C1'!P66,'Data for C1'!P23))</f>
        <v>42174</v>
      </c>
      <c r="Q24" s="338">
        <f>IF('Data for C1'!Q23=0," - ",IF($B$4="PERCENTAGE",'Data for C1'!Q66,'Data for C1'!Q23))</f>
        <v>41923</v>
      </c>
    </row>
    <row r="25" spans="1:18" x14ac:dyDescent="0.35">
      <c r="A25" s="325" t="s">
        <v>416</v>
      </c>
      <c r="B25" s="338">
        <f>IF('Data for C1'!B24=0," - ",IF($B$4="PERCENTAGE",'Data for C1'!B67,'Data for C1'!B24))</f>
        <v>21</v>
      </c>
      <c r="C25" s="338">
        <f>IF('Data for C1'!C24=0," - ",IF($B$4="PERCENTAGE",'Data for C1'!C67,'Data for C1'!C24))</f>
        <v>21</v>
      </c>
      <c r="D25" s="338">
        <f>IF('Data for C1'!D24=0," - ",IF($B$4="PERCENTAGE",'Data for C1'!D67,'Data for C1'!D24))</f>
        <v>21</v>
      </c>
      <c r="E25" s="338">
        <f>IF('Data for C1'!E24=0," - ",IF($B$4="PERCENTAGE",'Data for C1'!E67,'Data for C1'!E24))</f>
        <v>21</v>
      </c>
      <c r="F25" s="338">
        <f>IF('Data for C1'!F24=0," - ",IF($B$4="PERCENTAGE",'Data for C1'!F67,'Data for C1'!F24))</f>
        <v>20</v>
      </c>
      <c r="G25" s="338">
        <f>IF('Data for C1'!G24=0," - ",IF($B$4="PERCENTAGE",'Data for C1'!G67,'Data for C1'!G24))</f>
        <v>20</v>
      </c>
      <c r="H25" s="338">
        <f>IF('Data for C1'!H24=0," - ",IF($B$4="PERCENTAGE",'Data for C1'!H67,'Data for C1'!H24))</f>
        <v>20</v>
      </c>
      <c r="I25" s="338">
        <f>IF('Data for C1'!I24=0," - ",IF($B$4="PERCENTAGE",'Data for C1'!I67,'Data for C1'!I24))</f>
        <v>19</v>
      </c>
      <c r="J25" s="338">
        <f>IF('Data for C1'!J24=0," - ",IF($B$4="PERCENTAGE",'Data for C1'!J67,'Data for C1'!J24))</f>
        <v>17</v>
      </c>
      <c r="K25" s="338">
        <f>IF('Data for C1'!K24=0," - ",IF($B$4="PERCENTAGE",'Data for C1'!K67,'Data for C1'!K24))</f>
        <v>18</v>
      </c>
      <c r="L25" s="338">
        <f>IF('Data for C1'!L24=0," - ",IF($B$4="PERCENTAGE",'Data for C1'!L67,'Data for C1'!L24))</f>
        <v>18</v>
      </c>
      <c r="M25" s="338">
        <f>IF('Data for C1'!M24=0," - ",IF($B$4="PERCENTAGE",'Data for C1'!M67,'Data for C1'!M24))</f>
        <v>17</v>
      </c>
      <c r="N25" s="338">
        <f>IF('Data for C1'!N24=0," - ",IF($B$4="PERCENTAGE",'Data for C1'!N67,'Data for C1'!N24))</f>
        <v>20</v>
      </c>
      <c r="O25" s="338">
        <f>IF('Data for C1'!O24=0," - ",IF($B$4="PERCENTAGE",'Data for C1'!O67,'Data for C1'!O24))</f>
        <v>20</v>
      </c>
      <c r="P25" s="338">
        <f>IF('Data for C1'!P24=0," - ",IF($B$4="PERCENTAGE",'Data for C1'!P67,'Data for C1'!P24))</f>
        <v>18</v>
      </c>
      <c r="Q25" s="338">
        <f>IF('Data for C1'!Q24=0," - ",IF($B$4="PERCENTAGE",'Data for C1'!Q67,'Data for C1'!Q24))</f>
        <v>18</v>
      </c>
    </row>
    <row r="26" spans="1:18" x14ac:dyDescent="0.35">
      <c r="A26" s="325" t="s">
        <v>418</v>
      </c>
      <c r="B26" s="338">
        <f>IF('Data for C1'!B25=0," - ",IF($B$4="PERCENTAGE",'Data for C1'!B68,'Data for C1'!B25))</f>
        <v>7278</v>
      </c>
      <c r="C26" s="338">
        <f>IF('Data for C1'!C25=0," - ",IF($B$4="PERCENTAGE",'Data for C1'!C68,'Data for C1'!C25))</f>
        <v>7536</v>
      </c>
      <c r="D26" s="338">
        <f>IF('Data for C1'!D25=0," - ",IF($B$4="PERCENTAGE",'Data for C1'!D68,'Data for C1'!D25))</f>
        <v>7202</v>
      </c>
      <c r="E26" s="338">
        <f>IF('Data for C1'!E25=0," - ",IF($B$4="PERCENTAGE",'Data for C1'!E68,'Data for C1'!E25))</f>
        <v>7126</v>
      </c>
      <c r="F26" s="338">
        <f>IF('Data for C1'!F25=0," - ",IF($B$4="PERCENTAGE",'Data for C1'!F68,'Data for C1'!F25))</f>
        <v>6765</v>
      </c>
      <c r="G26" s="338">
        <f>IF('Data for C1'!G25=0," - ",IF($B$4="PERCENTAGE",'Data for C1'!G68,'Data for C1'!G25))</f>
        <v>6113</v>
      </c>
      <c r="H26" s="338">
        <f>IF('Data for C1'!H25=0," - ",IF($B$4="PERCENTAGE",'Data for C1'!H68,'Data for C1'!H25))</f>
        <v>5574</v>
      </c>
      <c r="I26" s="338">
        <f>IF('Data for C1'!I25=0," - ",IF($B$4="PERCENTAGE",'Data for C1'!I68,'Data for C1'!I25))</f>
        <v>6607</v>
      </c>
      <c r="J26" s="338">
        <f>IF('Data for C1'!J25=0," - ",IF($B$4="PERCENTAGE",'Data for C1'!J68,'Data for C1'!J25))</f>
        <v>6838</v>
      </c>
      <c r="K26" s="338">
        <f>IF('Data for C1'!K25=0," - ",IF($B$4="PERCENTAGE",'Data for C1'!K68,'Data for C1'!K25))</f>
        <v>5499</v>
      </c>
      <c r="L26" s="338">
        <f>IF('Data for C1'!L25=0," - ",IF($B$4="PERCENTAGE",'Data for C1'!L68,'Data for C1'!L25))</f>
        <v>5093</v>
      </c>
      <c r="M26" s="338">
        <f>IF('Data for C1'!M25=0," - ",IF($B$4="PERCENTAGE",'Data for C1'!M68,'Data for C1'!M25))</f>
        <v>4954</v>
      </c>
      <c r="N26" s="338">
        <f>IF('Data for C1'!N25=0," - ",IF($B$4="PERCENTAGE",'Data for C1'!N68,'Data for C1'!N25))</f>
        <v>4601</v>
      </c>
      <c r="O26" s="338">
        <f>IF('Data for C1'!O25=0," - ",IF($B$4="PERCENTAGE",'Data for C1'!O68,'Data for C1'!O25))</f>
        <v>4420</v>
      </c>
      <c r="P26" s="338">
        <f>IF('Data for C1'!P25=0," - ",IF($B$4="PERCENTAGE",'Data for C1'!P68,'Data for C1'!P25))</f>
        <v>4374</v>
      </c>
      <c r="Q26" s="338">
        <f>IF('Data for C1'!Q25=0," - ",IF($B$4="PERCENTAGE",'Data for C1'!Q68,'Data for C1'!Q25))</f>
        <v>4291</v>
      </c>
    </row>
    <row r="27" spans="1:18" x14ac:dyDescent="0.35">
      <c r="A27" s="325" t="s">
        <v>420</v>
      </c>
      <c r="B27" s="338">
        <f>IF('Data for C1'!B26=0," - ",IF($B$4="PERCENTAGE",'Data for C1'!B69,'Data for C1'!B26))</f>
        <v>117</v>
      </c>
      <c r="C27" s="338">
        <f>IF('Data for C1'!C26=0," - ",IF($B$4="PERCENTAGE",'Data for C1'!C69,'Data for C1'!C26))</f>
        <v>118</v>
      </c>
      <c r="D27" s="338">
        <f>IF('Data for C1'!D26=0," - ",IF($B$4="PERCENTAGE",'Data for C1'!D69,'Data for C1'!D26))</f>
        <v>115</v>
      </c>
      <c r="E27" s="338">
        <f>IF('Data for C1'!E26=0," - ",IF($B$4="PERCENTAGE",'Data for C1'!E69,'Data for C1'!E26))</f>
        <v>107</v>
      </c>
      <c r="F27" s="338">
        <f>IF('Data for C1'!F26=0," - ",IF($B$4="PERCENTAGE",'Data for C1'!F69,'Data for C1'!F26))</f>
        <v>107</v>
      </c>
      <c r="G27" s="338">
        <f>IF('Data for C1'!G26=0," - ",IF($B$4="PERCENTAGE",'Data for C1'!G69,'Data for C1'!G26))</f>
        <v>105</v>
      </c>
      <c r="H27" s="338">
        <f>IF('Data for C1'!H26=0," - ",IF($B$4="PERCENTAGE",'Data for C1'!H69,'Data for C1'!H26))</f>
        <v>108</v>
      </c>
      <c r="I27" s="338">
        <f>IF('Data for C1'!I26=0," - ",IF($B$4="PERCENTAGE",'Data for C1'!I69,'Data for C1'!I26))</f>
        <v>114</v>
      </c>
      <c r="J27" s="338">
        <f>IF('Data for C1'!J26=0," - ",IF($B$4="PERCENTAGE",'Data for C1'!J69,'Data for C1'!J26))</f>
        <v>127</v>
      </c>
      <c r="K27" s="338">
        <f>IF('Data for C1'!K26=0," - ",IF($B$4="PERCENTAGE",'Data for C1'!K69,'Data for C1'!K26))</f>
        <v>141</v>
      </c>
      <c r="L27" s="338">
        <f>IF('Data for C1'!L26=0," - ",IF($B$4="PERCENTAGE",'Data for C1'!L69,'Data for C1'!L26))</f>
        <v>205</v>
      </c>
      <c r="M27" s="338">
        <f>IF('Data for C1'!M26=0," - ",IF($B$4="PERCENTAGE",'Data for C1'!M69,'Data for C1'!M26))</f>
        <v>230</v>
      </c>
      <c r="N27" s="338">
        <f>IF('Data for C1'!N26=0," - ",IF($B$4="PERCENTAGE",'Data for C1'!N69,'Data for C1'!N26))</f>
        <v>264</v>
      </c>
      <c r="O27" s="338">
        <f>IF('Data for C1'!O26=0," - ",IF($B$4="PERCENTAGE",'Data for C1'!O69,'Data for C1'!O26))</f>
        <v>254</v>
      </c>
      <c r="P27" s="338">
        <f>IF('Data for C1'!P26=0," - ",IF($B$4="PERCENTAGE",'Data for C1'!P69,'Data for C1'!P26))</f>
        <v>250</v>
      </c>
      <c r="Q27" s="338">
        <f>IF('Data for C1'!Q26=0," - ",IF($B$4="PERCENTAGE",'Data for C1'!Q69,'Data for C1'!Q26))</f>
        <v>140</v>
      </c>
    </row>
    <row r="28" spans="1:18" x14ac:dyDescent="0.35">
      <c r="A28" s="325" t="s">
        <v>422</v>
      </c>
      <c r="B28" s="338">
        <f>IF('Data for C1'!B27=0," - ",IF($B$4="PERCENTAGE",'Data for C1'!B70,'Data for C1'!B27))</f>
        <v>9273</v>
      </c>
      <c r="C28" s="338">
        <f>IF('Data for C1'!C27=0," - ",IF($B$4="PERCENTAGE",'Data for C1'!C70,'Data for C1'!C27))</f>
        <v>9441</v>
      </c>
      <c r="D28" s="338">
        <f>IF('Data for C1'!D27=0," - ",IF($B$4="PERCENTAGE",'Data for C1'!D70,'Data for C1'!D27))</f>
        <v>9656</v>
      </c>
      <c r="E28" s="338">
        <f>IF('Data for C1'!E27=0," - ",IF($B$4="PERCENTAGE",'Data for C1'!E70,'Data for C1'!E27))</f>
        <v>9866</v>
      </c>
      <c r="F28" s="338">
        <f>IF('Data for C1'!F27=0," - ",IF($B$4="PERCENTAGE",'Data for C1'!F70,'Data for C1'!F27))</f>
        <v>9900</v>
      </c>
      <c r="G28" s="338">
        <f>IF('Data for C1'!G27=0," - ",IF($B$4="PERCENTAGE",'Data for C1'!G70,'Data for C1'!G27))</f>
        <v>9723</v>
      </c>
      <c r="H28" s="338">
        <f>IF('Data for C1'!H27=0," - ",IF($B$4="PERCENTAGE",'Data for C1'!H70,'Data for C1'!H27))</f>
        <v>9127</v>
      </c>
      <c r="I28" s="338">
        <f>IF('Data for C1'!I27=0," - ",IF($B$4="PERCENTAGE",'Data for C1'!I70,'Data for C1'!I27))</f>
        <v>8521</v>
      </c>
      <c r="J28" s="338">
        <f>IF('Data for C1'!J27=0," - ",IF($B$4="PERCENTAGE",'Data for C1'!J70,'Data for C1'!J27))</f>
        <v>8188</v>
      </c>
      <c r="K28" s="338">
        <f>IF('Data for C1'!K27=0," - ",IF($B$4="PERCENTAGE",'Data for C1'!K70,'Data for C1'!K27))</f>
        <v>7902</v>
      </c>
      <c r="L28" s="338">
        <f>IF('Data for C1'!L27=0," - ",IF($B$4="PERCENTAGE",'Data for C1'!L70,'Data for C1'!L27))</f>
        <v>7788</v>
      </c>
      <c r="M28" s="338">
        <f>IF('Data for C1'!M27=0," - ",IF($B$4="PERCENTAGE",'Data for C1'!M70,'Data for C1'!M27))</f>
        <v>7592</v>
      </c>
      <c r="N28" s="338">
        <f>IF('Data for C1'!N27=0," - ",IF($B$4="PERCENTAGE",'Data for C1'!N70,'Data for C1'!N27))</f>
        <v>7144</v>
      </c>
      <c r="O28" s="338">
        <f>IF('Data for C1'!O27=0," - ",IF($B$4="PERCENTAGE",'Data for C1'!O70,'Data for C1'!O27))</f>
        <v>6939</v>
      </c>
      <c r="P28" s="338">
        <f>IF('Data for C1'!P27=0," - ",IF($B$4="PERCENTAGE",'Data for C1'!P70,'Data for C1'!P27))</f>
        <v>6756</v>
      </c>
      <c r="Q28" s="338">
        <f>IF('Data for C1'!Q27=0," - ",IF($B$4="PERCENTAGE",'Data for C1'!Q70,'Data for C1'!Q27))</f>
        <v>6529</v>
      </c>
    </row>
    <row r="29" spans="1:18" x14ac:dyDescent="0.35">
      <c r="A29" s="325" t="s">
        <v>559</v>
      </c>
      <c r="B29" s="338" t="str">
        <f>IF('Data for C1'!B28=0," - ",IF($B$4="PERCENTAGE",'Data for C1'!B71,'Data for C1'!B28))</f>
        <v xml:space="preserve"> - </v>
      </c>
      <c r="C29" s="338" t="str">
        <f>IF('Data for C1'!C28=0," - ",IF($B$4="PERCENTAGE",'Data for C1'!C71,'Data for C1'!C28))</f>
        <v xml:space="preserve"> - </v>
      </c>
      <c r="D29" s="338" t="str">
        <f>IF('Data for C1'!D28=0," - ",IF($B$4="PERCENTAGE",'Data for C1'!D71,'Data for C1'!D28))</f>
        <v xml:space="preserve"> - </v>
      </c>
      <c r="E29" s="338" t="str">
        <f>IF('Data for C1'!E28=0," - ",IF($B$4="PERCENTAGE",'Data for C1'!E71,'Data for C1'!E28))</f>
        <v xml:space="preserve"> - </v>
      </c>
      <c r="F29" s="338" t="str">
        <f>IF('Data for C1'!F28=0," - ",IF($B$4="PERCENTAGE",'Data for C1'!F71,'Data for C1'!F28))</f>
        <v xml:space="preserve"> - </v>
      </c>
      <c r="G29" s="338" t="str">
        <f>IF('Data for C1'!G28=0," - ",IF($B$4="PERCENTAGE",'Data for C1'!G71,'Data for C1'!G28))</f>
        <v xml:space="preserve"> - </v>
      </c>
      <c r="H29" s="338" t="str">
        <f>IF('Data for C1'!H28=0," - ",IF($B$4="PERCENTAGE",'Data for C1'!H71,'Data for C1'!H28))</f>
        <v xml:space="preserve"> - </v>
      </c>
      <c r="I29" s="338" t="str">
        <f>IF('Data for C1'!I28=0," - ",IF($B$4="PERCENTAGE",'Data for C1'!I71,'Data for C1'!I28))</f>
        <v xml:space="preserve"> - </v>
      </c>
      <c r="J29" s="338" t="str">
        <f>IF('Data for C1'!J28=0," - ",IF($B$4="PERCENTAGE",'Data for C1'!J71,'Data for C1'!J28))</f>
        <v xml:space="preserve"> - </v>
      </c>
      <c r="K29" s="338" t="str">
        <f>IF('Data for C1'!K28=0," - ",IF($B$4="PERCENTAGE",'Data for C1'!K71,'Data for C1'!K28))</f>
        <v xml:space="preserve"> - </v>
      </c>
      <c r="L29" s="338" t="str">
        <f>IF('Data for C1'!L28=0," - ",IF($B$4="PERCENTAGE",'Data for C1'!L71,'Data for C1'!L28))</f>
        <v xml:space="preserve"> - </v>
      </c>
      <c r="M29" s="338" t="str">
        <f>IF('Data for C1'!M28=0," - ",IF($B$4="PERCENTAGE",'Data for C1'!M71,'Data for C1'!M28))</f>
        <v xml:space="preserve"> - </v>
      </c>
      <c r="N29" s="338" t="str">
        <f>IF('Data for C1'!N28=0," - ",IF($B$4="PERCENTAGE",'Data for C1'!N71,'Data for C1'!N28))</f>
        <v xml:space="preserve"> - </v>
      </c>
      <c r="O29" s="338" t="str">
        <f>IF('Data for C1'!O28=0," - ",IF($B$4="PERCENTAGE",'Data for C1'!O71,'Data for C1'!O28))</f>
        <v xml:space="preserve"> - </v>
      </c>
      <c r="P29" s="338">
        <f>IF('Data for C1'!P28=0," - ",IF($B$4="PERCENTAGE",'Data for C1'!P71,'Data for C1'!P28))</f>
        <v>1</v>
      </c>
      <c r="Q29" s="338">
        <f>IF('Data for C1'!Q28=0," - ",IF($B$4="PERCENTAGE",'Data for C1'!Q71,'Data for C1'!Q28))</f>
        <v>4</v>
      </c>
      <c r="R29" s="538"/>
    </row>
    <row r="30" spans="1:18" x14ac:dyDescent="0.35">
      <c r="A30" s="364" t="s">
        <v>423</v>
      </c>
      <c r="B30" s="338" t="str">
        <f>IF('Data for C1'!B29=0," - ",IF($B$4="PERCENTAGE",'Data for C1'!B72,'Data for C1'!B29))</f>
        <v xml:space="preserve"> - </v>
      </c>
      <c r="C30" s="338" t="str">
        <f>IF('Data for C1'!C29=0," - ",IF($B$4="PERCENTAGE",'Data for C1'!C72,'Data for C1'!C29))</f>
        <v xml:space="preserve"> - </v>
      </c>
      <c r="D30" s="338" t="str">
        <f>IF('Data for C1'!D29=0," - ",IF($B$4="PERCENTAGE",'Data for C1'!D72,'Data for C1'!D29))</f>
        <v xml:space="preserve"> - </v>
      </c>
      <c r="E30" s="338" t="str">
        <f>IF('Data for C1'!E29=0," - ",IF($B$4="PERCENTAGE",'Data for C1'!E72,'Data for C1'!E29))</f>
        <v xml:space="preserve"> - </v>
      </c>
      <c r="F30" s="338" t="str">
        <f>IF('Data for C1'!F29=0," - ",IF($B$4="PERCENTAGE",'Data for C1'!F72,'Data for C1'!F29))</f>
        <v xml:space="preserve"> - </v>
      </c>
      <c r="G30" s="338" t="str">
        <f>IF('Data for C1'!G29=0," - ",IF($B$4="PERCENTAGE",'Data for C1'!G72,'Data for C1'!G29))</f>
        <v xml:space="preserve"> - </v>
      </c>
      <c r="H30" s="338" t="str">
        <f>IF('Data for C1'!H29=0," - ",IF($B$4="PERCENTAGE",'Data for C1'!H72,'Data for C1'!H29))</f>
        <v xml:space="preserve"> - </v>
      </c>
      <c r="I30" s="338" t="str">
        <f>IF('Data for C1'!I29=0," - ",IF($B$4="PERCENTAGE",'Data for C1'!I72,'Data for C1'!I29))</f>
        <v xml:space="preserve"> - </v>
      </c>
      <c r="J30" s="338" t="str">
        <f>IF('Data for C1'!J29=0," - ",IF($B$4="PERCENTAGE",'Data for C1'!J72,'Data for C1'!J29))</f>
        <v xml:space="preserve"> - </v>
      </c>
      <c r="K30" s="338" t="str">
        <f>IF('Data for C1'!K29=0," - ",IF($B$4="PERCENTAGE",'Data for C1'!K72,'Data for C1'!K29))</f>
        <v xml:space="preserve"> - </v>
      </c>
      <c r="L30" s="338" t="str">
        <f>IF('Data for C1'!L29=0," - ",IF($B$4="PERCENTAGE",'Data for C1'!L72,'Data for C1'!L29))</f>
        <v xml:space="preserve"> - </v>
      </c>
      <c r="M30" s="338">
        <f>IF('Data for C1'!M29=0," - ",IF($B$4="PERCENTAGE",'Data for C1'!M72,'Data for C1'!M29))</f>
        <v>88</v>
      </c>
      <c r="N30" s="338">
        <f>IF('Data for C1'!N29=0," - ",IF($B$4="PERCENTAGE",'Data for C1'!N72,'Data for C1'!N29))</f>
        <v>429</v>
      </c>
      <c r="O30" s="338">
        <f>IF('Data for C1'!O29=0," - ",IF($B$4="PERCENTAGE",'Data for C1'!O72,'Data for C1'!O29))</f>
        <v>697</v>
      </c>
      <c r="P30" s="338">
        <f>IF('Data for C1'!P29=0," - ",IF($B$4="PERCENTAGE",'Data for C1'!P72,'Data for C1'!P29))</f>
        <v>942</v>
      </c>
      <c r="Q30" s="338">
        <f>IF('Data for C1'!Q29=0," - ",IF($B$4="PERCENTAGE",'Data for C1'!Q72,'Data for C1'!Q29))</f>
        <v>1134</v>
      </c>
    </row>
    <row r="31" spans="1:18" x14ac:dyDescent="0.35">
      <c r="A31" s="325" t="s">
        <v>424</v>
      </c>
      <c r="B31" s="338">
        <f>IF('Data for C1'!B30=0," - ",IF($B$4="PERCENTAGE",'Data for C1'!B73,'Data for C1'!B30))</f>
        <v>800</v>
      </c>
      <c r="C31" s="338">
        <f>IF('Data for C1'!C30=0," - ",IF($B$4="PERCENTAGE",'Data for C1'!C73,'Data for C1'!C30))</f>
        <v>800</v>
      </c>
      <c r="D31" s="338">
        <f>IF('Data for C1'!D30=0," - ",IF($B$4="PERCENTAGE",'Data for C1'!D73,'Data for C1'!D30))</f>
        <v>800</v>
      </c>
      <c r="E31" s="338">
        <f>IF('Data for C1'!E30=0," - ",IF($B$4="PERCENTAGE",'Data for C1'!E73,'Data for C1'!E30))</f>
        <v>800</v>
      </c>
      <c r="F31" s="338">
        <f>IF('Data for C1'!F30=0," - ",IF($B$4="PERCENTAGE",'Data for C1'!F73,'Data for C1'!F30))</f>
        <v>800</v>
      </c>
      <c r="G31" s="338">
        <f>IF('Data for C1'!G30=0," - ",IF($B$4="PERCENTAGE",'Data for C1'!G73,'Data for C1'!G30))</f>
        <v>808</v>
      </c>
      <c r="H31" s="338">
        <f>IF('Data for C1'!H30=0," - ",IF($B$4="PERCENTAGE",'Data for C1'!H73,'Data for C1'!H30))</f>
        <v>818</v>
      </c>
      <c r="I31" s="338">
        <f>IF('Data for C1'!I30=0," - ",IF($B$4="PERCENTAGE",'Data for C1'!I73,'Data for C1'!I30))</f>
        <v>824</v>
      </c>
      <c r="J31" s="338">
        <f>IF('Data for C1'!J30=0," - ",IF($B$4="PERCENTAGE",'Data for C1'!J73,'Data for C1'!J30))</f>
        <v>828</v>
      </c>
      <c r="K31" s="338">
        <f>IF('Data for C1'!K30=0," - ",IF($B$4="PERCENTAGE",'Data for C1'!K73,'Data for C1'!K30))</f>
        <v>836</v>
      </c>
      <c r="L31" s="338">
        <f>IF('Data for C1'!L30=0," - ",IF($B$4="PERCENTAGE",'Data for C1'!L73,'Data for C1'!L30))</f>
        <v>844</v>
      </c>
      <c r="M31" s="338">
        <f>IF('Data for C1'!M30=0," - ",IF($B$4="PERCENTAGE",'Data for C1'!M73,'Data for C1'!M30))</f>
        <v>849</v>
      </c>
      <c r="N31" s="338">
        <f>IF('Data for C1'!N30=0," - ",IF($B$4="PERCENTAGE",'Data for C1'!N73,'Data for C1'!N30))</f>
        <v>853</v>
      </c>
      <c r="O31" s="338">
        <f>IF('Data for C1'!O30=0," - ",IF($B$4="PERCENTAGE",'Data for C1'!O73,'Data for C1'!O30))</f>
        <v>859</v>
      </c>
      <c r="P31" s="338">
        <f>IF('Data for C1'!P30=0," - ",IF($B$4="PERCENTAGE",'Data for C1'!P73,'Data for C1'!P30))</f>
        <v>859</v>
      </c>
      <c r="Q31" s="338">
        <f>IF('Data for C1'!Q30=0," - ",IF($B$4="PERCENTAGE",'Data for C1'!Q73,'Data for C1'!Q30))</f>
        <v>862</v>
      </c>
    </row>
    <row r="32" spans="1:18" ht="14.25" x14ac:dyDescent="0.35">
      <c r="A32" s="325" t="s">
        <v>513</v>
      </c>
      <c r="B32" s="338" t="str">
        <f>IF('Data for C1'!B31=0," - ",IF($B$4="PERCENTAGE",'Data for C1'!B74,'Data for C1'!B31))</f>
        <v xml:space="preserve"> - </v>
      </c>
      <c r="C32" s="338" t="str">
        <f>IF('Data for C1'!C31=0," - ",IF($B$4="PERCENTAGE",'Data for C1'!C74,'Data for C1'!C31))</f>
        <v xml:space="preserve"> - </v>
      </c>
      <c r="D32" s="338" t="str">
        <f>IF('Data for C1'!D31=0," - ",IF($B$4="PERCENTAGE",'Data for C1'!D74,'Data for C1'!D31))</f>
        <v xml:space="preserve"> - </v>
      </c>
      <c r="E32" s="338" t="str">
        <f>IF('Data for C1'!E31=0," - ",IF($B$4="PERCENTAGE",'Data for C1'!E74,'Data for C1'!E31))</f>
        <v xml:space="preserve"> - </v>
      </c>
      <c r="F32" s="338" t="str">
        <f>IF('Data for C1'!F31=0," - ",IF($B$4="PERCENTAGE",'Data for C1'!F74,'Data for C1'!F31))</f>
        <v xml:space="preserve"> - </v>
      </c>
      <c r="G32" s="338" t="str">
        <f>IF('Data for C1'!G31=0," - ",IF($B$4="PERCENTAGE",'Data for C1'!G74,'Data for C1'!G31))</f>
        <v xml:space="preserve"> - </v>
      </c>
      <c r="H32" s="338" t="str">
        <f>IF('Data for C1'!H31=0," - ",IF($B$4="PERCENTAGE",'Data for C1'!H74,'Data for C1'!H31))</f>
        <v xml:space="preserve"> - </v>
      </c>
      <c r="I32" s="338" t="str">
        <f>IF('Data for C1'!I31=0," - ",IF($B$4="PERCENTAGE",'Data for C1'!I74,'Data for C1'!I31))</f>
        <v xml:space="preserve"> - </v>
      </c>
      <c r="J32" s="338" t="str">
        <f>IF('Data for C1'!J31=0," - ",IF($B$4="PERCENTAGE",'Data for C1'!J74,'Data for C1'!J31))</f>
        <v xml:space="preserve"> - </v>
      </c>
      <c r="K32" s="338" t="str">
        <f>IF('Data for C1'!K31=0," - ",IF($B$4="PERCENTAGE",'Data for C1'!K74,'Data for C1'!K31))</f>
        <v xml:space="preserve"> - </v>
      </c>
      <c r="L32" s="338" t="str">
        <f>IF('Data for C1'!L31=0," - ",IF($B$4="PERCENTAGE",'Data for C1'!L74,'Data for C1'!L31))</f>
        <v xml:space="preserve"> - </v>
      </c>
      <c r="M32" s="338" t="str">
        <f>IF('Data for C1'!M31=0," - ",IF($B$4="PERCENTAGE",'Data for C1'!M74,'Data for C1'!M31))</f>
        <v xml:space="preserve"> - </v>
      </c>
      <c r="N32" s="338" t="str">
        <f>IF('Data for C1'!N31=0," - ",IF($B$4="PERCENTAGE",'Data for C1'!N74,'Data for C1'!N31))</f>
        <v xml:space="preserve"> - </v>
      </c>
      <c r="O32" s="338" t="str">
        <f>IF('Data for C1'!O31=0," - ",IF($B$4="PERCENTAGE",'Data for C1'!O74,'Data for C1'!O31))</f>
        <v xml:space="preserve"> - </v>
      </c>
      <c r="P32" s="338">
        <f>IF('Data for C1'!P31=0," - ",IF($B$4="PERCENTAGE",'Data for C1'!P74,'Data for C1'!P31))</f>
        <v>3310</v>
      </c>
      <c r="Q32" s="338">
        <f>IF('Data for C1'!Q31=0," - ",IF($B$4="PERCENTAGE",'Data for C1'!Q74,'Data for C1'!Q31))</f>
        <v>3864</v>
      </c>
      <c r="R32" s="538"/>
    </row>
    <row r="33" spans="1:18" ht="14.25" x14ac:dyDescent="0.35">
      <c r="A33" s="325" t="s">
        <v>517</v>
      </c>
      <c r="B33" s="338" t="str">
        <f>IF('Data for C1'!B32=0," - ",IF($B$4="PERCENTAGE",'Data for C1'!B75,'Data for C1'!B32))</f>
        <v xml:space="preserve"> - </v>
      </c>
      <c r="C33" s="338" t="str">
        <f>IF('Data for C1'!C32=0," - ",IF($B$4="PERCENTAGE",'Data for C1'!C75,'Data for C1'!C32))</f>
        <v xml:space="preserve"> - </v>
      </c>
      <c r="D33" s="338" t="str">
        <f>IF('Data for C1'!D32=0," - ",IF($B$4="PERCENTAGE",'Data for C1'!D75,'Data for C1'!D32))</f>
        <v xml:space="preserve"> - </v>
      </c>
      <c r="E33" s="338" t="str">
        <f>IF('Data for C1'!E32=0," - ",IF($B$4="PERCENTAGE",'Data for C1'!E75,'Data for C1'!E32))</f>
        <v xml:space="preserve"> - </v>
      </c>
      <c r="F33" s="338" t="str">
        <f>IF('Data for C1'!F32=0," - ",IF($B$4="PERCENTAGE",'Data for C1'!F75,'Data for C1'!F32))</f>
        <v xml:space="preserve"> - </v>
      </c>
      <c r="G33" s="338" t="str">
        <f>IF('Data for C1'!G32=0," - ",IF($B$4="PERCENTAGE",'Data for C1'!G75,'Data for C1'!G32))</f>
        <v xml:space="preserve"> - </v>
      </c>
      <c r="H33" s="338" t="str">
        <f>IF('Data for C1'!H32=0," - ",IF($B$4="PERCENTAGE",'Data for C1'!H75,'Data for C1'!H32))</f>
        <v xml:space="preserve"> - </v>
      </c>
      <c r="I33" s="338" t="str">
        <f>IF('Data for C1'!I32=0," - ",IF($B$4="PERCENTAGE",'Data for C1'!I75,'Data for C1'!I32))</f>
        <v xml:space="preserve"> - </v>
      </c>
      <c r="J33" s="338" t="str">
        <f>IF('Data for C1'!J32=0," - ",IF($B$4="PERCENTAGE",'Data for C1'!J75,'Data for C1'!J32))</f>
        <v xml:space="preserve"> - </v>
      </c>
      <c r="K33" s="338" t="str">
        <f>IF('Data for C1'!K32=0," - ",IF($B$4="PERCENTAGE",'Data for C1'!K75,'Data for C1'!K32))</f>
        <v xml:space="preserve"> - </v>
      </c>
      <c r="L33" s="338" t="str">
        <f>IF('Data for C1'!L32=0," - ",IF($B$4="PERCENTAGE",'Data for C1'!L75,'Data for C1'!L32))</f>
        <v xml:space="preserve"> - </v>
      </c>
      <c r="M33" s="338" t="str">
        <f>IF('Data for C1'!M32=0," - ",IF($B$4="PERCENTAGE",'Data for C1'!M75,'Data for C1'!M32))</f>
        <v xml:space="preserve"> - </v>
      </c>
      <c r="N33" s="338" t="str">
        <f>IF('Data for C1'!N32=0," - ",IF($B$4="PERCENTAGE",'Data for C1'!N75,'Data for C1'!N32))</f>
        <v xml:space="preserve"> - </v>
      </c>
      <c r="O33" s="338" t="str">
        <f>IF('Data for C1'!O32=0," - ",IF($B$4="PERCENTAGE",'Data for C1'!O75,'Data for C1'!O32))</f>
        <v xml:space="preserve"> - </v>
      </c>
      <c r="P33" s="338">
        <f>IF('Data for C1'!P32=0," - ",IF($B$4="PERCENTAGE",'Data for C1'!P75,'Data for C1'!P32))</f>
        <v>549</v>
      </c>
      <c r="Q33" s="338">
        <f>IF('Data for C1'!Q32=0," - ",IF($B$4="PERCENTAGE",'Data for C1'!Q75,'Data for C1'!Q32))</f>
        <v>369</v>
      </c>
    </row>
    <row r="34" spans="1:18" x14ac:dyDescent="0.35">
      <c r="A34" s="325" t="s">
        <v>425</v>
      </c>
      <c r="B34" s="338">
        <f>IF('Data for C1'!B33=0," - ",IF($B$4="PERCENTAGE",'Data for C1'!B76,'Data for C1'!B33))</f>
        <v>50</v>
      </c>
      <c r="C34" s="338">
        <f>IF('Data for C1'!C33=0," - ",IF($B$4="PERCENTAGE",'Data for C1'!C76,'Data for C1'!C33))</f>
        <v>50</v>
      </c>
      <c r="D34" s="338">
        <f>IF('Data for C1'!D33=0," - ",IF($B$4="PERCENTAGE",'Data for C1'!D76,'Data for C1'!D33))</f>
        <v>50</v>
      </c>
      <c r="E34" s="338">
        <f>IF('Data for C1'!E33=0," - ",IF($B$4="PERCENTAGE",'Data for C1'!E76,'Data for C1'!E33))</f>
        <v>49</v>
      </c>
      <c r="F34" s="338">
        <f>IF('Data for C1'!F33=0," - ",IF($B$4="PERCENTAGE",'Data for C1'!F76,'Data for C1'!F33))</f>
        <v>48</v>
      </c>
      <c r="G34" s="338">
        <f>IF('Data for C1'!G33=0," - ",IF($B$4="PERCENTAGE",'Data for C1'!G76,'Data for C1'!G33))</f>
        <v>48</v>
      </c>
      <c r="H34" s="338">
        <f>IF('Data for C1'!H33=0," - ",IF($B$4="PERCENTAGE",'Data for C1'!H76,'Data for C1'!H33))</f>
        <v>46</v>
      </c>
      <c r="I34" s="338">
        <f>IF('Data for C1'!I33=0," - ",IF($B$4="PERCENTAGE",'Data for C1'!I76,'Data for C1'!I33))</f>
        <v>46</v>
      </c>
      <c r="J34" s="338">
        <f>IF('Data for C1'!J33=0," - ",IF($B$4="PERCENTAGE",'Data for C1'!J76,'Data for C1'!J33))</f>
        <v>46</v>
      </c>
      <c r="K34" s="338">
        <f>IF('Data for C1'!K33=0," - ",IF($B$4="PERCENTAGE",'Data for C1'!K76,'Data for C1'!K33))</f>
        <v>44</v>
      </c>
      <c r="L34" s="338">
        <f>IF('Data for C1'!L33=0," - ",IF($B$4="PERCENTAGE",'Data for C1'!L76,'Data for C1'!L33))</f>
        <v>44</v>
      </c>
      <c r="M34" s="338">
        <f>IF('Data for C1'!M33=0," - ",IF($B$4="PERCENTAGE",'Data for C1'!M76,'Data for C1'!M33))</f>
        <v>43</v>
      </c>
      <c r="N34" s="338">
        <f>IF('Data for C1'!N33=0," - ",IF($B$4="PERCENTAGE",'Data for C1'!N76,'Data for C1'!N33))</f>
        <v>43</v>
      </c>
      <c r="O34" s="338">
        <f>IF('Data for C1'!O33=0," - ",IF($B$4="PERCENTAGE",'Data for C1'!O76,'Data for C1'!O33))</f>
        <v>43</v>
      </c>
      <c r="P34" s="338">
        <f>IF('Data for C1'!P33=0," - ",IF($B$4="PERCENTAGE",'Data for C1'!P76,'Data for C1'!P33))</f>
        <v>42</v>
      </c>
      <c r="Q34" s="338">
        <f>IF('Data for C1'!Q33=0," - ",IF($B$4="PERCENTAGE",'Data for C1'!Q76,'Data for C1'!Q33))</f>
        <v>39</v>
      </c>
    </row>
    <row r="35" spans="1:18" s="331" customFormat="1" ht="13.15" x14ac:dyDescent="0.4">
      <c r="A35" s="447" t="s">
        <v>162</v>
      </c>
      <c r="B35" s="498">
        <f>IF('Data for C1'!B34=0," - ",IF($B$4="PERCENTAGE",'Data for C1'!B77,'Data for C1'!B34))</f>
        <v>2091149</v>
      </c>
      <c r="C35" s="498">
        <f>IF('Data for C1'!C34=0," - ",IF($B$4="PERCENTAGE",'Data for C1'!C77,'Data for C1'!C34))</f>
        <v>2244259</v>
      </c>
      <c r="D35" s="498">
        <f>IF('Data for C1'!D34=0," - ",IF($B$4="PERCENTAGE",'Data for C1'!D77,'Data for C1'!D34))</f>
        <v>2415074</v>
      </c>
      <c r="E35" s="498">
        <f>IF('Data for C1'!E34=0," - ",IF($B$4="PERCENTAGE",'Data for C1'!E77,'Data for C1'!E34))</f>
        <v>2651725</v>
      </c>
      <c r="F35" s="498">
        <f>IF('Data for C1'!F34=0," - ",IF($B$4="PERCENTAGE",'Data for C1'!F77,'Data for C1'!F34))</f>
        <v>2805629</v>
      </c>
      <c r="G35" s="498">
        <f>IF('Data for C1'!G34=0," - ",IF($B$4="PERCENTAGE",'Data for C1'!G77,'Data for C1'!G34))</f>
        <v>2853215</v>
      </c>
      <c r="H35" s="498">
        <f>IF('Data for C1'!H34=0," - ",IF($B$4="PERCENTAGE",'Data for C1'!H77,'Data for C1'!H34))</f>
        <v>2723017</v>
      </c>
      <c r="I35" s="498">
        <f>IF('Data for C1'!I34=0," - ",IF($B$4="PERCENTAGE",'Data for C1'!I77,'Data for C1'!I34))</f>
        <v>2782810</v>
      </c>
      <c r="J35" s="498">
        <f>IF('Data for C1'!J34=0," - ",IF($B$4="PERCENTAGE",'Data for C1'!J77,'Data for C1'!J34))</f>
        <v>2961258</v>
      </c>
      <c r="K35" s="498">
        <f>IF('Data for C1'!K34=0," - ",IF($B$4="PERCENTAGE",'Data for C1'!K77,'Data for C1'!K34))</f>
        <v>3155019</v>
      </c>
      <c r="L35" s="498">
        <f>IF('Data for C1'!L34=0," - ",IF($B$4="PERCENTAGE",'Data for C1'!L77,'Data for C1'!L34))</f>
        <v>3364201</v>
      </c>
      <c r="M35" s="498">
        <f>IF('Data for C1'!M34=0," - ",IF($B$4="PERCENTAGE",'Data for C1'!M77,'Data for C1'!M34))</f>
        <v>3522957</v>
      </c>
      <c r="N35" s="498">
        <f>IF('Data for C1'!N34=0," - ",IF($B$4="PERCENTAGE",'Data for C1'!N77,'Data for C1'!N34))</f>
        <v>3803765</v>
      </c>
      <c r="O35" s="498">
        <f>IF('Data for C1'!O34=0," - ",IF($B$4="PERCENTAGE",'Data for C1'!O77,'Data for C1'!O34))</f>
        <v>4028384</v>
      </c>
      <c r="P35" s="498">
        <f>IF('Data for C1'!P34=0," - ",IF($B$4="PERCENTAGE",'Data for C1'!P77,'Data for C1'!P34))</f>
        <v>4179900</v>
      </c>
      <c r="Q35" s="498">
        <f>IF('Data for C1'!Q34=0," - ",IF($B$4="PERCENTAGE",'Data for C1'!Q77,'Data for C1'!Q34))</f>
        <v>4353574</v>
      </c>
      <c r="R35" s="538"/>
    </row>
    <row r="36" spans="1:18" x14ac:dyDescent="0.35">
      <c r="R36" s="537"/>
    </row>
    <row r="37" spans="1:18" ht="13.15" x14ac:dyDescent="0.4">
      <c r="A37" s="3" t="s">
        <v>54</v>
      </c>
    </row>
    <row r="38" spans="1:18" x14ac:dyDescent="0.35">
      <c r="A38" s="333" t="s">
        <v>429</v>
      </c>
    </row>
    <row r="39" spans="1:18" ht="27.4" customHeight="1" x14ac:dyDescent="0.35">
      <c r="A39" s="568" t="s">
        <v>552</v>
      </c>
      <c r="B39" s="568"/>
      <c r="C39" s="568"/>
    </row>
    <row r="40" spans="1:18" ht="13.15" x14ac:dyDescent="0.4">
      <c r="A40" s="3" t="s">
        <v>55</v>
      </c>
    </row>
    <row r="41" spans="1:18" ht="13.15" x14ac:dyDescent="0.4">
      <c r="A41" s="2" t="s">
        <v>430</v>
      </c>
    </row>
    <row r="42" spans="1:18" x14ac:dyDescent="0.35">
      <c r="A42" s="290" t="s">
        <v>431</v>
      </c>
    </row>
    <row r="43" spans="1:18" ht="13.15" x14ac:dyDescent="0.4">
      <c r="A43" s="254" t="s">
        <v>432</v>
      </c>
    </row>
    <row r="44" spans="1:18" ht="13.15" x14ac:dyDescent="0.4">
      <c r="A44" s="412" t="s">
        <v>522</v>
      </c>
    </row>
    <row r="45" spans="1:18" ht="13.15" x14ac:dyDescent="0.4">
      <c r="A45" s="412" t="s">
        <v>523</v>
      </c>
    </row>
    <row r="46" spans="1:18" ht="13.15" x14ac:dyDescent="0.4">
      <c r="A46" s="412" t="s">
        <v>519</v>
      </c>
    </row>
    <row r="47" spans="1:18" ht="13.15" customHeight="1" x14ac:dyDescent="0.4">
      <c r="A47" s="2" t="s">
        <v>514</v>
      </c>
    </row>
    <row r="48" spans="1:18" ht="13.15" x14ac:dyDescent="0.4">
      <c r="A48" s="2" t="s">
        <v>515</v>
      </c>
    </row>
    <row r="49" spans="1:7" s="2" customFormat="1" x14ac:dyDescent="0.35">
      <c r="A49" s="546" t="s">
        <v>516</v>
      </c>
      <c r="B49" s="546"/>
      <c r="C49" s="546"/>
      <c r="D49" s="546"/>
      <c r="E49" s="546"/>
      <c r="F49" s="546"/>
      <c r="G49" s="546"/>
    </row>
    <row r="50" spans="1:7" s="2" customFormat="1" x14ac:dyDescent="0.35">
      <c r="A50" s="538" t="s">
        <v>564</v>
      </c>
      <c r="B50" s="409"/>
      <c r="C50" s="409"/>
      <c r="D50" s="409"/>
      <c r="E50" s="409"/>
      <c r="F50" s="409"/>
      <c r="G50" s="409"/>
    </row>
    <row r="51" spans="1:7" x14ac:dyDescent="0.35">
      <c r="A51" s="410"/>
    </row>
    <row r="52" spans="1:7" x14ac:dyDescent="0.35">
      <c r="A52" s="410"/>
    </row>
  </sheetData>
  <mergeCells count="2">
    <mergeCell ref="A49:G49"/>
    <mergeCell ref="A39:C39"/>
  </mergeCells>
  <conditionalFormatting sqref="B6:Q35">
    <cfRule type="expression" dxfId="0" priority="1">
      <formula>$B$4="Volumes"</formula>
    </cfRule>
  </conditionalFormatting>
  <dataValidations count="1">
    <dataValidation type="list" allowBlank="1" showInputMessage="1" showErrorMessage="1" sqref="B65508" xr:uid="{00000000-0002-0000-1300-000000000000}">
      <formula1>#REF!</formula1>
    </dataValidation>
  </dataValidations>
  <hyperlinks>
    <hyperlink ref="A42" r:id="rId1" xr:uid="{00000000-0004-0000-1300-000000000000}"/>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300-000001000000}">
          <x14:formula1>
            <xm:f>'Data for C1'!$T$5:$T$6</xm:f>
          </x14:formula1>
          <xm:sqref>B4</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AF32"/>
  <sheetViews>
    <sheetView showGridLines="0" workbookViewId="0"/>
  </sheetViews>
  <sheetFormatPr defaultColWidth="9.19921875" defaultRowHeight="12.75" x14ac:dyDescent="0.35"/>
  <cols>
    <col min="1" max="1" width="7.796875" style="2" customWidth="1"/>
    <col min="2" max="2" width="8.796875" style="2" customWidth="1"/>
    <col min="3" max="3" width="98" style="2" customWidth="1"/>
    <col min="4" max="9" width="15.53125" style="2" customWidth="1"/>
    <col min="10" max="16384" width="9.19921875" style="2"/>
  </cols>
  <sheetData>
    <row r="1" spans="1:32" ht="16.899999999999999" x14ac:dyDescent="0.4">
      <c r="A1" s="7" t="s">
        <v>436</v>
      </c>
      <c r="C1" s="202"/>
      <c r="D1" s="339"/>
      <c r="E1" s="340"/>
      <c r="W1" s="341"/>
      <c r="X1" s="204"/>
      <c r="Y1" s="263"/>
      <c r="Z1" s="122"/>
      <c r="AA1" s="342"/>
      <c r="AB1" s="343"/>
      <c r="AC1" s="343"/>
      <c r="AD1" s="344"/>
      <c r="AE1" s="343"/>
      <c r="AF1" s="344"/>
    </row>
    <row r="2" spans="1:32" ht="16.899999999999999" x14ac:dyDescent="0.4">
      <c r="A2" s="7" t="s">
        <v>560</v>
      </c>
      <c r="W2" s="122"/>
      <c r="X2" s="122"/>
      <c r="Y2" s="122"/>
      <c r="Z2" s="122"/>
      <c r="AA2" s="122"/>
      <c r="AB2" s="122"/>
      <c r="AC2" s="122"/>
      <c r="AD2" s="122"/>
      <c r="AE2" s="122"/>
      <c r="AF2" s="122"/>
    </row>
    <row r="3" spans="1:32" s="281" customFormat="1" ht="15" x14ac:dyDescent="0.4">
      <c r="A3" s="452" t="s">
        <v>437</v>
      </c>
      <c r="B3" s="519" t="s">
        <v>438</v>
      </c>
      <c r="C3" s="519" t="s">
        <v>439</v>
      </c>
      <c r="D3" s="520" t="s">
        <v>34</v>
      </c>
      <c r="E3" s="520" t="s">
        <v>35</v>
      </c>
      <c r="F3" s="520" t="s">
        <v>36</v>
      </c>
      <c r="G3" s="520" t="s">
        <v>37</v>
      </c>
      <c r="H3" s="520" t="s">
        <v>38</v>
      </c>
      <c r="I3" s="520" t="s">
        <v>544</v>
      </c>
    </row>
    <row r="4" spans="1:32" x14ac:dyDescent="0.35">
      <c r="A4" s="345" t="s">
        <v>440</v>
      </c>
      <c r="B4" s="346" t="s">
        <v>441</v>
      </c>
      <c r="C4" s="122" t="s">
        <v>442</v>
      </c>
      <c r="D4" s="347">
        <v>27153</v>
      </c>
      <c r="E4" s="347">
        <v>27787</v>
      </c>
      <c r="F4" s="347">
        <v>29191</v>
      </c>
      <c r="G4" s="347">
        <v>32577</v>
      </c>
      <c r="H4" s="348">
        <v>35288</v>
      </c>
      <c r="I4" s="348">
        <v>37628</v>
      </c>
    </row>
    <row r="5" spans="1:32" x14ac:dyDescent="0.35">
      <c r="A5" s="345" t="s">
        <v>443</v>
      </c>
      <c r="B5" s="346" t="s">
        <v>444</v>
      </c>
      <c r="C5" s="122" t="s">
        <v>445</v>
      </c>
      <c r="D5" s="347">
        <v>9000</v>
      </c>
      <c r="E5" s="347">
        <v>9409</v>
      </c>
      <c r="F5" s="347">
        <v>9763</v>
      </c>
      <c r="G5" s="347">
        <v>10838</v>
      </c>
      <c r="H5" s="349">
        <v>11552</v>
      </c>
      <c r="I5" s="349">
        <v>12085</v>
      </c>
    </row>
    <row r="6" spans="1:32" x14ac:dyDescent="0.35">
      <c r="A6" s="345" t="s">
        <v>446</v>
      </c>
      <c r="B6" s="350" t="s">
        <v>447</v>
      </c>
      <c r="C6" s="122" t="s">
        <v>448</v>
      </c>
      <c r="D6" s="347">
        <v>159053</v>
      </c>
      <c r="E6" s="347">
        <v>160655</v>
      </c>
      <c r="F6" s="347">
        <v>167616</v>
      </c>
      <c r="G6" s="347">
        <v>193701</v>
      </c>
      <c r="H6" s="349">
        <v>213192</v>
      </c>
      <c r="I6" s="349">
        <v>224187</v>
      </c>
    </row>
    <row r="7" spans="1:32" x14ac:dyDescent="0.35">
      <c r="A7" s="345" t="s">
        <v>449</v>
      </c>
      <c r="B7" s="351">
        <v>35</v>
      </c>
      <c r="C7" s="122" t="s">
        <v>450</v>
      </c>
      <c r="D7" s="347">
        <v>8197</v>
      </c>
      <c r="E7" s="347">
        <v>9199</v>
      </c>
      <c r="F7" s="347">
        <v>12368</v>
      </c>
      <c r="G7" s="347">
        <v>13735</v>
      </c>
      <c r="H7" s="349">
        <v>15394</v>
      </c>
      <c r="I7" s="349">
        <v>16028</v>
      </c>
    </row>
    <row r="8" spans="1:32" x14ac:dyDescent="0.35">
      <c r="A8" s="345" t="s">
        <v>451</v>
      </c>
      <c r="B8" s="351" t="s">
        <v>452</v>
      </c>
      <c r="C8" s="122" t="s">
        <v>453</v>
      </c>
      <c r="D8" s="347">
        <v>12191</v>
      </c>
      <c r="E8" s="347">
        <v>12155</v>
      </c>
      <c r="F8" s="347">
        <v>12691</v>
      </c>
      <c r="G8" s="347">
        <v>14392</v>
      </c>
      <c r="H8" s="349">
        <v>15764</v>
      </c>
      <c r="I8" s="349">
        <v>16380</v>
      </c>
    </row>
    <row r="9" spans="1:32" x14ac:dyDescent="0.35">
      <c r="A9" s="345" t="s">
        <v>454</v>
      </c>
      <c r="B9" s="351" t="s">
        <v>455</v>
      </c>
      <c r="C9" s="122" t="s">
        <v>456</v>
      </c>
      <c r="D9" s="347">
        <v>295273</v>
      </c>
      <c r="E9" s="347">
        <v>299214</v>
      </c>
      <c r="F9" s="347">
        <v>325336</v>
      </c>
      <c r="G9" s="347">
        <v>403583</v>
      </c>
      <c r="H9" s="349">
        <v>463151</v>
      </c>
      <c r="I9" s="349">
        <v>501558</v>
      </c>
    </row>
    <row r="10" spans="1:32" x14ac:dyDescent="0.35">
      <c r="A10" s="345" t="s">
        <v>457</v>
      </c>
      <c r="B10" s="351" t="s">
        <v>458</v>
      </c>
      <c r="C10" s="122" t="s">
        <v>459</v>
      </c>
      <c r="D10" s="347">
        <v>305190</v>
      </c>
      <c r="E10" s="347">
        <v>309429</v>
      </c>
      <c r="F10" s="347">
        <v>324236</v>
      </c>
      <c r="G10" s="347">
        <v>391184</v>
      </c>
      <c r="H10" s="349">
        <v>456863</v>
      </c>
      <c r="I10" s="349">
        <v>513296</v>
      </c>
    </row>
    <row r="11" spans="1:32" x14ac:dyDescent="0.35">
      <c r="A11" s="345" t="s">
        <v>460</v>
      </c>
      <c r="B11" s="351" t="s">
        <v>461</v>
      </c>
      <c r="C11" s="122" t="s">
        <v>462</v>
      </c>
      <c r="D11" s="347">
        <v>64277</v>
      </c>
      <c r="E11" s="347">
        <v>68628</v>
      </c>
      <c r="F11" s="347">
        <v>81071</v>
      </c>
      <c r="G11" s="347">
        <v>119851</v>
      </c>
      <c r="H11" s="349">
        <v>141936</v>
      </c>
      <c r="I11" s="349">
        <v>150934</v>
      </c>
    </row>
    <row r="12" spans="1:32" x14ac:dyDescent="0.35">
      <c r="A12" s="345" t="s">
        <v>463</v>
      </c>
      <c r="B12" s="351" t="s">
        <v>464</v>
      </c>
      <c r="C12" s="122" t="s">
        <v>465</v>
      </c>
      <c r="D12" s="347">
        <v>105973</v>
      </c>
      <c r="E12" s="347">
        <v>109752</v>
      </c>
      <c r="F12" s="347">
        <v>118199</v>
      </c>
      <c r="G12" s="347">
        <v>154834</v>
      </c>
      <c r="H12" s="349">
        <v>187485</v>
      </c>
      <c r="I12" s="349">
        <v>209292</v>
      </c>
    </row>
    <row r="13" spans="1:32" x14ac:dyDescent="0.35">
      <c r="A13" s="345" t="s">
        <v>466</v>
      </c>
      <c r="B13" s="351" t="s">
        <v>467</v>
      </c>
      <c r="C13" s="122" t="s">
        <v>468</v>
      </c>
      <c r="D13" s="347">
        <v>301672</v>
      </c>
      <c r="E13" s="347">
        <v>309071</v>
      </c>
      <c r="F13" s="347">
        <v>335070</v>
      </c>
      <c r="G13" s="347">
        <v>409231</v>
      </c>
      <c r="H13" s="349">
        <v>457961</v>
      </c>
      <c r="I13" s="349">
        <v>486369</v>
      </c>
    </row>
    <row r="14" spans="1:32" x14ac:dyDescent="0.35">
      <c r="A14" s="345" t="s">
        <v>469</v>
      </c>
      <c r="B14" s="351" t="s">
        <v>470</v>
      </c>
      <c r="C14" s="122" t="s">
        <v>471</v>
      </c>
      <c r="D14" s="347">
        <v>83019</v>
      </c>
      <c r="E14" s="347">
        <v>86512</v>
      </c>
      <c r="F14" s="347">
        <v>93465</v>
      </c>
      <c r="G14" s="347">
        <v>115678</v>
      </c>
      <c r="H14" s="349">
        <v>136670</v>
      </c>
      <c r="I14" s="349">
        <v>152756</v>
      </c>
    </row>
    <row r="15" spans="1:32" x14ac:dyDescent="0.35">
      <c r="A15" s="345" t="s">
        <v>472</v>
      </c>
      <c r="B15" s="351">
        <v>68</v>
      </c>
      <c r="C15" s="122" t="s">
        <v>473</v>
      </c>
      <c r="D15" s="347">
        <v>189438</v>
      </c>
      <c r="E15" s="347">
        <v>194881</v>
      </c>
      <c r="F15" s="347">
        <v>208187</v>
      </c>
      <c r="G15" s="347">
        <v>261321</v>
      </c>
      <c r="H15" s="349">
        <v>317464</v>
      </c>
      <c r="I15" s="349">
        <v>367202</v>
      </c>
    </row>
    <row r="16" spans="1:32" x14ac:dyDescent="0.35">
      <c r="A16" s="345" t="s">
        <v>474</v>
      </c>
      <c r="B16" s="351" t="s">
        <v>475</v>
      </c>
      <c r="C16" s="122" t="s">
        <v>476</v>
      </c>
      <c r="D16" s="347">
        <v>516928</v>
      </c>
      <c r="E16" s="347">
        <v>529917</v>
      </c>
      <c r="F16" s="347">
        <v>562799</v>
      </c>
      <c r="G16" s="347">
        <v>658155</v>
      </c>
      <c r="H16" s="349">
        <v>719678</v>
      </c>
      <c r="I16" s="349">
        <v>757259</v>
      </c>
    </row>
    <row r="17" spans="1:9" x14ac:dyDescent="0.35">
      <c r="A17" s="345" t="s">
        <v>477</v>
      </c>
      <c r="B17" s="351" t="s">
        <v>478</v>
      </c>
      <c r="C17" s="122" t="s">
        <v>479</v>
      </c>
      <c r="D17" s="347">
        <v>318369</v>
      </c>
      <c r="E17" s="347">
        <v>336922</v>
      </c>
      <c r="F17" s="347">
        <v>353309</v>
      </c>
      <c r="G17" s="347">
        <v>453335</v>
      </c>
      <c r="H17" s="349">
        <v>504712</v>
      </c>
      <c r="I17" s="349">
        <v>497804</v>
      </c>
    </row>
    <row r="18" spans="1:9" x14ac:dyDescent="0.35">
      <c r="A18" s="345" t="s">
        <v>480</v>
      </c>
      <c r="B18" s="351">
        <v>84</v>
      </c>
      <c r="C18" s="122" t="s">
        <v>481</v>
      </c>
      <c r="D18" s="347">
        <v>3201</v>
      </c>
      <c r="E18" s="347">
        <v>3390</v>
      </c>
      <c r="F18" s="347">
        <v>4425</v>
      </c>
      <c r="G18" s="347">
        <v>6338</v>
      </c>
      <c r="H18" s="349">
        <v>6850</v>
      </c>
      <c r="I18" s="349">
        <v>8078</v>
      </c>
    </row>
    <row r="19" spans="1:9" x14ac:dyDescent="0.35">
      <c r="A19" s="345" t="s">
        <v>482</v>
      </c>
      <c r="B19" s="351">
        <v>85</v>
      </c>
      <c r="C19" s="122" t="s">
        <v>483</v>
      </c>
      <c r="D19" s="347">
        <v>60473</v>
      </c>
      <c r="E19" s="347">
        <v>63528</v>
      </c>
      <c r="F19" s="347">
        <v>68224</v>
      </c>
      <c r="G19" s="347">
        <v>84478</v>
      </c>
      <c r="H19" s="349">
        <v>94853</v>
      </c>
      <c r="I19" s="349">
        <v>103436</v>
      </c>
    </row>
    <row r="20" spans="1:9" x14ac:dyDescent="0.35">
      <c r="A20" s="345" t="s">
        <v>484</v>
      </c>
      <c r="B20" s="351" t="s">
        <v>485</v>
      </c>
      <c r="C20" s="122" t="s">
        <v>486</v>
      </c>
      <c r="D20" s="347">
        <v>100969</v>
      </c>
      <c r="E20" s="347">
        <v>113398</v>
      </c>
      <c r="F20" s="347">
        <v>138734</v>
      </c>
      <c r="G20" s="347">
        <v>186133</v>
      </c>
      <c r="H20" s="349">
        <v>193103</v>
      </c>
      <c r="I20" s="349">
        <v>192932</v>
      </c>
    </row>
    <row r="21" spans="1:9" x14ac:dyDescent="0.35">
      <c r="A21" s="345" t="s">
        <v>487</v>
      </c>
      <c r="B21" s="351" t="s">
        <v>488</v>
      </c>
      <c r="C21" s="122" t="s">
        <v>489</v>
      </c>
      <c r="D21" s="347">
        <v>83104</v>
      </c>
      <c r="E21" s="347">
        <v>85818</v>
      </c>
      <c r="F21" s="347">
        <v>91703</v>
      </c>
      <c r="G21" s="347">
        <v>112298</v>
      </c>
      <c r="H21" s="349">
        <v>128392</v>
      </c>
      <c r="I21" s="349">
        <v>137485</v>
      </c>
    </row>
    <row r="22" spans="1:9" x14ac:dyDescent="0.35">
      <c r="A22" s="345" t="s">
        <v>490</v>
      </c>
      <c r="B22" s="351" t="s">
        <v>491</v>
      </c>
      <c r="C22" s="122" t="s">
        <v>492</v>
      </c>
      <c r="D22" s="347">
        <v>150351</v>
      </c>
      <c r="E22" s="347">
        <v>138755</v>
      </c>
      <c r="F22" s="347">
        <v>148117</v>
      </c>
      <c r="G22" s="347">
        <v>191991</v>
      </c>
      <c r="H22" s="349">
        <v>227724</v>
      </c>
      <c r="I22" s="349">
        <v>244393</v>
      </c>
    </row>
    <row r="23" spans="1:9" x14ac:dyDescent="0.35">
      <c r="A23" s="345" t="s">
        <v>493</v>
      </c>
      <c r="B23" s="351" t="s">
        <v>494</v>
      </c>
      <c r="C23" s="122" t="s">
        <v>495</v>
      </c>
      <c r="D23" s="347">
        <v>72147</v>
      </c>
      <c r="E23" s="347">
        <v>74640</v>
      </c>
      <c r="F23" s="347">
        <v>77429</v>
      </c>
      <c r="G23" s="347">
        <v>85022</v>
      </c>
      <c r="H23" s="349">
        <v>91989</v>
      </c>
      <c r="I23" s="349">
        <v>99621</v>
      </c>
    </row>
    <row r="24" spans="1:9" x14ac:dyDescent="0.35">
      <c r="A24" s="345" t="s">
        <v>496</v>
      </c>
      <c r="B24" s="351">
        <v>99</v>
      </c>
      <c r="C24" s="122" t="s">
        <v>497</v>
      </c>
      <c r="D24" s="347">
        <v>142956</v>
      </c>
      <c r="E24" s="347">
        <v>144763</v>
      </c>
      <c r="F24" s="347">
        <v>153725</v>
      </c>
      <c r="G24" s="347">
        <v>171771</v>
      </c>
      <c r="H24" s="352">
        <v>168441</v>
      </c>
      <c r="I24" s="352">
        <v>159889</v>
      </c>
    </row>
    <row r="25" spans="1:9" ht="13.15" x14ac:dyDescent="0.4">
      <c r="A25" s="570" t="s">
        <v>162</v>
      </c>
      <c r="B25" s="571"/>
      <c r="C25" s="572"/>
      <c r="D25" s="353">
        <v>3008934</v>
      </c>
      <c r="E25" s="353">
        <v>3087823</v>
      </c>
      <c r="F25" s="353">
        <v>3315658</v>
      </c>
      <c r="G25" s="353">
        <v>4070446</v>
      </c>
      <c r="H25" s="354">
        <v>4588462</v>
      </c>
      <c r="I25" s="354">
        <v>4888612</v>
      </c>
    </row>
    <row r="27" spans="1:9" ht="13.15" x14ac:dyDescent="0.4">
      <c r="A27" s="1" t="s">
        <v>54</v>
      </c>
    </row>
    <row r="28" spans="1:9" ht="13.15" x14ac:dyDescent="0.4">
      <c r="A28" s="3" t="s">
        <v>55</v>
      </c>
      <c r="B28" s="255"/>
      <c r="C28" s="255"/>
    </row>
    <row r="29" spans="1:9" ht="13.15" x14ac:dyDescent="0.4">
      <c r="A29" s="2" t="s">
        <v>430</v>
      </c>
      <c r="B29" s="255"/>
      <c r="C29" s="255"/>
    </row>
    <row r="30" spans="1:9" x14ac:dyDescent="0.35">
      <c r="A30" s="290" t="s">
        <v>431</v>
      </c>
    </row>
    <row r="31" spans="1:9" x14ac:dyDescent="0.35">
      <c r="A31" s="569" t="s">
        <v>498</v>
      </c>
      <c r="B31" s="569"/>
      <c r="C31" s="569"/>
      <c r="D31" s="569"/>
      <c r="E31" s="569"/>
      <c r="F31" s="569"/>
      <c r="G31" s="569"/>
    </row>
    <row r="32" spans="1:9" ht="25.5" customHeight="1" x14ac:dyDescent="0.35">
      <c r="A32" s="546" t="s">
        <v>510</v>
      </c>
      <c r="B32" s="546"/>
      <c r="C32" s="546"/>
      <c r="D32" s="546"/>
      <c r="E32" s="546"/>
      <c r="F32" s="546"/>
    </row>
  </sheetData>
  <mergeCells count="3">
    <mergeCell ref="A31:G31"/>
    <mergeCell ref="A25:C25"/>
    <mergeCell ref="A32:F32"/>
  </mergeCells>
  <hyperlinks>
    <hyperlink ref="A30" r:id="rId1" xr:uid="{00000000-0004-0000-1400-000000000000}"/>
  </hyperlinks>
  <pageMargins left="0.7" right="0.7" top="0.75" bottom="0.75" header="0.3" footer="0.3"/>
  <pageSetup paperSize="9" scale="74" fitToHeight="0" orientation="landscape"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IW34"/>
  <sheetViews>
    <sheetView showGridLines="0" zoomScaleNormal="100" workbookViewId="0"/>
  </sheetViews>
  <sheetFormatPr defaultColWidth="39.19921875" defaultRowHeight="12.75" x14ac:dyDescent="0.35"/>
  <cols>
    <col min="1" max="1" width="39.19921875" style="2" customWidth="1"/>
    <col min="2" max="8" width="15.53125" style="2" customWidth="1"/>
    <col min="9" max="256" width="8.53125" style="2" customWidth="1"/>
    <col min="257" max="16384" width="39.19921875" style="2"/>
  </cols>
  <sheetData>
    <row r="1" spans="1:257" ht="16.899999999999999" x14ac:dyDescent="0.4">
      <c r="A1" s="7" t="s">
        <v>436</v>
      </c>
    </row>
    <row r="2" spans="1:257" ht="17.25" x14ac:dyDescent="0.45">
      <c r="A2" s="7" t="s">
        <v>543</v>
      </c>
      <c r="B2" s="232"/>
      <c r="C2" s="232"/>
      <c r="D2" s="232"/>
      <c r="E2" s="232"/>
      <c r="F2" s="233"/>
      <c r="G2" s="233"/>
      <c r="H2" s="233"/>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c r="IS2" s="9"/>
      <c r="IT2" s="9"/>
      <c r="IU2" s="9"/>
      <c r="IV2" s="9"/>
      <c r="IW2" s="9"/>
    </row>
    <row r="3" spans="1:257" x14ac:dyDescent="0.35">
      <c r="H3" s="255" t="s">
        <v>236</v>
      </c>
    </row>
    <row r="4" spans="1:257" x14ac:dyDescent="0.35">
      <c r="A4" s="506" t="s">
        <v>392</v>
      </c>
      <c r="B4" s="521" t="s">
        <v>33</v>
      </c>
      <c r="C4" s="521" t="s">
        <v>34</v>
      </c>
      <c r="D4" s="521" t="s">
        <v>35</v>
      </c>
      <c r="E4" s="521" t="s">
        <v>36</v>
      </c>
      <c r="F4" s="521" t="s">
        <v>37</v>
      </c>
      <c r="G4" s="521" t="s">
        <v>38</v>
      </c>
      <c r="H4" s="522" t="s">
        <v>544</v>
      </c>
    </row>
    <row r="5" spans="1:257" x14ac:dyDescent="0.35">
      <c r="A5" s="263" t="s">
        <v>393</v>
      </c>
      <c r="B5" s="355" t="s">
        <v>242</v>
      </c>
      <c r="C5" s="355" t="s">
        <v>242</v>
      </c>
      <c r="D5" s="355" t="s">
        <v>242</v>
      </c>
      <c r="E5" s="355" t="s">
        <v>242</v>
      </c>
      <c r="F5" s="355" t="s">
        <v>242</v>
      </c>
      <c r="G5" s="355" t="s">
        <v>242</v>
      </c>
      <c r="H5" s="479" t="s">
        <v>242</v>
      </c>
    </row>
    <row r="6" spans="1:257" x14ac:dyDescent="0.35">
      <c r="A6" s="256" t="s">
        <v>395</v>
      </c>
      <c r="B6" s="356" t="s">
        <v>242</v>
      </c>
      <c r="C6" s="357">
        <v>22.024657534246575</v>
      </c>
      <c r="D6" s="358" t="s">
        <v>242</v>
      </c>
      <c r="E6" s="355">
        <v>13.39</v>
      </c>
      <c r="F6" s="358" t="s">
        <v>242</v>
      </c>
      <c r="G6" s="358" t="s">
        <v>242</v>
      </c>
      <c r="H6" s="480">
        <v>15.9</v>
      </c>
    </row>
    <row r="7" spans="1:257" x14ac:dyDescent="0.35">
      <c r="A7" s="256" t="s">
        <v>396</v>
      </c>
      <c r="B7" s="356">
        <v>14.232876712328768</v>
      </c>
      <c r="C7" s="356" t="s">
        <v>242</v>
      </c>
      <c r="D7" s="357">
        <v>7.6301369863013697</v>
      </c>
      <c r="E7" s="358" t="s">
        <v>242</v>
      </c>
      <c r="F7" s="355">
        <v>16</v>
      </c>
      <c r="G7" s="355" t="s">
        <v>242</v>
      </c>
      <c r="H7" s="479">
        <v>10.1</v>
      </c>
    </row>
    <row r="8" spans="1:257" x14ac:dyDescent="0.35">
      <c r="A8" s="256" t="s">
        <v>397</v>
      </c>
      <c r="B8" s="357">
        <v>1.8575342465753424</v>
      </c>
      <c r="C8" s="356">
        <v>5.1698630136986301</v>
      </c>
      <c r="D8" s="358">
        <v>2.2767123287671232</v>
      </c>
      <c r="E8" s="358">
        <v>5.48</v>
      </c>
      <c r="F8" s="358">
        <v>2.8</v>
      </c>
      <c r="G8" s="358">
        <v>4.4000000000000004</v>
      </c>
      <c r="H8" s="480">
        <v>2.6</v>
      </c>
    </row>
    <row r="9" spans="1:257" x14ac:dyDescent="0.35">
      <c r="A9" s="256" t="s">
        <v>398</v>
      </c>
      <c r="B9" s="355" t="s">
        <v>242</v>
      </c>
      <c r="C9" s="355" t="s">
        <v>242</v>
      </c>
      <c r="D9" s="355" t="s">
        <v>242</v>
      </c>
      <c r="E9" s="355" t="s">
        <v>242</v>
      </c>
      <c r="F9" s="355" t="s">
        <v>242</v>
      </c>
      <c r="G9" s="355" t="s">
        <v>242</v>
      </c>
      <c r="H9" s="479" t="s">
        <v>242</v>
      </c>
    </row>
    <row r="10" spans="1:257" x14ac:dyDescent="0.35">
      <c r="A10" s="256" t="s">
        <v>402</v>
      </c>
      <c r="B10" s="356">
        <v>3.5205479452054793</v>
      </c>
      <c r="C10" s="356">
        <v>3.6986301369863015</v>
      </c>
      <c r="D10" s="358">
        <v>3.9369863013698629</v>
      </c>
      <c r="E10" s="358">
        <v>4.3499999999999996</v>
      </c>
      <c r="F10" s="358">
        <v>4.7</v>
      </c>
      <c r="G10" s="358">
        <v>3.6</v>
      </c>
      <c r="H10" s="480">
        <v>5.4</v>
      </c>
    </row>
    <row r="11" spans="1:257" x14ac:dyDescent="0.35">
      <c r="A11" s="256" t="s">
        <v>403</v>
      </c>
      <c r="B11" s="355" t="s">
        <v>242</v>
      </c>
      <c r="C11" s="355" t="s">
        <v>242</v>
      </c>
      <c r="D11" s="355" t="s">
        <v>242</v>
      </c>
      <c r="E11" s="355" t="s">
        <v>242</v>
      </c>
      <c r="F11" s="355" t="s">
        <v>242</v>
      </c>
      <c r="G11" s="355" t="s">
        <v>242</v>
      </c>
      <c r="H11" s="479" t="s">
        <v>242</v>
      </c>
    </row>
    <row r="12" spans="1:257" x14ac:dyDescent="0.35">
      <c r="A12" s="256" t="s">
        <v>404</v>
      </c>
      <c r="B12" s="355" t="s">
        <v>242</v>
      </c>
      <c r="C12" s="355" t="s">
        <v>242</v>
      </c>
      <c r="D12" s="355" t="s">
        <v>242</v>
      </c>
      <c r="E12" s="355" t="s">
        <v>242</v>
      </c>
      <c r="F12" s="355" t="s">
        <v>242</v>
      </c>
      <c r="G12" s="355" t="s">
        <v>242</v>
      </c>
      <c r="H12" s="479" t="s">
        <v>242</v>
      </c>
    </row>
    <row r="13" spans="1:257" x14ac:dyDescent="0.35">
      <c r="A13" s="256" t="s">
        <v>405</v>
      </c>
      <c r="B13" s="356" t="s">
        <v>242</v>
      </c>
      <c r="C13" s="356" t="s">
        <v>242</v>
      </c>
      <c r="D13" s="358" t="s">
        <v>242</v>
      </c>
      <c r="E13" s="358">
        <v>79.77</v>
      </c>
      <c r="F13" s="358">
        <v>122</v>
      </c>
      <c r="G13" s="358" t="s">
        <v>242</v>
      </c>
      <c r="H13" s="480" t="s">
        <v>242</v>
      </c>
    </row>
    <row r="14" spans="1:257" x14ac:dyDescent="0.35">
      <c r="A14" s="256" t="s">
        <v>406</v>
      </c>
      <c r="B14" s="355" t="s">
        <v>242</v>
      </c>
      <c r="C14" s="355" t="s">
        <v>242</v>
      </c>
      <c r="D14" s="355" t="s">
        <v>242</v>
      </c>
      <c r="E14" s="355" t="s">
        <v>242</v>
      </c>
      <c r="F14" s="355" t="s">
        <v>242</v>
      </c>
      <c r="G14" s="355" t="s">
        <v>242</v>
      </c>
      <c r="H14" s="479" t="s">
        <v>242</v>
      </c>
    </row>
    <row r="15" spans="1:257" x14ac:dyDescent="0.35">
      <c r="A15" s="256" t="s">
        <v>408</v>
      </c>
      <c r="B15" s="356" t="s">
        <v>242</v>
      </c>
      <c r="C15" s="355" t="s">
        <v>242</v>
      </c>
      <c r="D15" s="357">
        <v>2.7369863013698632</v>
      </c>
      <c r="E15" s="358">
        <v>64.010000000000005</v>
      </c>
      <c r="F15" s="358">
        <v>7.3</v>
      </c>
      <c r="G15" s="358" t="s">
        <v>242</v>
      </c>
      <c r="H15" s="480">
        <v>19.8</v>
      </c>
    </row>
    <row r="16" spans="1:257" x14ac:dyDescent="0.35">
      <c r="A16" s="256" t="s">
        <v>238</v>
      </c>
      <c r="B16" s="356">
        <v>5.6931506849315072</v>
      </c>
      <c r="C16" s="356">
        <v>5.506849315068493</v>
      </c>
      <c r="D16" s="358">
        <v>5.3917808219178083</v>
      </c>
      <c r="E16" s="358">
        <v>5.38</v>
      </c>
      <c r="F16" s="358">
        <v>5</v>
      </c>
      <c r="G16" s="358">
        <v>4.8</v>
      </c>
      <c r="H16" s="480">
        <v>5</v>
      </c>
    </row>
    <row r="17" spans="1:9" x14ac:dyDescent="0.35">
      <c r="A17" s="256" t="s">
        <v>239</v>
      </c>
      <c r="B17" s="356">
        <v>5.1808219178082195</v>
      </c>
      <c r="C17" s="356">
        <v>4.3123287671232875</v>
      </c>
      <c r="D17" s="358">
        <v>4.7780821917808218</v>
      </c>
      <c r="E17" s="358">
        <v>5.73</v>
      </c>
      <c r="F17" s="358">
        <v>5.3</v>
      </c>
      <c r="G17" s="358">
        <v>4.3</v>
      </c>
      <c r="H17" s="480">
        <v>4.7</v>
      </c>
    </row>
    <row r="18" spans="1:9" x14ac:dyDescent="0.35">
      <c r="A18" s="256" t="s">
        <v>240</v>
      </c>
      <c r="B18" s="356">
        <v>5.7260273972602738</v>
      </c>
      <c r="C18" s="356">
        <v>6.2</v>
      </c>
      <c r="D18" s="358">
        <v>6.5178082191780824</v>
      </c>
      <c r="E18" s="358">
        <v>6.5</v>
      </c>
      <c r="F18" s="358">
        <v>6.9</v>
      </c>
      <c r="G18" s="358">
        <v>7</v>
      </c>
      <c r="H18" s="480">
        <v>7.6</v>
      </c>
    </row>
    <row r="19" spans="1:9" x14ac:dyDescent="0.35">
      <c r="A19" s="256" t="s">
        <v>241</v>
      </c>
      <c r="B19" s="356" t="s">
        <v>242</v>
      </c>
      <c r="C19" s="355" t="s">
        <v>242</v>
      </c>
      <c r="D19" s="357">
        <v>72.556164383561651</v>
      </c>
      <c r="E19" s="358" t="s">
        <v>242</v>
      </c>
      <c r="F19" s="355" t="s">
        <v>242</v>
      </c>
      <c r="G19" s="355">
        <v>85.3</v>
      </c>
      <c r="H19" s="479" t="s">
        <v>242</v>
      </c>
    </row>
    <row r="20" spans="1:9" x14ac:dyDescent="0.35">
      <c r="A20" s="256" t="s">
        <v>243</v>
      </c>
      <c r="B20" s="356">
        <v>5.0986301369863014</v>
      </c>
      <c r="C20" s="356">
        <v>10.698630136986301</v>
      </c>
      <c r="D20" s="358">
        <v>15.158904109589042</v>
      </c>
      <c r="E20" s="358">
        <v>14.03</v>
      </c>
      <c r="F20" s="358">
        <v>17.2</v>
      </c>
      <c r="G20" s="358">
        <v>21.3</v>
      </c>
      <c r="H20" s="480">
        <v>25.3</v>
      </c>
    </row>
    <row r="21" spans="1:9" x14ac:dyDescent="0.35">
      <c r="A21" s="256" t="s">
        <v>244</v>
      </c>
      <c r="B21" s="356">
        <v>8.956164383561644</v>
      </c>
      <c r="C21" s="356">
        <v>18.317808219178083</v>
      </c>
      <c r="D21" s="358">
        <v>3.6493150684931508</v>
      </c>
      <c r="E21" s="358">
        <v>4.3099999999999996</v>
      </c>
      <c r="F21" s="358">
        <v>6.6</v>
      </c>
      <c r="G21" s="358">
        <v>9.8000000000000007</v>
      </c>
      <c r="H21" s="480">
        <v>4.5</v>
      </c>
    </row>
    <row r="22" spans="1:9" x14ac:dyDescent="0.35">
      <c r="A22" s="256" t="s">
        <v>245</v>
      </c>
      <c r="B22" s="356">
        <v>10.676712328767124</v>
      </c>
      <c r="C22" s="356">
        <v>10.657534246575343</v>
      </c>
      <c r="D22" s="358">
        <v>11.865753424657534</v>
      </c>
      <c r="E22" s="358">
        <v>13.43</v>
      </c>
      <c r="F22" s="358">
        <v>13.6</v>
      </c>
      <c r="G22" s="358">
        <v>11.3</v>
      </c>
      <c r="H22" s="480">
        <v>12.7</v>
      </c>
    </row>
    <row r="23" spans="1:9" x14ac:dyDescent="0.35">
      <c r="A23" s="263" t="s">
        <v>425</v>
      </c>
      <c r="B23" s="355" t="s">
        <v>242</v>
      </c>
      <c r="C23" s="355" t="s">
        <v>242</v>
      </c>
      <c r="D23" s="357">
        <v>34.016438356164386</v>
      </c>
      <c r="E23" s="358" t="s">
        <v>242</v>
      </c>
      <c r="F23" s="355" t="s">
        <v>242</v>
      </c>
      <c r="G23" s="355" t="s">
        <v>242</v>
      </c>
      <c r="H23" s="479" t="s">
        <v>242</v>
      </c>
    </row>
    <row r="24" spans="1:9" s="3" customFormat="1" ht="13.15" x14ac:dyDescent="0.4">
      <c r="A24" s="499" t="s">
        <v>499</v>
      </c>
      <c r="B24" s="500">
        <v>5.6520547945205477</v>
      </c>
      <c r="C24" s="500">
        <v>5.4712328767123291</v>
      </c>
      <c r="D24" s="500">
        <v>14.20958904109589</v>
      </c>
      <c r="E24" s="500">
        <v>5.3659999999999997</v>
      </c>
      <c r="F24" s="500">
        <v>5</v>
      </c>
      <c r="G24" s="500">
        <v>4.8</v>
      </c>
      <c r="H24" s="501">
        <v>5</v>
      </c>
    </row>
    <row r="26" spans="1:9" ht="13.15" x14ac:dyDescent="0.4">
      <c r="A26" s="3" t="s">
        <v>54</v>
      </c>
    </row>
    <row r="27" spans="1:9" ht="13.15" x14ac:dyDescent="0.4">
      <c r="A27" s="3" t="s">
        <v>55</v>
      </c>
    </row>
    <row r="28" spans="1:9" ht="13.15" x14ac:dyDescent="0.4">
      <c r="A28" s="2" t="s">
        <v>430</v>
      </c>
    </row>
    <row r="29" spans="1:9" x14ac:dyDescent="0.35">
      <c r="A29" s="290" t="s">
        <v>431</v>
      </c>
    </row>
    <row r="30" spans="1:9" ht="26.55" customHeight="1" x14ac:dyDescent="0.35">
      <c r="A30" s="573" t="s">
        <v>508</v>
      </c>
      <c r="B30" s="543"/>
      <c r="C30" s="543"/>
      <c r="D30" s="543"/>
      <c r="E30" s="543"/>
      <c r="F30" s="543"/>
      <c r="G30" s="543"/>
      <c r="H30" s="543"/>
      <c r="I30" s="543"/>
    </row>
    <row r="31" spans="1:9" ht="27" customHeight="1" x14ac:dyDescent="0.35">
      <c r="A31" s="546" t="s">
        <v>500</v>
      </c>
      <c r="B31" s="554"/>
      <c r="C31" s="554"/>
      <c r="D31" s="554"/>
      <c r="E31" s="554"/>
      <c r="F31" s="554"/>
      <c r="G31" s="554"/>
      <c r="H31" s="554"/>
    </row>
    <row r="32" spans="1:9" ht="13.15" x14ac:dyDescent="0.4">
      <c r="A32" s="2" t="s">
        <v>501</v>
      </c>
      <c r="B32" s="362"/>
      <c r="C32" s="362"/>
      <c r="D32" s="362"/>
      <c r="E32" s="362"/>
      <c r="F32" s="362"/>
      <c r="G32" s="362"/>
      <c r="H32" s="415"/>
    </row>
    <row r="33" spans="1:8" ht="13.15" x14ac:dyDescent="0.4">
      <c r="A33" s="2" t="s">
        <v>502</v>
      </c>
    </row>
    <row r="34" spans="1:8" ht="29" customHeight="1" x14ac:dyDescent="0.4">
      <c r="A34" s="550" t="s">
        <v>509</v>
      </c>
      <c r="B34" s="553"/>
      <c r="C34" s="553"/>
      <c r="D34" s="553"/>
      <c r="E34" s="553"/>
      <c r="F34" s="553"/>
      <c r="G34" s="553"/>
      <c r="H34" s="553"/>
    </row>
  </sheetData>
  <mergeCells count="3">
    <mergeCell ref="A31:H31"/>
    <mergeCell ref="A30:I30"/>
    <mergeCell ref="A34:H34"/>
  </mergeCells>
  <hyperlinks>
    <hyperlink ref="A29" r:id="rId1" xr:uid="{00000000-0004-0000-1500-000000000000}"/>
  </hyperlinks>
  <pageMargins left="0.7" right="0.7" top="0.75" bottom="0.75" header="0.3" footer="0.3"/>
  <pageSetup paperSize="9" scale="85"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Q25"/>
  <sheetViews>
    <sheetView showGridLines="0" topLeftCell="B1" workbookViewId="0">
      <selection activeCell="B1" sqref="B1"/>
    </sheetView>
  </sheetViews>
  <sheetFormatPr defaultColWidth="8.796875" defaultRowHeight="13.5" x14ac:dyDescent="0.35"/>
  <cols>
    <col min="1" max="1" width="2.53125" style="43" customWidth="1"/>
    <col min="2" max="2" width="137.46484375" style="43" customWidth="1"/>
    <col min="3" max="16384" width="8.796875" style="43"/>
  </cols>
  <sheetData>
    <row r="1" spans="2:17" ht="17.649999999999999" x14ac:dyDescent="0.5">
      <c r="B1" s="46" t="s">
        <v>526</v>
      </c>
    </row>
    <row r="3" spans="2:17" ht="15" x14ac:dyDescent="0.4">
      <c r="B3" s="47" t="s">
        <v>27</v>
      </c>
    </row>
    <row r="4" spans="2:17" x14ac:dyDescent="0.35">
      <c r="B4" s="545" t="s">
        <v>527</v>
      </c>
      <c r="C4" s="545"/>
      <c r="D4" s="545"/>
      <c r="E4" s="545"/>
      <c r="F4" s="545"/>
      <c r="G4" s="545"/>
      <c r="H4" s="545"/>
      <c r="I4" s="545"/>
      <c r="J4" s="545"/>
      <c r="K4" s="545"/>
      <c r="L4" s="545"/>
    </row>
    <row r="5" spans="2:17" x14ac:dyDescent="0.35">
      <c r="B5" s="545" t="s">
        <v>528</v>
      </c>
      <c r="C5" s="545"/>
      <c r="D5" s="545"/>
      <c r="E5" s="545"/>
      <c r="F5" s="545"/>
      <c r="G5" s="545"/>
      <c r="H5" s="545"/>
      <c r="I5" s="545"/>
      <c r="J5" s="545"/>
      <c r="K5" s="545"/>
      <c r="L5" s="545"/>
    </row>
    <row r="6" spans="2:17" x14ac:dyDescent="0.35">
      <c r="B6" s="545" t="s">
        <v>529</v>
      </c>
      <c r="C6" s="545"/>
      <c r="D6" s="545"/>
      <c r="E6" s="545"/>
      <c r="F6" s="545"/>
      <c r="G6" s="545"/>
      <c r="H6" s="545"/>
      <c r="I6" s="545"/>
      <c r="J6" s="545"/>
      <c r="K6" s="545"/>
      <c r="L6" s="545"/>
      <c r="M6" s="545"/>
    </row>
    <row r="7" spans="2:17" x14ac:dyDescent="0.35">
      <c r="B7" s="545" t="s">
        <v>28</v>
      </c>
      <c r="C7" s="545"/>
      <c r="D7" s="545"/>
      <c r="E7" s="545"/>
      <c r="F7" s="545"/>
      <c r="G7" s="545"/>
      <c r="H7" s="545"/>
      <c r="I7" s="545"/>
    </row>
    <row r="8" spans="2:17" x14ac:dyDescent="0.35">
      <c r="B8" s="545" t="s">
        <v>530</v>
      </c>
      <c r="C8" s="545"/>
      <c r="D8" s="545"/>
      <c r="E8" s="545"/>
      <c r="F8" s="545"/>
      <c r="G8" s="545"/>
      <c r="H8" s="545"/>
      <c r="I8" s="545"/>
      <c r="J8" s="545"/>
      <c r="K8" s="545"/>
    </row>
    <row r="9" spans="2:17" x14ac:dyDescent="0.35">
      <c r="B9" s="360" t="s">
        <v>531</v>
      </c>
      <c r="C9" s="360"/>
      <c r="D9" s="360"/>
      <c r="E9" s="360"/>
      <c r="F9" s="360"/>
      <c r="G9" s="360"/>
      <c r="H9" s="360"/>
      <c r="I9" s="360"/>
      <c r="J9" s="360"/>
      <c r="K9" s="360"/>
      <c r="L9" s="360"/>
      <c r="M9" s="360"/>
      <c r="N9" s="360"/>
      <c r="O9" s="360"/>
      <c r="P9" s="360"/>
      <c r="Q9" s="360"/>
    </row>
    <row r="10" spans="2:17" x14ac:dyDescent="0.35">
      <c r="B10" s="545" t="s">
        <v>532</v>
      </c>
      <c r="C10" s="545"/>
      <c r="D10" s="545"/>
      <c r="E10" s="545"/>
      <c r="F10" s="545"/>
      <c r="G10" s="545"/>
      <c r="H10" s="545"/>
      <c r="I10" s="545"/>
      <c r="J10" s="545"/>
    </row>
    <row r="11" spans="2:17" x14ac:dyDescent="0.35">
      <c r="B11" s="545" t="s">
        <v>533</v>
      </c>
      <c r="C11" s="545"/>
      <c r="D11" s="545"/>
      <c r="E11" s="545"/>
      <c r="F11" s="545"/>
      <c r="G11" s="545"/>
      <c r="H11" s="545"/>
      <c r="I11" s="545"/>
      <c r="J11" s="545"/>
      <c r="K11" s="545"/>
      <c r="L11" s="545"/>
      <c r="M11" s="545"/>
    </row>
    <row r="12" spans="2:17" x14ac:dyDescent="0.35">
      <c r="B12" s="360" t="s">
        <v>534</v>
      </c>
      <c r="C12" s="360"/>
      <c r="D12" s="360"/>
      <c r="E12" s="360"/>
      <c r="F12" s="360"/>
      <c r="G12" s="360"/>
      <c r="H12" s="48"/>
      <c r="I12" s="48"/>
      <c r="J12" s="48"/>
      <c r="K12" s="48"/>
    </row>
    <row r="13" spans="2:17" x14ac:dyDescent="0.35">
      <c r="B13" s="545" t="s">
        <v>535</v>
      </c>
      <c r="C13" s="545"/>
      <c r="D13" s="545"/>
      <c r="E13" s="545"/>
      <c r="F13" s="545"/>
    </row>
    <row r="14" spans="2:17" x14ac:dyDescent="0.35">
      <c r="B14" s="360" t="s">
        <v>536</v>
      </c>
      <c r="C14" s="360"/>
      <c r="D14" s="360"/>
      <c r="E14" s="360"/>
      <c r="F14" s="360"/>
    </row>
    <row r="16" spans="2:17" ht="15" x14ac:dyDescent="0.4">
      <c r="B16" s="47" t="s">
        <v>29</v>
      </c>
    </row>
    <row r="17" spans="2:14" x14ac:dyDescent="0.35">
      <c r="B17" s="545" t="s">
        <v>537</v>
      </c>
      <c r="C17" s="545"/>
      <c r="D17" s="545"/>
      <c r="E17" s="545"/>
      <c r="F17" s="545"/>
      <c r="G17" s="545"/>
      <c r="H17" s="545"/>
      <c r="I17" s="545"/>
    </row>
    <row r="18" spans="2:14" x14ac:dyDescent="0.35">
      <c r="B18" s="545" t="s">
        <v>538</v>
      </c>
      <c r="C18" s="545"/>
      <c r="D18" s="545"/>
      <c r="E18" s="545"/>
      <c r="F18" s="545"/>
      <c r="G18" s="545"/>
      <c r="H18" s="545"/>
      <c r="I18" s="545"/>
      <c r="J18" s="545"/>
      <c r="K18" s="545"/>
      <c r="L18" s="545"/>
      <c r="M18" s="545"/>
      <c r="N18" s="545"/>
    </row>
    <row r="19" spans="2:14" x14ac:dyDescent="0.35">
      <c r="B19" s="360" t="s">
        <v>539</v>
      </c>
      <c r="C19" s="360"/>
      <c r="D19" s="360"/>
      <c r="E19" s="360"/>
      <c r="F19" s="360"/>
      <c r="G19" s="360"/>
      <c r="H19" s="360"/>
      <c r="I19" s="48"/>
      <c r="J19" s="48"/>
      <c r="K19" s="48"/>
      <c r="L19" s="48"/>
      <c r="M19" s="48"/>
      <c r="N19" s="48"/>
    </row>
    <row r="20" spans="2:14" x14ac:dyDescent="0.35">
      <c r="B20" s="360" t="s">
        <v>540</v>
      </c>
      <c r="C20" s="360"/>
      <c r="D20" s="360"/>
      <c r="E20" s="360"/>
      <c r="F20" s="360"/>
      <c r="G20" s="360"/>
      <c r="H20" s="360"/>
      <c r="I20" s="48"/>
      <c r="J20" s="48"/>
      <c r="K20" s="48"/>
      <c r="L20" s="48"/>
      <c r="M20" s="48"/>
      <c r="N20" s="48"/>
    </row>
    <row r="22" spans="2:14" ht="15" x14ac:dyDescent="0.4">
      <c r="B22" s="47" t="s">
        <v>30</v>
      </c>
    </row>
    <row r="23" spans="2:14" x14ac:dyDescent="0.35">
      <c r="B23" s="545" t="s">
        <v>541</v>
      </c>
      <c r="C23" s="545"/>
      <c r="D23" s="545"/>
      <c r="E23" s="545"/>
      <c r="F23" s="545"/>
      <c r="G23" s="545"/>
      <c r="H23" s="545"/>
      <c r="I23" s="545"/>
      <c r="J23" s="545"/>
    </row>
    <row r="24" spans="2:14" x14ac:dyDescent="0.35">
      <c r="B24" s="360" t="s">
        <v>542</v>
      </c>
      <c r="C24" s="360"/>
      <c r="D24" s="360"/>
      <c r="E24" s="360"/>
      <c r="F24" s="360"/>
      <c r="G24" s="360"/>
      <c r="H24" s="360"/>
      <c r="I24" s="360"/>
      <c r="J24" s="48"/>
      <c r="K24" s="48"/>
      <c r="L24" s="48"/>
      <c r="M24" s="48"/>
      <c r="N24" s="48"/>
    </row>
    <row r="25" spans="2:14" x14ac:dyDescent="0.35">
      <c r="B25" s="49" t="s">
        <v>543</v>
      </c>
    </row>
  </sheetData>
  <mergeCells count="11">
    <mergeCell ref="B23:J23"/>
    <mergeCell ref="B4:L4"/>
    <mergeCell ref="B5:L5"/>
    <mergeCell ref="B6:M6"/>
    <mergeCell ref="B7:I7"/>
    <mergeCell ref="B8:K8"/>
    <mergeCell ref="B10:J10"/>
    <mergeCell ref="B11:M11"/>
    <mergeCell ref="B13:F13"/>
    <mergeCell ref="B17:I17"/>
    <mergeCell ref="B18:N18"/>
  </mergeCells>
  <hyperlinks>
    <hyperlink ref="B4" location="'Table A1'!A1" display="Table A1: Summary of Changes in the Number of Companies on The Register 2011-12 to 2015-16" xr:uid="{00000000-0004-0000-0100-000000000000}"/>
    <hyperlink ref="B5" location="'Table A2'!A1" display="Table A2: Summary of Changes in the Number of Private Companies on The Register 2011-12 to 2015-16" xr:uid="{00000000-0004-0000-0100-000001000000}"/>
    <hyperlink ref="B6" location="'Table A3'!A1" display="Table A3: Summary of Changes in the Number of Public Limited Companies on The Register 2011-12 to 2015-16" xr:uid="{00000000-0004-0000-0100-000002000000}"/>
    <hyperlink ref="B7" location="'Table A4'!A1" display="Table A4: Analysis of Companies on The Register by Period of Incorporation" xr:uid="{00000000-0004-0000-0100-000003000000}"/>
    <hyperlink ref="B8" location="'Table A5'!A1" display="Table A5: Percentage of Companies on The Register at 31 March 2016 by Age Since Incorporation" xr:uid="{00000000-0004-0000-0100-000004000000}"/>
    <hyperlink ref="B9" location="'Table A6'!A1" display="Table A6: Companies on The Register at 31 March 2016: Analysis of Accounting Reference Date (ARD) by Period of Incorporation" xr:uid="{00000000-0004-0000-0100-000005000000}"/>
    <hyperlink ref="B11" location="'Table A8'!A1" display="Table A8: Civil Penalties for Late Filing of Annual Accounts by Private Limited and Public Limited Company 2015-16" xr:uid="{00000000-0004-0000-0100-000006000000}"/>
    <hyperlink ref="B12" location="'Table A9'!A1" display="Table A9: Typical Company Profile as at 31 March 2016" xr:uid="{00000000-0004-0000-0100-000007000000}"/>
    <hyperlink ref="B13" location="'Table A10'!A1" display="Table A10: Historical data, 1939 to 2015-16" xr:uid="{00000000-0004-0000-0100-000008000000}"/>
    <hyperlink ref="B17" location="'Table B1'!A1" display="Table B1: Companies Removed from The Register 2011-12 to 2015-16" xr:uid="{00000000-0004-0000-0100-000009000000}"/>
    <hyperlink ref="B18" location="'Table B2'!A1" display="Table B2: Liquidations and Receiverships Notified 2011-12 to 2015-16" xr:uid="{00000000-0004-0000-0100-00000A000000}"/>
    <hyperlink ref="B19" location="'Table B3'!A1" display="Table B3: Average Age of Dissolved Companies 2011-12 to 2015-16" xr:uid="{00000000-0004-0000-0100-00000B000000}"/>
    <hyperlink ref="B23" location="'Table C1'!A1" display="Table C1: Disqualification Orders Notified to The Secretary of State: 2011-12 to 2015-16" xr:uid="{00000000-0004-0000-0100-00000C000000}"/>
    <hyperlink ref="B24" location="'Table C2'!A1" display="Table C2:  Prosecutions by the Department under the Companies Act 2006" xr:uid="{00000000-0004-0000-0100-00000D000000}"/>
    <hyperlink ref="B14" location="'Table A11'!A1" display="Table A11: Average age of dissolved/closed companies in the United Kingdom, 2012-13 to 2016-17" xr:uid="{00000000-0004-0000-0100-00000E000000}"/>
    <hyperlink ref="B25" location="'Table C3'!Print_Area" display="Table C3: Average age of dissolved/closed corporate bodies in the United Kingdom, 2012-13 to 2016-17" xr:uid="{00000000-0004-0000-0100-00000F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N73"/>
  <sheetViews>
    <sheetView showGridLines="0" zoomScale="75" zoomScaleNormal="75" workbookViewId="0">
      <selection activeCell="C9" sqref="C9"/>
    </sheetView>
  </sheetViews>
  <sheetFormatPr defaultColWidth="8.796875" defaultRowHeight="13.5" x14ac:dyDescent="0.35"/>
  <cols>
    <col min="1" max="1" width="39.53125" style="43" customWidth="1"/>
    <col min="2" max="6" width="20.53125" style="43" customWidth="1"/>
    <col min="7" max="7" width="20.53125" style="38" customWidth="1"/>
    <col min="8" max="8" width="20.53125" style="43" customWidth="1"/>
    <col min="9" max="9" width="12.796875" style="43" bestFit="1" customWidth="1"/>
    <col min="10" max="10" width="13.46484375" style="43" bestFit="1" customWidth="1"/>
    <col min="11" max="16384" width="8.796875" style="43"/>
  </cols>
  <sheetData>
    <row r="1" spans="1:23" ht="16.899999999999999" x14ac:dyDescent="0.4">
      <c r="A1" s="59" t="s">
        <v>32</v>
      </c>
      <c r="B1" s="60"/>
      <c r="C1" s="60"/>
      <c r="D1" s="60"/>
      <c r="E1" s="61"/>
      <c r="F1" s="62"/>
      <c r="G1" s="62"/>
      <c r="H1" s="62"/>
      <c r="I1" s="63"/>
      <c r="J1" s="63"/>
      <c r="K1" s="62"/>
      <c r="L1" s="62"/>
      <c r="M1" s="62"/>
      <c r="N1" s="62"/>
      <c r="O1" s="62"/>
      <c r="P1" s="64"/>
      <c r="Q1" s="65"/>
      <c r="R1" s="65"/>
      <c r="S1" s="65"/>
      <c r="T1" s="65"/>
      <c r="U1" s="65"/>
      <c r="V1" s="65"/>
      <c r="W1" s="65"/>
    </row>
    <row r="2" spans="1:23" ht="15" x14ac:dyDescent="0.4">
      <c r="A2" s="66" t="s">
        <v>527</v>
      </c>
      <c r="B2" s="67"/>
      <c r="C2" s="67"/>
      <c r="D2" s="67"/>
      <c r="E2" s="68"/>
      <c r="F2" s="67"/>
      <c r="G2" s="67"/>
      <c r="H2" s="67"/>
      <c r="I2" s="67"/>
      <c r="J2" s="67"/>
      <c r="K2" s="67"/>
      <c r="L2" s="67"/>
      <c r="M2" s="67"/>
      <c r="N2" s="67"/>
      <c r="O2" s="67"/>
      <c r="P2" s="69"/>
      <c r="Q2" s="70"/>
      <c r="R2" s="70"/>
      <c r="S2" s="70"/>
      <c r="T2" s="70"/>
      <c r="U2" s="70"/>
      <c r="V2" s="70"/>
      <c r="W2" s="70"/>
    </row>
    <row r="3" spans="1:23" x14ac:dyDescent="0.35">
      <c r="A3" s="71"/>
      <c r="B3" s="72"/>
      <c r="C3" s="72"/>
      <c r="D3" s="72"/>
      <c r="E3" s="73"/>
      <c r="F3" s="73"/>
      <c r="G3" s="62"/>
      <c r="H3" s="62"/>
      <c r="I3" s="62"/>
      <c r="J3" s="62"/>
      <c r="K3" s="62"/>
      <c r="L3" s="62"/>
      <c r="M3" s="62"/>
      <c r="N3" s="62"/>
      <c r="O3" s="62"/>
      <c r="P3" s="62"/>
      <c r="Q3" s="62"/>
      <c r="R3" s="62"/>
      <c r="S3" s="62"/>
      <c r="T3" s="62"/>
      <c r="U3" s="62"/>
      <c r="V3" s="62"/>
      <c r="W3" s="62"/>
    </row>
    <row r="4" spans="1:23" x14ac:dyDescent="0.35">
      <c r="A4" s="71"/>
      <c r="B4" s="73" t="s">
        <v>33</v>
      </c>
      <c r="C4" s="73" t="s">
        <v>34</v>
      </c>
      <c r="D4" s="73" t="s">
        <v>35</v>
      </c>
      <c r="E4" s="73" t="s">
        <v>36</v>
      </c>
      <c r="F4" s="73" t="s">
        <v>37</v>
      </c>
      <c r="G4" s="367" t="s">
        <v>38</v>
      </c>
      <c r="H4" s="367" t="s">
        <v>544</v>
      </c>
      <c r="I4" s="62"/>
      <c r="J4" s="62"/>
      <c r="K4" s="62"/>
      <c r="L4" s="62"/>
      <c r="M4" s="62"/>
      <c r="N4" s="62"/>
      <c r="O4" s="62"/>
      <c r="P4" s="62"/>
      <c r="Q4" s="62"/>
      <c r="R4" s="62"/>
      <c r="S4" s="62"/>
      <c r="T4" s="62"/>
      <c r="U4" s="62"/>
      <c r="V4" s="62"/>
      <c r="W4" s="62"/>
    </row>
    <row r="5" spans="1:23" ht="13.9" x14ac:dyDescent="0.4">
      <c r="A5" s="74" t="s">
        <v>39</v>
      </c>
      <c r="B5" s="75"/>
      <c r="C5" s="75"/>
      <c r="D5" s="75"/>
      <c r="E5" s="75"/>
      <c r="F5" s="75"/>
      <c r="G5" s="76"/>
      <c r="H5" s="76"/>
      <c r="I5" s="62"/>
      <c r="J5" s="62"/>
      <c r="K5" s="62"/>
      <c r="L5" s="62"/>
      <c r="M5" s="62"/>
      <c r="N5" s="62"/>
      <c r="O5" s="62"/>
      <c r="P5" s="62"/>
      <c r="Q5" s="62"/>
      <c r="R5" s="62"/>
      <c r="S5" s="62"/>
      <c r="T5" s="62"/>
      <c r="U5" s="62"/>
      <c r="V5" s="62"/>
      <c r="W5" s="62"/>
    </row>
    <row r="6" spans="1:23" x14ac:dyDescent="0.35">
      <c r="A6" s="60" t="s">
        <v>40</v>
      </c>
      <c r="B6" s="77">
        <v>2663061</v>
      </c>
      <c r="C6" s="419">
        <v>2835866</v>
      </c>
      <c r="D6" s="419">
        <v>3027852</v>
      </c>
      <c r="E6" s="419">
        <v>3229998</v>
      </c>
      <c r="F6" s="125">
        <v>3433514</v>
      </c>
      <c r="G6" s="79">
        <v>3639818</v>
      </c>
      <c r="H6" s="79">
        <v>3765935</v>
      </c>
      <c r="I6" s="406"/>
      <c r="J6" s="62"/>
      <c r="K6" s="62"/>
      <c r="L6" s="62"/>
      <c r="M6" s="62"/>
      <c r="N6" s="62"/>
      <c r="O6" s="62"/>
      <c r="P6" s="62"/>
      <c r="Q6" s="62"/>
      <c r="R6" s="62"/>
      <c r="S6" s="62"/>
      <c r="T6" s="62"/>
      <c r="U6" s="62"/>
      <c r="V6" s="62"/>
      <c r="W6" s="62"/>
    </row>
    <row r="7" spans="1:23" x14ac:dyDescent="0.35">
      <c r="A7" s="60"/>
      <c r="B7" s="77"/>
      <c r="C7" s="419"/>
      <c r="D7" s="419"/>
      <c r="E7" s="419"/>
      <c r="F7" s="125"/>
      <c r="G7" s="79"/>
      <c r="H7" s="79"/>
      <c r="I7" s="406"/>
      <c r="J7" s="62"/>
      <c r="K7" s="62"/>
      <c r="L7" s="62"/>
      <c r="M7" s="62"/>
      <c r="N7" s="62"/>
      <c r="O7" s="62"/>
      <c r="P7" s="62"/>
      <c r="Q7" s="62"/>
      <c r="R7" s="62"/>
      <c r="S7" s="62"/>
      <c r="T7" s="62"/>
      <c r="U7" s="62"/>
      <c r="V7" s="62"/>
      <c r="W7" s="62"/>
    </row>
    <row r="8" spans="1:23" ht="13.5" customHeight="1" x14ac:dyDescent="0.35">
      <c r="A8" s="60" t="s">
        <v>41</v>
      </c>
      <c r="B8" s="77">
        <v>451729</v>
      </c>
      <c r="C8" s="484">
        <v>499272</v>
      </c>
      <c r="D8" s="484">
        <v>550942</v>
      </c>
      <c r="E8" s="484">
        <v>575102</v>
      </c>
      <c r="F8" s="484">
        <v>606349</v>
      </c>
      <c r="G8" s="484">
        <v>582420</v>
      </c>
      <c r="H8" s="484">
        <v>631590</v>
      </c>
      <c r="I8" s="406"/>
      <c r="J8" s="62"/>
      <c r="K8" s="62"/>
      <c r="L8" s="62"/>
      <c r="M8" s="62"/>
      <c r="N8" s="62"/>
      <c r="O8" s="62"/>
      <c r="P8" s="62"/>
      <c r="Q8" s="62"/>
      <c r="R8" s="62"/>
      <c r="S8" s="62"/>
      <c r="T8" s="62"/>
      <c r="U8" s="62"/>
      <c r="V8" s="62"/>
      <c r="W8" s="62"/>
    </row>
    <row r="9" spans="1:23" ht="13.5" customHeight="1" x14ac:dyDescent="0.35">
      <c r="A9" s="60" t="s">
        <v>42</v>
      </c>
      <c r="B9" s="77">
        <v>283384</v>
      </c>
      <c r="C9" s="484">
        <v>311737</v>
      </c>
      <c r="D9" s="484">
        <v>346071</v>
      </c>
      <c r="E9" s="484">
        <v>374393</v>
      </c>
      <c r="F9" s="484">
        <v>409063</v>
      </c>
      <c r="G9" s="484">
        <v>463011</v>
      </c>
      <c r="H9" s="484">
        <v>478887</v>
      </c>
      <c r="I9" s="406"/>
      <c r="J9" s="404"/>
      <c r="K9" s="404"/>
      <c r="L9" s="404"/>
      <c r="M9" s="62"/>
      <c r="N9" s="62"/>
      <c r="O9" s="62"/>
      <c r="P9" s="62"/>
      <c r="Q9" s="62"/>
      <c r="R9" s="62"/>
      <c r="S9" s="62"/>
      <c r="T9" s="62"/>
      <c r="U9" s="62"/>
      <c r="V9" s="62"/>
      <c r="W9" s="62"/>
    </row>
    <row r="10" spans="1:23" ht="13.5" customHeight="1" x14ac:dyDescent="0.35">
      <c r="A10" s="60" t="s">
        <v>43</v>
      </c>
      <c r="B10" s="77">
        <v>4460</v>
      </c>
      <c r="C10" s="484">
        <v>4644</v>
      </c>
      <c r="D10" s="484">
        <v>5092</v>
      </c>
      <c r="E10" s="484">
        <v>6044</v>
      </c>
      <c r="F10" s="484">
        <v>7221</v>
      </c>
      <c r="G10" s="484">
        <v>6941</v>
      </c>
      <c r="H10" s="484">
        <v>6801</v>
      </c>
      <c r="I10" s="406"/>
      <c r="J10" s="62"/>
      <c r="K10" s="62"/>
      <c r="L10" s="62"/>
      <c r="M10" s="62"/>
      <c r="N10" s="62"/>
      <c r="O10" s="62"/>
      <c r="P10" s="62"/>
      <c r="Q10" s="62"/>
      <c r="R10" s="62"/>
      <c r="S10" s="62"/>
      <c r="T10" s="62"/>
      <c r="U10" s="62"/>
      <c r="V10" s="62"/>
      <c r="W10" s="62"/>
    </row>
    <row r="11" spans="1:23" ht="13.5" customHeight="1" x14ac:dyDescent="0.35">
      <c r="A11" s="60" t="s">
        <v>44</v>
      </c>
      <c r="B11" s="77">
        <v>2835866</v>
      </c>
      <c r="C11" s="484">
        <v>3027852</v>
      </c>
      <c r="D11" s="484">
        <v>3229998</v>
      </c>
      <c r="E11" s="484">
        <v>3433514</v>
      </c>
      <c r="F11" s="484">
        <v>3639818</v>
      </c>
      <c r="G11" s="484">
        <v>3765935</v>
      </c>
      <c r="H11" s="484">
        <v>3922330</v>
      </c>
      <c r="I11" s="406"/>
      <c r="J11" s="80"/>
      <c r="K11" s="62"/>
      <c r="L11" s="62"/>
      <c r="M11" s="62"/>
      <c r="N11" s="62"/>
      <c r="O11" s="62"/>
      <c r="P11" s="62"/>
      <c r="Q11" s="62"/>
      <c r="R11" s="62"/>
      <c r="S11" s="62"/>
      <c r="T11" s="62"/>
      <c r="U11" s="62"/>
      <c r="V11" s="62"/>
      <c r="W11" s="62"/>
    </row>
    <row r="12" spans="1:23" x14ac:dyDescent="0.35">
      <c r="A12" s="60"/>
      <c r="B12" s="75"/>
      <c r="C12" s="75"/>
      <c r="D12" s="75"/>
      <c r="E12" s="75"/>
      <c r="F12" s="75"/>
      <c r="G12" s="76"/>
      <c r="H12" s="76"/>
      <c r="I12" s="406"/>
      <c r="J12" s="80"/>
      <c r="K12" s="62"/>
      <c r="L12" s="62"/>
      <c r="M12" s="62"/>
      <c r="N12" s="62"/>
      <c r="O12" s="62"/>
      <c r="P12" s="62"/>
      <c r="Q12" s="62"/>
      <c r="R12" s="62"/>
      <c r="S12" s="62"/>
      <c r="T12" s="62"/>
      <c r="U12" s="62"/>
      <c r="V12" s="62"/>
      <c r="W12" s="62"/>
    </row>
    <row r="13" spans="1:23" x14ac:dyDescent="0.35">
      <c r="A13" s="81" t="s">
        <v>45</v>
      </c>
      <c r="B13" s="82">
        <v>6.4889613869152762E-2</v>
      </c>
      <c r="C13" s="82">
        <v>6.7699249541409878E-2</v>
      </c>
      <c r="D13" s="82">
        <v>6.6762179921607864E-2</v>
      </c>
      <c r="E13" s="82">
        <v>6.3008088549900032E-2</v>
      </c>
      <c r="F13" s="82">
        <v>6.0085381914854574E-2</v>
      </c>
      <c r="G13" s="83">
        <v>3.464925993552425E-2</v>
      </c>
      <c r="H13" s="83">
        <v>4.1528863350004712E-2</v>
      </c>
      <c r="I13" s="406"/>
      <c r="J13" s="80"/>
      <c r="K13" s="62"/>
      <c r="L13" s="62"/>
      <c r="M13" s="62"/>
      <c r="N13" s="62"/>
      <c r="O13" s="62"/>
      <c r="P13" s="62"/>
      <c r="Q13" s="62"/>
      <c r="R13" s="62"/>
      <c r="S13" s="62"/>
      <c r="T13" s="62"/>
      <c r="U13" s="62"/>
      <c r="V13" s="62"/>
      <c r="W13" s="62"/>
    </row>
    <row r="14" spans="1:23" x14ac:dyDescent="0.35">
      <c r="A14" s="60"/>
      <c r="B14" s="75"/>
      <c r="C14" s="75"/>
      <c r="D14" s="75"/>
      <c r="E14" s="75"/>
      <c r="F14" s="75"/>
      <c r="G14" s="76"/>
      <c r="H14" s="76"/>
      <c r="I14" s="406"/>
      <c r="J14" s="80"/>
      <c r="K14" s="62"/>
      <c r="L14" s="62"/>
      <c r="M14" s="62"/>
      <c r="N14" s="62"/>
      <c r="O14" s="62"/>
      <c r="P14" s="62"/>
      <c r="Q14" s="62"/>
      <c r="R14" s="62"/>
      <c r="S14" s="62"/>
      <c r="T14" s="62"/>
      <c r="U14" s="62"/>
      <c r="V14" s="62"/>
      <c r="W14" s="62"/>
    </row>
    <row r="15" spans="1:23" x14ac:dyDescent="0.35">
      <c r="A15" s="60" t="s">
        <v>46</v>
      </c>
      <c r="B15" s="78">
        <v>74957</v>
      </c>
      <c r="C15" s="125">
        <v>77101</v>
      </c>
      <c r="D15" s="125">
        <v>74903</v>
      </c>
      <c r="E15" s="125">
        <v>78453</v>
      </c>
      <c r="F15" s="125">
        <v>82128</v>
      </c>
      <c r="G15" s="79">
        <v>84769</v>
      </c>
      <c r="H15" s="79">
        <v>84416</v>
      </c>
      <c r="I15" s="406"/>
      <c r="J15" s="80"/>
      <c r="K15" s="62"/>
      <c r="L15" s="62"/>
      <c r="M15" s="62"/>
      <c r="N15" s="62"/>
      <c r="O15" s="62"/>
      <c r="P15" s="62"/>
      <c r="Q15" s="62"/>
      <c r="R15" s="62"/>
      <c r="S15" s="62"/>
      <c r="T15" s="62"/>
      <c r="U15" s="62"/>
      <c r="V15" s="62"/>
      <c r="W15" s="62"/>
    </row>
    <row r="16" spans="1:23" x14ac:dyDescent="0.35">
      <c r="A16" s="60" t="s">
        <v>47</v>
      </c>
      <c r="B16" s="78">
        <v>172569</v>
      </c>
      <c r="C16" s="125">
        <v>185068</v>
      </c>
      <c r="D16" s="125">
        <v>166467</v>
      </c>
      <c r="E16" s="125">
        <v>148790</v>
      </c>
      <c r="F16" s="125">
        <v>149324</v>
      </c>
      <c r="G16" s="79">
        <v>161547</v>
      </c>
      <c r="H16" s="79">
        <v>172859</v>
      </c>
      <c r="I16" s="406"/>
      <c r="J16" s="80"/>
      <c r="K16" s="62"/>
      <c r="L16" s="62"/>
      <c r="M16" s="62"/>
      <c r="N16" s="62"/>
      <c r="O16" s="62"/>
      <c r="P16" s="62"/>
      <c r="Q16" s="62"/>
      <c r="R16" s="62"/>
      <c r="S16" s="62"/>
      <c r="T16" s="62"/>
      <c r="U16" s="62"/>
      <c r="V16" s="62"/>
      <c r="W16" s="62"/>
    </row>
    <row r="17" spans="1:10" x14ac:dyDescent="0.35">
      <c r="A17" s="60" t="s">
        <v>48</v>
      </c>
      <c r="B17" s="84">
        <v>2588340</v>
      </c>
      <c r="C17" s="420">
        <v>2765683</v>
      </c>
      <c r="D17" s="420">
        <v>2988628</v>
      </c>
      <c r="E17" s="420">
        <v>3206271</v>
      </c>
      <c r="F17" s="125">
        <v>3408366</v>
      </c>
      <c r="G17" s="85">
        <v>3519619</v>
      </c>
      <c r="H17" s="85">
        <v>3665055</v>
      </c>
      <c r="I17" s="406"/>
      <c r="J17" s="86"/>
    </row>
    <row r="18" spans="1:10" x14ac:dyDescent="0.35">
      <c r="A18" s="60"/>
      <c r="B18" s="84"/>
      <c r="C18" s="420"/>
      <c r="D18" s="420"/>
      <c r="E18" s="420"/>
      <c r="F18" s="125"/>
      <c r="G18" s="85"/>
      <c r="H18" s="85"/>
      <c r="I18" s="406"/>
      <c r="J18" s="86"/>
    </row>
    <row r="19" spans="1:10" x14ac:dyDescent="0.35">
      <c r="A19" s="87" t="s">
        <v>45</v>
      </c>
      <c r="B19" s="88">
        <v>6.3367647221947168E-2</v>
      </c>
      <c r="C19" s="88">
        <v>6.8516114575364662E-2</v>
      </c>
      <c r="D19" s="88">
        <v>8.0611190798077964E-2</v>
      </c>
      <c r="E19" s="88">
        <v>7.2823717103634181E-2</v>
      </c>
      <c r="F19" s="88">
        <v>6.3031166111660555E-2</v>
      </c>
      <c r="G19" s="89">
        <v>3.2641154148351441E-2</v>
      </c>
      <c r="H19" s="89">
        <v>4.1321518039310508E-2</v>
      </c>
      <c r="I19" s="406"/>
    </row>
    <row r="20" spans="1:10" ht="13.9" x14ac:dyDescent="0.4">
      <c r="A20" s="74" t="s">
        <v>49</v>
      </c>
      <c r="B20" s="75"/>
      <c r="C20" s="75"/>
      <c r="D20" s="75"/>
      <c r="E20" s="75"/>
      <c r="F20" s="75"/>
      <c r="G20" s="90"/>
      <c r="H20" s="90"/>
      <c r="I20" s="406"/>
    </row>
    <row r="21" spans="1:10" x14ac:dyDescent="0.35">
      <c r="A21" s="60" t="s">
        <v>40</v>
      </c>
      <c r="B21" s="78">
        <v>157129</v>
      </c>
      <c r="C21" s="125">
        <v>166506</v>
      </c>
      <c r="D21" s="125">
        <v>176819</v>
      </c>
      <c r="E21" s="125">
        <v>185420</v>
      </c>
      <c r="F21" s="125">
        <v>193568</v>
      </c>
      <c r="G21" s="85">
        <v>201737</v>
      </c>
      <c r="H21" s="85">
        <v>208970</v>
      </c>
      <c r="I21" s="406"/>
    </row>
    <row r="22" spans="1:10" x14ac:dyDescent="0.35">
      <c r="A22" s="60"/>
      <c r="B22" s="78"/>
      <c r="C22" s="125"/>
      <c r="D22" s="125"/>
      <c r="E22" s="125"/>
      <c r="F22" s="125"/>
      <c r="G22" s="85"/>
      <c r="H22" s="85"/>
      <c r="I22" s="406"/>
    </row>
    <row r="23" spans="1:10" x14ac:dyDescent="0.35">
      <c r="A23" s="60" t="s">
        <v>41</v>
      </c>
      <c r="B23" s="78">
        <v>25454</v>
      </c>
      <c r="C23" s="125">
        <v>27602</v>
      </c>
      <c r="D23" s="125">
        <v>28169</v>
      </c>
      <c r="E23" s="125">
        <v>29195</v>
      </c>
      <c r="F23" s="125">
        <v>30931</v>
      </c>
      <c r="G23" s="85">
        <v>30745</v>
      </c>
      <c r="H23" s="85">
        <v>33165</v>
      </c>
      <c r="I23" s="406"/>
    </row>
    <row r="24" spans="1:10" x14ac:dyDescent="0.35">
      <c r="A24" s="60" t="s">
        <v>42</v>
      </c>
      <c r="B24" s="78">
        <v>16337</v>
      </c>
      <c r="C24" s="125">
        <v>17470</v>
      </c>
      <c r="D24" s="125">
        <v>19810</v>
      </c>
      <c r="E24" s="125">
        <v>21213</v>
      </c>
      <c r="F24" s="125">
        <v>23284</v>
      </c>
      <c r="G24" s="85">
        <v>23660</v>
      </c>
      <c r="H24" s="85">
        <v>25420</v>
      </c>
      <c r="I24" s="406"/>
    </row>
    <row r="25" spans="1:10" x14ac:dyDescent="0.35">
      <c r="A25" s="60" t="s">
        <v>43</v>
      </c>
      <c r="B25" s="78">
        <v>260</v>
      </c>
      <c r="C25" s="125">
        <v>299</v>
      </c>
      <c r="D25" s="125">
        <v>308</v>
      </c>
      <c r="E25" s="125">
        <v>302</v>
      </c>
      <c r="F25" s="125">
        <v>396</v>
      </c>
      <c r="G25" s="85">
        <v>495</v>
      </c>
      <c r="H25" s="85">
        <v>541</v>
      </c>
    </row>
    <row r="26" spans="1:10" x14ac:dyDescent="0.35">
      <c r="A26" s="60" t="s">
        <v>44</v>
      </c>
      <c r="B26" s="78">
        <v>166506</v>
      </c>
      <c r="C26" s="125">
        <v>176819</v>
      </c>
      <c r="D26" s="125">
        <v>185420</v>
      </c>
      <c r="E26" s="125">
        <v>193568</v>
      </c>
      <c r="F26" s="125">
        <v>201737</v>
      </c>
      <c r="G26" s="85">
        <v>208970</v>
      </c>
      <c r="H26" s="85">
        <v>217521</v>
      </c>
      <c r="I26" s="406"/>
    </row>
    <row r="27" spans="1:10" x14ac:dyDescent="0.35">
      <c r="A27" s="60"/>
      <c r="B27" s="75"/>
      <c r="C27" s="75"/>
      <c r="D27" s="75"/>
      <c r="E27" s="75"/>
      <c r="F27" s="75"/>
      <c r="G27" s="90"/>
      <c r="H27" s="90"/>
      <c r="I27" s="406"/>
    </row>
    <row r="28" spans="1:10" x14ac:dyDescent="0.35">
      <c r="A28" s="81" t="s">
        <v>45</v>
      </c>
      <c r="B28" s="82">
        <v>5.9677080615290687E-2</v>
      </c>
      <c r="C28" s="82">
        <v>6.1937707950464174E-2</v>
      </c>
      <c r="D28" s="82">
        <v>4.8642962577551054E-2</v>
      </c>
      <c r="E28" s="82">
        <v>4.3943479667781254E-2</v>
      </c>
      <c r="F28" s="82">
        <v>4.2202223508017854E-2</v>
      </c>
      <c r="G28" s="91">
        <v>3.5853611385120228E-2</v>
      </c>
      <c r="H28" s="91">
        <v>4.0919749246303296E-2</v>
      </c>
      <c r="I28" s="406"/>
    </row>
    <row r="29" spans="1:10" x14ac:dyDescent="0.35">
      <c r="A29" s="60"/>
      <c r="B29" s="92"/>
      <c r="C29" s="92"/>
      <c r="D29" s="92"/>
      <c r="E29" s="92"/>
      <c r="F29" s="92"/>
      <c r="G29" s="93"/>
      <c r="H29" s="93"/>
      <c r="I29" s="406"/>
    </row>
    <row r="30" spans="1:10" x14ac:dyDescent="0.35">
      <c r="A30" s="60" t="s">
        <v>46</v>
      </c>
      <c r="B30" s="78">
        <v>3938</v>
      </c>
      <c r="C30" s="125">
        <v>3904</v>
      </c>
      <c r="D30" s="125">
        <v>3968</v>
      </c>
      <c r="E30" s="125">
        <v>4426</v>
      </c>
      <c r="F30" s="125">
        <v>4484</v>
      </c>
      <c r="G30" s="85">
        <v>4225</v>
      </c>
      <c r="H30" s="85">
        <v>4160</v>
      </c>
      <c r="I30" s="406"/>
    </row>
    <row r="31" spans="1:10" x14ac:dyDescent="0.35">
      <c r="A31" s="60" t="s">
        <v>47</v>
      </c>
      <c r="B31" s="78">
        <v>11320</v>
      </c>
      <c r="C31" s="125">
        <v>12133</v>
      </c>
      <c r="D31" s="125">
        <v>11145</v>
      </c>
      <c r="E31" s="125">
        <v>9700</v>
      </c>
      <c r="F31" s="125">
        <v>8872</v>
      </c>
      <c r="G31" s="85">
        <v>9152</v>
      </c>
      <c r="H31" s="85">
        <v>10292</v>
      </c>
      <c r="I31" s="406"/>
    </row>
    <row r="32" spans="1:10" x14ac:dyDescent="0.35">
      <c r="A32" s="60" t="s">
        <v>48</v>
      </c>
      <c r="B32" s="84">
        <v>151248</v>
      </c>
      <c r="C32" s="420">
        <v>160782</v>
      </c>
      <c r="D32" s="420">
        <v>170307</v>
      </c>
      <c r="E32" s="420">
        <v>179442</v>
      </c>
      <c r="F32" s="125">
        <v>188381</v>
      </c>
      <c r="G32" s="85">
        <v>195593</v>
      </c>
      <c r="H32" s="85">
        <v>203069</v>
      </c>
      <c r="I32" s="406"/>
    </row>
    <row r="33" spans="1:9" x14ac:dyDescent="0.35">
      <c r="A33" s="60"/>
      <c r="B33" s="84"/>
      <c r="C33" s="420"/>
      <c r="D33" s="420"/>
      <c r="E33" s="420"/>
      <c r="F33" s="125"/>
      <c r="G33" s="85"/>
      <c r="H33" s="85"/>
      <c r="I33" s="406"/>
    </row>
    <row r="34" spans="1:9" x14ac:dyDescent="0.35">
      <c r="A34" s="87" t="s">
        <v>45</v>
      </c>
      <c r="B34" s="88">
        <v>6.2239265096287723E-2</v>
      </c>
      <c r="C34" s="88">
        <v>6.3035544271659541E-2</v>
      </c>
      <c r="D34" s="88">
        <v>5.9241706161137483E-2</v>
      </c>
      <c r="E34" s="88">
        <v>5.3638429424509859E-2</v>
      </c>
      <c r="F34" s="88">
        <v>4.9815539282888066E-2</v>
      </c>
      <c r="G34" s="89">
        <v>3.8284115701689658E-2</v>
      </c>
      <c r="H34" s="89">
        <v>3.8222226766806582E-2</v>
      </c>
      <c r="I34" s="406"/>
    </row>
    <row r="35" spans="1:9" ht="13.9" x14ac:dyDescent="0.4">
      <c r="A35" s="74" t="s">
        <v>50</v>
      </c>
      <c r="B35" s="75"/>
      <c r="C35" s="75"/>
      <c r="D35" s="75"/>
      <c r="E35" s="75"/>
      <c r="F35" s="75"/>
      <c r="G35" s="90"/>
      <c r="H35" s="90"/>
      <c r="I35" s="406"/>
    </row>
    <row r="36" spans="1:9" x14ac:dyDescent="0.35">
      <c r="A36" s="60" t="s">
        <v>40</v>
      </c>
      <c r="B36" s="94">
        <v>39476</v>
      </c>
      <c r="C36" s="125">
        <v>42338</v>
      </c>
      <c r="D36" s="125">
        <v>45654</v>
      </c>
      <c r="E36" s="125">
        <v>48737</v>
      </c>
      <c r="F36" s="125">
        <v>51778</v>
      </c>
      <c r="G36" s="95">
        <v>55200</v>
      </c>
      <c r="H36" s="95">
        <v>58450</v>
      </c>
      <c r="I36" s="406"/>
    </row>
    <row r="37" spans="1:9" x14ac:dyDescent="0.35">
      <c r="A37" s="60"/>
      <c r="B37" s="78"/>
      <c r="C37" s="125"/>
      <c r="D37" s="125"/>
      <c r="E37" s="125"/>
      <c r="F37" s="125"/>
      <c r="G37" s="85"/>
      <c r="H37" s="85"/>
      <c r="I37" s="406"/>
    </row>
    <row r="38" spans="1:9" x14ac:dyDescent="0.35">
      <c r="A38" s="60" t="s">
        <v>41</v>
      </c>
      <c r="B38" s="78">
        <v>5611</v>
      </c>
      <c r="C38" s="125">
        <v>6139</v>
      </c>
      <c r="D38" s="125">
        <v>6630</v>
      </c>
      <c r="E38" s="125">
        <v>7075</v>
      </c>
      <c r="F38" s="125">
        <v>7470</v>
      </c>
      <c r="G38" s="85">
        <v>7120</v>
      </c>
      <c r="H38" s="85">
        <v>8135</v>
      </c>
      <c r="I38" s="406"/>
    </row>
    <row r="39" spans="1:9" x14ac:dyDescent="0.35">
      <c r="A39" s="60" t="s">
        <v>42</v>
      </c>
      <c r="B39" s="78">
        <v>2895</v>
      </c>
      <c r="C39" s="125">
        <v>2926</v>
      </c>
      <c r="D39" s="125">
        <v>3645</v>
      </c>
      <c r="E39" s="125">
        <v>4130</v>
      </c>
      <c r="F39" s="125">
        <v>4179</v>
      </c>
      <c r="G39" s="85">
        <v>4067</v>
      </c>
      <c r="H39" s="85">
        <v>4558</v>
      </c>
      <c r="I39" s="406"/>
    </row>
    <row r="40" spans="1:9" x14ac:dyDescent="0.35">
      <c r="A40" s="60" t="s">
        <v>43</v>
      </c>
      <c r="B40" s="78">
        <v>146</v>
      </c>
      <c r="C40" s="125">
        <v>103</v>
      </c>
      <c r="D40" s="125">
        <v>102</v>
      </c>
      <c r="E40" s="125">
        <v>100</v>
      </c>
      <c r="F40" s="125">
        <v>171</v>
      </c>
      <c r="G40" s="85">
        <v>150</v>
      </c>
      <c r="H40" s="85">
        <v>184</v>
      </c>
      <c r="I40" s="406"/>
    </row>
    <row r="41" spans="1:9" x14ac:dyDescent="0.35">
      <c r="A41" s="60" t="s">
        <v>44</v>
      </c>
      <c r="B41" s="78">
        <v>42338</v>
      </c>
      <c r="C41" s="125">
        <v>45654</v>
      </c>
      <c r="D41" s="125">
        <v>48737</v>
      </c>
      <c r="E41" s="125">
        <v>51778</v>
      </c>
      <c r="F41" s="125">
        <v>55200</v>
      </c>
      <c r="G41" s="85">
        <v>58450</v>
      </c>
      <c r="H41" s="85">
        <v>62193</v>
      </c>
      <c r="I41" s="406"/>
    </row>
    <row r="42" spans="1:9" x14ac:dyDescent="0.35">
      <c r="A42" s="60"/>
      <c r="B42" s="92"/>
      <c r="C42" s="92"/>
      <c r="D42" s="92"/>
      <c r="E42" s="92"/>
      <c r="F42" s="92"/>
      <c r="G42" s="93"/>
      <c r="H42" s="93"/>
      <c r="I42" s="406"/>
    </row>
    <row r="43" spans="1:9" x14ac:dyDescent="0.35">
      <c r="A43" s="81" t="s">
        <v>45</v>
      </c>
      <c r="B43" s="82">
        <v>7.249974668152806E-2</v>
      </c>
      <c r="C43" s="82">
        <v>7.8322074731919378E-2</v>
      </c>
      <c r="D43" s="82">
        <v>6.7529679765190309E-2</v>
      </c>
      <c r="E43" s="82">
        <v>6.239612614645957E-2</v>
      </c>
      <c r="F43" s="82">
        <v>6.6089845107960912E-2</v>
      </c>
      <c r="G43" s="91">
        <v>5.8876811594202896E-2</v>
      </c>
      <c r="H43" s="91">
        <v>6.4037639007698891E-2</v>
      </c>
      <c r="I43" s="406"/>
    </row>
    <row r="44" spans="1:9" x14ac:dyDescent="0.35">
      <c r="A44" s="60"/>
      <c r="B44" s="75"/>
      <c r="C44" s="75"/>
      <c r="D44" s="75"/>
      <c r="E44" s="75"/>
      <c r="F44" s="75"/>
      <c r="G44" s="90"/>
      <c r="H44" s="90"/>
      <c r="I44" s="406"/>
    </row>
    <row r="45" spans="1:9" x14ac:dyDescent="0.35">
      <c r="A45" s="60" t="s">
        <v>46</v>
      </c>
      <c r="B45" s="78">
        <v>1527</v>
      </c>
      <c r="C45" s="125">
        <v>1687</v>
      </c>
      <c r="D45" s="125">
        <v>1756</v>
      </c>
      <c r="E45" s="125">
        <v>1782</v>
      </c>
      <c r="F45" s="125">
        <v>1863</v>
      </c>
      <c r="G45" s="85">
        <v>1884</v>
      </c>
      <c r="H45" s="85">
        <v>2029</v>
      </c>
      <c r="I45" s="406"/>
    </row>
    <row r="46" spans="1:9" x14ac:dyDescent="0.35">
      <c r="A46" s="60" t="s">
        <v>47</v>
      </c>
      <c r="B46" s="78">
        <v>2033</v>
      </c>
      <c r="C46" s="125">
        <v>2333</v>
      </c>
      <c r="D46" s="125">
        <v>2219</v>
      </c>
      <c r="E46" s="125">
        <v>1929</v>
      </c>
      <c r="F46" s="125">
        <v>1606</v>
      </c>
      <c r="G46" s="85">
        <v>1756</v>
      </c>
      <c r="H46" s="85">
        <v>1914</v>
      </c>
      <c r="I46" s="406"/>
    </row>
    <row r="47" spans="1:9" x14ac:dyDescent="0.35">
      <c r="A47" s="60" t="s">
        <v>48</v>
      </c>
      <c r="B47" s="78">
        <v>38778</v>
      </c>
      <c r="C47" s="125">
        <v>41634</v>
      </c>
      <c r="D47" s="125">
        <v>44762</v>
      </c>
      <c r="E47" s="125">
        <v>48067</v>
      </c>
      <c r="F47" s="125">
        <v>51731</v>
      </c>
      <c r="G47" s="85">
        <v>54810</v>
      </c>
      <c r="H47" s="85">
        <v>58250</v>
      </c>
      <c r="I47" s="406"/>
    </row>
    <row r="48" spans="1:9" x14ac:dyDescent="0.35">
      <c r="A48" s="60"/>
      <c r="B48" s="78"/>
      <c r="C48" s="125"/>
      <c r="D48" s="125"/>
      <c r="E48" s="125"/>
      <c r="F48" s="125"/>
      <c r="G48" s="85"/>
      <c r="H48" s="85"/>
      <c r="I48" s="406"/>
    </row>
    <row r="49" spans="1:9" x14ac:dyDescent="0.35">
      <c r="A49" s="87" t="s">
        <v>45</v>
      </c>
      <c r="B49" s="88">
        <v>7.2252177519701352E-2</v>
      </c>
      <c r="C49" s="88">
        <v>7.3650007736345391E-2</v>
      </c>
      <c r="D49" s="88">
        <v>7.513090262766009E-2</v>
      </c>
      <c r="E49" s="88">
        <v>7.3834949287341939E-2</v>
      </c>
      <c r="F49" s="88">
        <v>7.6226933239020536E-2</v>
      </c>
      <c r="G49" s="89">
        <v>5.9519437088012987E-2</v>
      </c>
      <c r="H49" s="89">
        <v>6.2762269658821382E-2</v>
      </c>
      <c r="I49" s="406"/>
    </row>
    <row r="50" spans="1:9" ht="13.9" x14ac:dyDescent="0.4">
      <c r="A50" s="74" t="s">
        <v>51</v>
      </c>
      <c r="B50" s="97"/>
      <c r="C50" s="97"/>
      <c r="D50" s="97"/>
      <c r="E50" s="97"/>
      <c r="F50" s="97"/>
      <c r="G50" s="90"/>
      <c r="H50" s="90"/>
      <c r="I50" s="406"/>
    </row>
    <row r="51" spans="1:9" x14ac:dyDescent="0.35">
      <c r="A51" s="60" t="s">
        <v>40</v>
      </c>
      <c r="B51" s="98">
        <v>2859666</v>
      </c>
      <c r="C51" s="100">
        <v>3044710</v>
      </c>
      <c r="D51" s="100">
        <v>3250325</v>
      </c>
      <c r="E51" s="100">
        <v>3464155</v>
      </c>
      <c r="F51" s="100">
        <v>3678860</v>
      </c>
      <c r="G51" s="85">
        <v>3896755</v>
      </c>
      <c r="H51" s="85">
        <v>4033355</v>
      </c>
      <c r="I51" s="406"/>
    </row>
    <row r="52" spans="1:9" x14ac:dyDescent="0.35">
      <c r="A52" s="60"/>
      <c r="B52" s="98"/>
      <c r="C52" s="100"/>
      <c r="D52" s="100"/>
      <c r="E52" s="99"/>
      <c r="F52" s="100"/>
      <c r="G52" s="95"/>
      <c r="H52" s="95"/>
      <c r="I52" s="406"/>
    </row>
    <row r="53" spans="1:9" x14ac:dyDescent="0.35">
      <c r="A53" s="60" t="s">
        <v>52</v>
      </c>
      <c r="B53" s="98">
        <v>482794</v>
      </c>
      <c r="C53" s="100">
        <v>533013</v>
      </c>
      <c r="D53" s="100">
        <v>585741</v>
      </c>
      <c r="E53" s="100">
        <v>611372</v>
      </c>
      <c r="F53" s="100">
        <v>644750</v>
      </c>
      <c r="G53" s="85">
        <v>620285</v>
      </c>
      <c r="H53" s="85">
        <v>672890</v>
      </c>
      <c r="I53" s="406"/>
    </row>
    <row r="54" spans="1:9" x14ac:dyDescent="0.35">
      <c r="A54" s="60" t="s">
        <v>53</v>
      </c>
      <c r="B54" s="98">
        <v>302616</v>
      </c>
      <c r="C54" s="100">
        <v>332133</v>
      </c>
      <c r="D54" s="100">
        <v>369526</v>
      </c>
      <c r="E54" s="100">
        <v>399736</v>
      </c>
      <c r="F54" s="100">
        <v>436526</v>
      </c>
      <c r="G54" s="100">
        <v>490738</v>
      </c>
      <c r="H54" s="100">
        <v>508865</v>
      </c>
      <c r="I54" s="406"/>
    </row>
    <row r="55" spans="1:9" x14ac:dyDescent="0.35">
      <c r="A55" s="60" t="s">
        <v>43</v>
      </c>
      <c r="B55" s="98">
        <v>4866</v>
      </c>
      <c r="C55" s="100">
        <v>5046</v>
      </c>
      <c r="D55" s="100">
        <v>5502</v>
      </c>
      <c r="E55" s="100">
        <v>6446</v>
      </c>
      <c r="F55" s="100">
        <v>7788</v>
      </c>
      <c r="G55" s="85">
        <v>7586</v>
      </c>
      <c r="H55" s="85">
        <v>7526</v>
      </c>
      <c r="I55" s="406"/>
    </row>
    <row r="56" spans="1:9" x14ac:dyDescent="0.35">
      <c r="A56" s="60" t="s">
        <v>44</v>
      </c>
      <c r="B56" s="98">
        <v>3044710</v>
      </c>
      <c r="C56" s="100">
        <v>3250325</v>
      </c>
      <c r="D56" s="100">
        <v>3464155</v>
      </c>
      <c r="E56" s="100">
        <v>3678860</v>
      </c>
      <c r="F56" s="100">
        <v>3896755</v>
      </c>
      <c r="G56" s="85">
        <v>4033355</v>
      </c>
      <c r="H56" s="85">
        <v>4202044</v>
      </c>
      <c r="I56" s="406"/>
    </row>
    <row r="57" spans="1:9" x14ac:dyDescent="0.35">
      <c r="A57" s="60"/>
      <c r="B57" s="98"/>
      <c r="I57" s="406"/>
    </row>
    <row r="58" spans="1:9" x14ac:dyDescent="0.35">
      <c r="A58" s="81" t="s">
        <v>45</v>
      </c>
      <c r="B58" s="82">
        <v>6.4708256139003592E-2</v>
      </c>
      <c r="C58" s="421">
        <v>6.7531883167854995E-2</v>
      </c>
      <c r="D58" s="421">
        <v>6.5787267427103571E-2</v>
      </c>
      <c r="E58" s="421">
        <v>6.1979039621494994E-2</v>
      </c>
      <c r="F58" s="421">
        <v>5.922894592346542E-2</v>
      </c>
      <c r="G58" s="91">
        <v>3.5054808423932222E-2</v>
      </c>
      <c r="H58" s="91">
        <v>4.1823494336600674E-2</v>
      </c>
      <c r="I58" s="406"/>
    </row>
    <row r="59" spans="1:9" x14ac:dyDescent="0.35">
      <c r="A59" s="101"/>
      <c r="B59" s="97"/>
      <c r="C59" s="97"/>
      <c r="D59" s="97"/>
      <c r="E59" s="100"/>
      <c r="F59" s="100"/>
      <c r="G59" s="85"/>
      <c r="H59" s="85"/>
      <c r="I59" s="406"/>
    </row>
    <row r="60" spans="1:9" x14ac:dyDescent="0.35">
      <c r="A60" s="60" t="s">
        <v>46</v>
      </c>
      <c r="B60" s="98">
        <v>80422</v>
      </c>
      <c r="C60" s="100">
        <v>82692</v>
      </c>
      <c r="D60" s="100">
        <v>80627</v>
      </c>
      <c r="E60" s="100">
        <v>84661</v>
      </c>
      <c r="F60" s="100">
        <v>88475</v>
      </c>
      <c r="G60" s="85">
        <v>90878</v>
      </c>
      <c r="H60" s="85">
        <v>90605</v>
      </c>
      <c r="I60" s="406"/>
    </row>
    <row r="61" spans="1:9" x14ac:dyDescent="0.35">
      <c r="A61" s="60" t="s">
        <v>47</v>
      </c>
      <c r="B61" s="98">
        <v>185922</v>
      </c>
      <c r="C61" s="100">
        <v>199534</v>
      </c>
      <c r="D61" s="100">
        <v>179831</v>
      </c>
      <c r="E61" s="100">
        <v>160419</v>
      </c>
      <c r="F61" s="100">
        <v>159802</v>
      </c>
      <c r="G61" s="85">
        <v>172455</v>
      </c>
      <c r="H61" s="85">
        <v>185065</v>
      </c>
      <c r="I61" s="406"/>
    </row>
    <row r="62" spans="1:9" x14ac:dyDescent="0.35">
      <c r="A62" s="67" t="s">
        <v>48</v>
      </c>
      <c r="B62" s="98">
        <v>2778366</v>
      </c>
      <c r="C62" s="100">
        <v>2968099</v>
      </c>
      <c r="D62" s="100">
        <v>3203697</v>
      </c>
      <c r="E62" s="100">
        <v>3433780</v>
      </c>
      <c r="F62" s="100">
        <v>3648478</v>
      </c>
      <c r="G62" s="85">
        <v>3770022</v>
      </c>
      <c r="H62" s="85">
        <v>3926374</v>
      </c>
      <c r="I62" s="406"/>
    </row>
    <row r="63" spans="1:9" x14ac:dyDescent="0.35">
      <c r="A63" s="67"/>
      <c r="B63" s="98"/>
      <c r="I63" s="405"/>
    </row>
    <row r="64" spans="1:9" ht="13.9" x14ac:dyDescent="0.4">
      <c r="A64" s="102" t="s">
        <v>45</v>
      </c>
      <c r="B64" s="103">
        <v>6.3429133966764695E-2</v>
      </c>
      <c r="C64" s="422">
        <v>6.8289419032625712E-2</v>
      </c>
      <c r="D64" s="422">
        <v>7.9376732379883533E-2</v>
      </c>
      <c r="E64" s="422">
        <v>7.1817965306956305E-2</v>
      </c>
      <c r="F64" s="423">
        <v>6.2525263703557016E-2</v>
      </c>
      <c r="G64" s="424">
        <v>3.3313617349481073E-2</v>
      </c>
      <c r="H64" s="425">
        <v>4.1472437030871438E-2</v>
      </c>
      <c r="I64" s="406"/>
    </row>
    <row r="65" spans="1:40" ht="14.55" customHeight="1" x14ac:dyDescent="0.35">
      <c r="A65" s="60"/>
      <c r="B65" s="60"/>
    </row>
    <row r="66" spans="1:40" s="4" customFormat="1" ht="14.55" customHeight="1" x14ac:dyDescent="0.4">
      <c r="A66" s="3" t="s">
        <v>54</v>
      </c>
      <c r="B66" s="2"/>
      <c r="C66" s="2"/>
      <c r="D66" s="2"/>
      <c r="E66" s="2"/>
      <c r="G66" s="104"/>
    </row>
    <row r="67" spans="1:40" s="4" customFormat="1" ht="14.55" customHeight="1" x14ac:dyDescent="0.4">
      <c r="A67" s="3" t="s">
        <v>55</v>
      </c>
      <c r="B67" s="2"/>
      <c r="C67" s="2"/>
      <c r="D67" s="2"/>
      <c r="E67" s="2"/>
      <c r="G67" s="104"/>
    </row>
    <row r="68" spans="1:40" s="39" customFormat="1" ht="27" customHeight="1" x14ac:dyDescent="0.35">
      <c r="A68" s="546" t="s">
        <v>56</v>
      </c>
      <c r="B68" s="546"/>
      <c r="C68" s="546"/>
      <c r="D68" s="546"/>
      <c r="E68" s="546"/>
      <c r="F68" s="546"/>
      <c r="G68" s="17"/>
      <c r="H68" s="17"/>
      <c r="I68" s="17"/>
      <c r="J68" s="105"/>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row>
    <row r="69" spans="1:40" s="4" customFormat="1" ht="39.700000000000003" customHeight="1" x14ac:dyDescent="0.35">
      <c r="A69" s="547" t="s">
        <v>57</v>
      </c>
      <c r="B69" s="547"/>
      <c r="C69" s="547"/>
      <c r="D69" s="547"/>
      <c r="E69" s="547"/>
      <c r="F69" s="547"/>
      <c r="G69" s="104"/>
    </row>
    <row r="70" spans="1:40" s="4" customFormat="1" ht="14.55" customHeight="1" x14ac:dyDescent="0.35">
      <c r="A70" s="546" t="s">
        <v>58</v>
      </c>
      <c r="B70" s="546"/>
      <c r="C70" s="546"/>
      <c r="D70" s="546"/>
      <c r="E70" s="17"/>
      <c r="F70" s="17"/>
      <c r="G70" s="104"/>
    </row>
    <row r="71" spans="1:40" s="4" customFormat="1" x14ac:dyDescent="0.35">
      <c r="A71" s="2" t="s">
        <v>59</v>
      </c>
      <c r="B71" s="2"/>
      <c r="C71" s="2"/>
      <c r="D71" s="2"/>
      <c r="E71" s="2"/>
      <c r="G71" s="104"/>
    </row>
    <row r="72" spans="1:40" s="4" customFormat="1" x14ac:dyDescent="0.35">
      <c r="A72" s="2"/>
      <c r="B72" s="2"/>
      <c r="C72" s="2"/>
      <c r="D72" s="2"/>
      <c r="E72" s="2"/>
      <c r="G72" s="104"/>
    </row>
    <row r="73" spans="1:40" s="4" customFormat="1" x14ac:dyDescent="0.35">
      <c r="A73" s="2"/>
      <c r="B73" s="2"/>
      <c r="C73" s="2"/>
      <c r="D73" s="2"/>
      <c r="E73" s="2"/>
      <c r="G73" s="104"/>
    </row>
  </sheetData>
  <mergeCells count="3">
    <mergeCell ref="A68:F68"/>
    <mergeCell ref="A69:F69"/>
    <mergeCell ref="A70:D70"/>
  </mergeCells>
  <pageMargins left="0.7" right="0.7" top="0.75" bottom="0.75" header="0.3" footer="0.3"/>
  <pageSetup paperSize="9" scale="5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N56"/>
  <sheetViews>
    <sheetView showGridLines="0" topLeftCell="A31" zoomScaleNormal="100" workbookViewId="0"/>
  </sheetViews>
  <sheetFormatPr defaultColWidth="8.796875" defaultRowHeight="13.5" x14ac:dyDescent="0.35"/>
  <cols>
    <col min="1" max="1" width="61.19921875" style="43" customWidth="1"/>
    <col min="2" max="2" width="15.19921875" style="131" customWidth="1"/>
    <col min="3" max="4" width="16.46484375" style="131" customWidth="1"/>
    <col min="5" max="5" width="14.796875" style="131" customWidth="1"/>
    <col min="6" max="6" width="13.19921875" style="43" customWidth="1"/>
    <col min="7" max="8" width="14.46484375" style="43" customWidth="1"/>
    <col min="9" max="9" width="10.53125" style="43" customWidth="1"/>
    <col min="10" max="10" width="9.46484375" style="43" customWidth="1"/>
    <col min="11" max="12" width="16.46484375" style="43" customWidth="1"/>
    <col min="13" max="13" width="13.46484375" style="43" customWidth="1"/>
    <col min="14" max="16384" width="8.796875" style="43"/>
  </cols>
  <sheetData>
    <row r="1" spans="1:23" ht="15" x14ac:dyDescent="0.4">
      <c r="A1" s="523" t="s">
        <v>557</v>
      </c>
    </row>
    <row r="2" spans="1:23" ht="16.899999999999999" x14ac:dyDescent="0.4">
      <c r="A2" s="59" t="s">
        <v>32</v>
      </c>
      <c r="B2" s="106"/>
      <c r="C2" s="106"/>
      <c r="D2" s="106"/>
      <c r="E2" s="106"/>
      <c r="F2" s="62"/>
      <c r="P2" s="65"/>
      <c r="Q2" s="65"/>
      <c r="R2" s="65"/>
      <c r="S2" s="65"/>
      <c r="T2" s="65"/>
      <c r="U2" s="65"/>
      <c r="V2" s="65"/>
      <c r="W2" s="62"/>
    </row>
    <row r="3" spans="1:23" ht="15" x14ac:dyDescent="0.4">
      <c r="A3" s="66" t="s">
        <v>528</v>
      </c>
      <c r="B3" s="107"/>
      <c r="C3" s="107"/>
      <c r="D3" s="108"/>
      <c r="E3" s="108"/>
      <c r="F3" s="109"/>
      <c r="P3" s="110"/>
    </row>
    <row r="4" spans="1:23" ht="15" x14ac:dyDescent="0.4">
      <c r="A4" s="66"/>
      <c r="B4" s="107"/>
      <c r="C4" s="108"/>
      <c r="D4" s="111"/>
      <c r="E4" s="111"/>
      <c r="F4" s="62"/>
    </row>
    <row r="5" spans="1:23" ht="15" x14ac:dyDescent="0.4">
      <c r="A5" s="368" t="s">
        <v>60</v>
      </c>
      <c r="B5" s="369" t="s">
        <v>33</v>
      </c>
      <c r="C5" s="369" t="s">
        <v>34</v>
      </c>
      <c r="D5" s="369" t="s">
        <v>35</v>
      </c>
      <c r="E5" s="369" t="s">
        <v>36</v>
      </c>
      <c r="F5" s="369" t="s">
        <v>37</v>
      </c>
      <c r="G5" s="369" t="s">
        <v>38</v>
      </c>
      <c r="H5" s="369" t="s">
        <v>544</v>
      </c>
    </row>
    <row r="6" spans="1:23" ht="13.9" x14ac:dyDescent="0.4">
      <c r="A6" s="112" t="s">
        <v>61</v>
      </c>
      <c r="B6" s="113"/>
      <c r="C6" s="108"/>
      <c r="D6" s="108"/>
      <c r="E6" s="108"/>
      <c r="F6" s="108"/>
    </row>
    <row r="7" spans="1:23" ht="13.9" x14ac:dyDescent="0.4">
      <c r="A7" s="74"/>
      <c r="B7" s="113"/>
      <c r="C7" s="108"/>
      <c r="D7" s="108"/>
      <c r="E7" s="108"/>
      <c r="F7" s="108"/>
    </row>
    <row r="8" spans="1:23" x14ac:dyDescent="0.35">
      <c r="A8" s="60" t="s">
        <v>41</v>
      </c>
      <c r="B8" s="114">
        <v>451301</v>
      </c>
      <c r="C8" s="115">
        <v>498796</v>
      </c>
      <c r="D8" s="115">
        <v>550450</v>
      </c>
      <c r="E8" s="115">
        <v>574706</v>
      </c>
      <c r="F8" s="115">
        <v>605951</v>
      </c>
      <c r="G8" s="116">
        <v>581962</v>
      </c>
      <c r="H8" s="116">
        <v>631198</v>
      </c>
    </row>
    <row r="9" spans="1:23" x14ac:dyDescent="0.35">
      <c r="A9" s="60" t="s">
        <v>42</v>
      </c>
      <c r="B9" s="114">
        <v>282700</v>
      </c>
      <c r="C9" s="115">
        <v>311154</v>
      </c>
      <c r="D9" s="115">
        <v>345510</v>
      </c>
      <c r="E9" s="115">
        <v>373906</v>
      </c>
      <c r="F9" s="115">
        <v>408563</v>
      </c>
      <c r="G9" s="116">
        <v>462561</v>
      </c>
      <c r="H9" s="116">
        <v>478463</v>
      </c>
    </row>
    <row r="10" spans="1:23" x14ac:dyDescent="0.35">
      <c r="A10" s="62"/>
      <c r="B10" s="114"/>
      <c r="C10" s="117"/>
      <c r="D10" s="115"/>
      <c r="E10" s="118"/>
      <c r="F10" s="118"/>
      <c r="G10" s="118"/>
      <c r="H10" s="118"/>
    </row>
    <row r="11" spans="1:23" x14ac:dyDescent="0.35">
      <c r="A11" s="60" t="s">
        <v>62</v>
      </c>
      <c r="B11" s="114">
        <v>246411</v>
      </c>
      <c r="C11" s="115">
        <v>261108</v>
      </c>
      <c r="D11" s="115">
        <v>240446</v>
      </c>
      <c r="E11" s="115">
        <f>148423+77610+190+144</f>
        <v>226367</v>
      </c>
      <c r="F11" s="115">
        <v>230600</v>
      </c>
      <c r="G11" s="119">
        <v>245494</v>
      </c>
      <c r="H11" s="119">
        <v>256461</v>
      </c>
    </row>
    <row r="12" spans="1:23" x14ac:dyDescent="0.35">
      <c r="A12" s="62"/>
      <c r="B12" s="120"/>
      <c r="C12" s="114"/>
      <c r="D12" s="114"/>
      <c r="E12" s="114"/>
      <c r="F12" s="114"/>
      <c r="G12" s="121"/>
      <c r="H12" s="121"/>
    </row>
    <row r="13" spans="1:23" x14ac:dyDescent="0.35">
      <c r="A13" s="60" t="s">
        <v>63</v>
      </c>
      <c r="B13" s="114">
        <v>2581615</v>
      </c>
      <c r="C13" s="115">
        <v>2759231</v>
      </c>
      <c r="D13" s="115">
        <v>2982317</v>
      </c>
      <c r="E13" s="115">
        <f>3196513+3777</f>
        <v>3200290</v>
      </c>
      <c r="F13" s="115">
        <v>3402554</v>
      </c>
      <c r="G13" s="116">
        <v>3513951</v>
      </c>
      <c r="H13" s="116">
        <v>3659600</v>
      </c>
    </row>
    <row r="14" spans="1:23" x14ac:dyDescent="0.35">
      <c r="A14" s="122" t="s">
        <v>64</v>
      </c>
      <c r="B14" s="115">
        <v>4110</v>
      </c>
      <c r="C14" s="115">
        <v>3992</v>
      </c>
      <c r="D14" s="115">
        <v>3889</v>
      </c>
      <c r="E14" s="115">
        <v>3777</v>
      </c>
      <c r="F14" s="115">
        <v>3625</v>
      </c>
      <c r="G14" s="116">
        <v>3546</v>
      </c>
      <c r="H14" s="116">
        <v>3452</v>
      </c>
    </row>
    <row r="15" spans="1:23" x14ac:dyDescent="0.35">
      <c r="A15" s="67"/>
      <c r="B15" s="118"/>
      <c r="C15" s="118"/>
      <c r="D15" s="118"/>
      <c r="E15" s="115"/>
      <c r="F15" s="115"/>
      <c r="G15" s="116"/>
      <c r="H15" s="116"/>
    </row>
    <row r="16" spans="1:23" x14ac:dyDescent="0.35">
      <c r="A16" s="386" t="s">
        <v>65</v>
      </c>
      <c r="B16" s="387">
        <v>0.997401809654064</v>
      </c>
      <c r="C16" s="387">
        <v>0.99766712237085742</v>
      </c>
      <c r="D16" s="387">
        <v>0.99788832869129251</v>
      </c>
      <c r="E16" s="387">
        <v>0.99809999999999999</v>
      </c>
      <c r="F16" s="388">
        <v>0.998</v>
      </c>
      <c r="G16" s="387">
        <v>0.998</v>
      </c>
      <c r="H16" s="387">
        <v>0.99851161851595682</v>
      </c>
    </row>
    <row r="17" spans="1:9" ht="13.9" x14ac:dyDescent="0.4">
      <c r="A17" s="74" t="s">
        <v>66</v>
      </c>
      <c r="B17" s="113"/>
      <c r="C17" s="108"/>
      <c r="D17" s="108"/>
      <c r="E17" s="123"/>
      <c r="F17" s="123"/>
      <c r="G17" s="116"/>
      <c r="H17" s="116"/>
    </row>
    <row r="18" spans="1:9" ht="13.9" x14ac:dyDescent="0.4">
      <c r="A18" s="74"/>
      <c r="B18" s="113"/>
      <c r="C18" s="108"/>
      <c r="D18" s="108"/>
      <c r="E18" s="123"/>
      <c r="F18" s="123"/>
      <c r="G18" s="116"/>
      <c r="H18" s="116"/>
    </row>
    <row r="19" spans="1:9" x14ac:dyDescent="0.35">
      <c r="A19" s="60" t="s">
        <v>41</v>
      </c>
      <c r="B19" s="114">
        <v>25446</v>
      </c>
      <c r="C19" s="115">
        <v>27598</v>
      </c>
      <c r="D19" s="115">
        <v>28164</v>
      </c>
      <c r="E19" s="115">
        <v>29187</v>
      </c>
      <c r="F19" s="115">
        <v>30927</v>
      </c>
      <c r="G19" s="124">
        <v>30739</v>
      </c>
      <c r="H19" s="124">
        <v>33157</v>
      </c>
    </row>
    <row r="20" spans="1:9" x14ac:dyDescent="0.35">
      <c r="A20" s="60" t="s">
        <v>42</v>
      </c>
      <c r="B20" s="114">
        <v>16288</v>
      </c>
      <c r="C20" s="115">
        <v>17448</v>
      </c>
      <c r="D20" s="115">
        <v>19799</v>
      </c>
      <c r="E20" s="115">
        <v>21203</v>
      </c>
      <c r="F20" s="115">
        <v>23274</v>
      </c>
      <c r="G20" s="426">
        <v>23648</v>
      </c>
      <c r="H20" s="426">
        <v>25407</v>
      </c>
    </row>
    <row r="21" spans="1:9" x14ac:dyDescent="0.35">
      <c r="A21" s="60"/>
      <c r="B21" s="114"/>
      <c r="C21" s="115"/>
      <c r="D21" s="115"/>
      <c r="E21" s="115"/>
      <c r="F21" s="115"/>
      <c r="G21" s="125"/>
      <c r="H21" s="125"/>
      <c r="I21" s="126"/>
    </row>
    <row r="22" spans="1:9" x14ac:dyDescent="0.35">
      <c r="A22" s="60" t="s">
        <v>62</v>
      </c>
      <c r="B22" s="114">
        <v>15200</v>
      </c>
      <c r="C22" s="115">
        <v>15993</v>
      </c>
      <c r="D22" s="115">
        <v>15078</v>
      </c>
      <c r="E22" s="115">
        <f>9694+4377+3+12</f>
        <v>14086</v>
      </c>
      <c r="F22" s="115">
        <v>13321</v>
      </c>
      <c r="G22" s="125">
        <v>13348</v>
      </c>
      <c r="H22" s="125">
        <v>14425</v>
      </c>
      <c r="I22" s="126"/>
    </row>
    <row r="23" spans="1:9" x14ac:dyDescent="0.35">
      <c r="A23" s="62"/>
      <c r="B23" s="114"/>
      <c r="C23" s="115"/>
      <c r="D23" s="115"/>
      <c r="E23" s="115"/>
      <c r="F23" s="115"/>
      <c r="G23" s="125"/>
      <c r="H23" s="125"/>
      <c r="I23" s="126"/>
    </row>
    <row r="24" spans="1:9" x14ac:dyDescent="0.35">
      <c r="A24" s="60" t="s">
        <v>63</v>
      </c>
      <c r="B24" s="114">
        <v>151006</v>
      </c>
      <c r="C24" s="115">
        <v>160549</v>
      </c>
      <c r="D24" s="115">
        <v>170078</v>
      </c>
      <c r="E24" s="115">
        <f>178917+309</f>
        <v>179226</v>
      </c>
      <c r="F24" s="115">
        <v>188173</v>
      </c>
      <c r="G24" s="125">
        <v>195390</v>
      </c>
      <c r="H24" s="125">
        <v>202867</v>
      </c>
      <c r="I24" s="126"/>
    </row>
    <row r="25" spans="1:9" x14ac:dyDescent="0.35">
      <c r="A25" s="122" t="s">
        <v>64</v>
      </c>
      <c r="B25" s="115">
        <v>307</v>
      </c>
      <c r="C25" s="115">
        <v>314</v>
      </c>
      <c r="D25" s="115">
        <v>311</v>
      </c>
      <c r="E25" s="115">
        <v>309</v>
      </c>
      <c r="F25" s="115">
        <v>300</v>
      </c>
      <c r="G25" s="125">
        <v>304</v>
      </c>
      <c r="H25" s="125">
        <v>299</v>
      </c>
      <c r="I25" s="126"/>
    </row>
    <row r="26" spans="1:9" x14ac:dyDescent="0.35">
      <c r="A26" s="67"/>
      <c r="B26" s="118"/>
      <c r="C26" s="118"/>
      <c r="D26" s="118"/>
      <c r="E26" s="115"/>
      <c r="F26" s="115"/>
      <c r="G26" s="127"/>
      <c r="H26" s="127"/>
      <c r="I26" s="126"/>
    </row>
    <row r="27" spans="1:9" x14ac:dyDescent="0.35">
      <c r="A27" s="386" t="s">
        <v>67</v>
      </c>
      <c r="B27" s="387">
        <v>0.99839997884269549</v>
      </c>
      <c r="C27" s="387">
        <v>0.99855083280466717</v>
      </c>
      <c r="D27" s="387">
        <v>0.99865536942110422</v>
      </c>
      <c r="E27" s="387">
        <v>0.998</v>
      </c>
      <c r="F27" s="387">
        <v>0.999</v>
      </c>
      <c r="G27" s="387">
        <v>0.998</v>
      </c>
      <c r="H27" s="387">
        <v>0.99900526422053593</v>
      </c>
    </row>
    <row r="28" spans="1:9" ht="13.9" x14ac:dyDescent="0.4">
      <c r="A28" s="74" t="s">
        <v>68</v>
      </c>
      <c r="B28" s="113"/>
      <c r="C28" s="108"/>
      <c r="D28" s="108"/>
      <c r="E28" s="123"/>
      <c r="F28" s="123"/>
    </row>
    <row r="29" spans="1:9" ht="13.9" x14ac:dyDescent="0.4">
      <c r="A29" s="74"/>
      <c r="B29" s="113"/>
      <c r="C29" s="108"/>
      <c r="D29" s="108"/>
      <c r="E29" s="123"/>
      <c r="F29" s="123"/>
    </row>
    <row r="30" spans="1:9" x14ac:dyDescent="0.35">
      <c r="A30" s="60" t="s">
        <v>41</v>
      </c>
      <c r="B30" s="114">
        <v>5610</v>
      </c>
      <c r="C30" s="115">
        <v>6139</v>
      </c>
      <c r="D30" s="115">
        <v>6628</v>
      </c>
      <c r="E30" s="115">
        <v>7073</v>
      </c>
      <c r="F30" s="115">
        <v>7468</v>
      </c>
      <c r="G30" s="125">
        <v>7116</v>
      </c>
      <c r="H30" s="125">
        <v>8135</v>
      </c>
      <c r="I30" s="126"/>
    </row>
    <row r="31" spans="1:9" x14ac:dyDescent="0.35">
      <c r="A31" s="60" t="s">
        <v>42</v>
      </c>
      <c r="B31" s="114">
        <v>2897</v>
      </c>
      <c r="C31" s="115">
        <v>2925</v>
      </c>
      <c r="D31" s="115">
        <v>3645</v>
      </c>
      <c r="E31" s="115">
        <v>4128</v>
      </c>
      <c r="F31" s="115">
        <v>4178</v>
      </c>
      <c r="G31" s="125">
        <v>4065</v>
      </c>
      <c r="H31" s="125">
        <v>4555</v>
      </c>
      <c r="I31" s="126"/>
    </row>
    <row r="32" spans="1:9" x14ac:dyDescent="0.35">
      <c r="A32" s="62"/>
      <c r="B32" s="114"/>
      <c r="C32" s="115"/>
      <c r="D32" s="115"/>
      <c r="E32" s="115"/>
      <c r="F32" s="115"/>
      <c r="G32" s="125"/>
      <c r="H32" s="125"/>
      <c r="I32" s="126"/>
    </row>
    <row r="33" spans="1:9" x14ac:dyDescent="0.35">
      <c r="A33" s="60" t="s">
        <v>62</v>
      </c>
      <c r="B33" s="114">
        <v>3557</v>
      </c>
      <c r="C33" s="115">
        <v>4018</v>
      </c>
      <c r="D33" s="115">
        <v>3972</v>
      </c>
      <c r="E33" s="115">
        <f>1913+1775+15+5</f>
        <v>3708</v>
      </c>
      <c r="F33" s="115">
        <v>3467</v>
      </c>
      <c r="G33" s="85">
        <v>3638</v>
      </c>
      <c r="H33" s="85">
        <v>3939</v>
      </c>
      <c r="I33" s="528" t="s">
        <v>558</v>
      </c>
    </row>
    <row r="34" spans="1:9" x14ac:dyDescent="0.35">
      <c r="A34" s="62"/>
      <c r="B34" s="114"/>
      <c r="C34" s="115"/>
      <c r="D34" s="115"/>
      <c r="E34" s="115"/>
      <c r="F34" s="115"/>
      <c r="G34" s="85"/>
      <c r="H34" s="128"/>
    </row>
    <row r="35" spans="1:9" x14ac:dyDescent="0.35">
      <c r="A35" s="60" t="s">
        <v>63</v>
      </c>
      <c r="B35" s="114">
        <v>38747</v>
      </c>
      <c r="C35" s="115">
        <v>41606</v>
      </c>
      <c r="D35" s="115">
        <v>44733</v>
      </c>
      <c r="E35" s="115">
        <f>47637+402</f>
        <v>48039</v>
      </c>
      <c r="F35" s="115">
        <v>51702</v>
      </c>
      <c r="G35" s="85">
        <v>54779</v>
      </c>
      <c r="H35" s="85">
        <v>58223</v>
      </c>
    </row>
    <row r="36" spans="1:9" x14ac:dyDescent="0.35">
      <c r="A36" s="122" t="s">
        <v>64</v>
      </c>
      <c r="B36" s="115">
        <v>373</v>
      </c>
      <c r="C36" s="115">
        <v>406</v>
      </c>
      <c r="D36" s="115">
        <v>411</v>
      </c>
      <c r="E36" s="115">
        <v>402</v>
      </c>
      <c r="F36" s="115">
        <v>388</v>
      </c>
      <c r="G36" s="85">
        <v>381</v>
      </c>
      <c r="H36" s="85">
        <v>382</v>
      </c>
    </row>
    <row r="37" spans="1:9" x14ac:dyDescent="0.35">
      <c r="A37" s="122"/>
      <c r="B37" s="129"/>
      <c r="C37" s="129"/>
      <c r="D37" s="129"/>
      <c r="E37" s="115"/>
      <c r="F37" s="115"/>
      <c r="G37" s="128"/>
      <c r="H37" s="85"/>
    </row>
    <row r="38" spans="1:9" x14ac:dyDescent="0.35">
      <c r="A38" s="87" t="s">
        <v>69</v>
      </c>
      <c r="B38" s="387">
        <v>0.99920057764711945</v>
      </c>
      <c r="C38" s="387">
        <v>0.9993274727386271</v>
      </c>
      <c r="D38" s="387">
        <v>0.99935212903802328</v>
      </c>
      <c r="E38" s="387">
        <v>0.99941000000000002</v>
      </c>
      <c r="F38" s="387">
        <v>0.999</v>
      </c>
      <c r="G38" s="387">
        <v>0.999</v>
      </c>
      <c r="H38" s="388">
        <v>0.99953648068669532</v>
      </c>
    </row>
    <row r="39" spans="1:9" ht="13.9" x14ac:dyDescent="0.4">
      <c r="A39" s="74" t="s">
        <v>70</v>
      </c>
      <c r="B39" s="113"/>
      <c r="C39" s="108"/>
      <c r="D39" s="108"/>
      <c r="E39" s="123"/>
      <c r="F39" s="123"/>
    </row>
    <row r="40" spans="1:9" ht="13.9" x14ac:dyDescent="0.4">
      <c r="A40" s="74"/>
      <c r="B40" s="113"/>
      <c r="C40" s="108"/>
      <c r="D40" s="108"/>
      <c r="E40" s="123"/>
      <c r="F40" s="123"/>
    </row>
    <row r="41" spans="1:9" x14ac:dyDescent="0.35">
      <c r="A41" s="60" t="s">
        <v>41</v>
      </c>
      <c r="B41" s="114">
        <v>482357</v>
      </c>
      <c r="C41" s="115">
        <v>532533</v>
      </c>
      <c r="D41" s="115">
        <v>585242</v>
      </c>
      <c r="E41" s="115">
        <f>SUM(E8+E19+E30)</f>
        <v>610966</v>
      </c>
      <c r="F41" s="115">
        <v>644346</v>
      </c>
      <c r="G41" s="85">
        <v>619817</v>
      </c>
      <c r="H41" s="85">
        <v>672490</v>
      </c>
    </row>
    <row r="42" spans="1:9" x14ac:dyDescent="0.35">
      <c r="A42" s="60" t="s">
        <v>42</v>
      </c>
      <c r="B42" s="114">
        <v>301885</v>
      </c>
      <c r="C42" s="115">
        <v>331527</v>
      </c>
      <c r="D42" s="115">
        <v>368954</v>
      </c>
      <c r="E42" s="115">
        <f>SUM(E9+E20+E31)</f>
        <v>399237</v>
      </c>
      <c r="F42" s="115">
        <v>436015</v>
      </c>
      <c r="G42" s="85">
        <v>490274</v>
      </c>
      <c r="H42" s="85">
        <v>508425</v>
      </c>
    </row>
    <row r="43" spans="1:9" x14ac:dyDescent="0.35">
      <c r="A43" s="62"/>
      <c r="B43" s="114"/>
      <c r="C43" s="115"/>
      <c r="D43" s="115"/>
      <c r="E43" s="115"/>
      <c r="F43" s="115"/>
      <c r="G43" s="85"/>
      <c r="H43" s="85"/>
    </row>
    <row r="44" spans="1:9" x14ac:dyDescent="0.35">
      <c r="A44" s="60" t="s">
        <v>62</v>
      </c>
      <c r="B44" s="114">
        <v>265168</v>
      </c>
      <c r="C44" s="115">
        <v>281119</v>
      </c>
      <c r="D44" s="115">
        <v>259496</v>
      </c>
      <c r="E44" s="115">
        <f>SUM(E11+E22+E33)</f>
        <v>244161</v>
      </c>
      <c r="F44" s="115">
        <v>247388</v>
      </c>
      <c r="G44" s="85">
        <v>262480</v>
      </c>
      <c r="H44" s="116">
        <v>274825</v>
      </c>
    </row>
    <row r="45" spans="1:9" x14ac:dyDescent="0.35">
      <c r="A45" s="62"/>
      <c r="B45" s="114"/>
      <c r="C45" s="115"/>
      <c r="D45" s="115"/>
      <c r="E45" s="115"/>
      <c r="F45" s="115"/>
      <c r="G45" s="85"/>
      <c r="H45" s="85"/>
    </row>
    <row r="46" spans="1:9" x14ac:dyDescent="0.35">
      <c r="A46" s="60" t="s">
        <v>63</v>
      </c>
      <c r="B46" s="114">
        <v>2771368</v>
      </c>
      <c r="C46" s="115">
        <v>2961386</v>
      </c>
      <c r="D46" s="115">
        <v>3197128</v>
      </c>
      <c r="E46" s="115">
        <f>SUM(E13+E24+E35)</f>
        <v>3427555</v>
      </c>
      <c r="F46" s="115">
        <v>3642429</v>
      </c>
      <c r="G46" s="85">
        <v>3764120</v>
      </c>
      <c r="H46" s="85">
        <v>3920690</v>
      </c>
    </row>
    <row r="47" spans="1:9" x14ac:dyDescent="0.35">
      <c r="A47" s="122" t="s">
        <v>64</v>
      </c>
      <c r="B47" s="114">
        <v>4790</v>
      </c>
      <c r="C47" s="115">
        <v>4712</v>
      </c>
      <c r="D47" s="115">
        <v>4611</v>
      </c>
      <c r="E47" s="115">
        <f>SUM(E14+E25+E36)</f>
        <v>4488</v>
      </c>
      <c r="F47" s="115">
        <v>4313</v>
      </c>
      <c r="G47" s="85">
        <v>4231</v>
      </c>
      <c r="H47" s="85">
        <v>4133</v>
      </c>
    </row>
    <row r="48" spans="1:9" x14ac:dyDescent="0.35">
      <c r="A48" s="122"/>
      <c r="B48" s="130"/>
      <c r="C48" s="129"/>
      <c r="D48" s="129"/>
      <c r="E48" s="115"/>
      <c r="F48" s="115"/>
      <c r="G48" s="38"/>
      <c r="H48" s="128"/>
    </row>
    <row r="49" spans="1:40" x14ac:dyDescent="0.35">
      <c r="A49" s="386" t="s">
        <v>71</v>
      </c>
      <c r="B49" s="387">
        <v>0.99748125336978644</v>
      </c>
      <c r="C49" s="387">
        <v>0.99773828298853917</v>
      </c>
      <c r="D49" s="387">
        <v>0.997949556403118</v>
      </c>
      <c r="E49" s="387">
        <v>0.99817999999999996</v>
      </c>
      <c r="F49" s="387">
        <v>0.998</v>
      </c>
      <c r="G49" s="387">
        <v>0.998</v>
      </c>
      <c r="H49" s="387">
        <v>0.99855235390209895</v>
      </c>
    </row>
    <row r="51" spans="1:40" ht="13.9" x14ac:dyDescent="0.4">
      <c r="A51" s="74" t="s">
        <v>54</v>
      </c>
      <c r="B51" s="106"/>
      <c r="C51" s="106"/>
      <c r="D51" s="106"/>
      <c r="E51" s="106"/>
      <c r="F51" s="60"/>
      <c r="P51" s="62"/>
      <c r="Q51" s="97"/>
      <c r="R51" s="97"/>
      <c r="S51" s="97"/>
      <c r="T51" s="97"/>
      <c r="U51" s="97"/>
      <c r="V51" s="110"/>
      <c r="W51" s="110"/>
    </row>
    <row r="52" spans="1:40" s="4" customFormat="1" ht="15" customHeight="1" x14ac:dyDescent="0.4">
      <c r="A52" s="3" t="s">
        <v>55</v>
      </c>
      <c r="B52" s="2"/>
      <c r="C52" s="2"/>
      <c r="D52" s="2"/>
      <c r="E52" s="2"/>
    </row>
    <row r="53" spans="1:40" s="39" customFormat="1" ht="52.5" customHeight="1" x14ac:dyDescent="0.35">
      <c r="A53" s="546" t="s">
        <v>56</v>
      </c>
      <c r="B53" s="546"/>
      <c r="C53" s="546"/>
      <c r="D53" s="17"/>
      <c r="E53" s="17"/>
      <c r="F53" s="17"/>
      <c r="G53" s="17"/>
      <c r="H53" s="17"/>
      <c r="I53" s="17"/>
      <c r="J53" s="105"/>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row>
    <row r="54" spans="1:40" s="4" customFormat="1" ht="54" customHeight="1" x14ac:dyDescent="0.35">
      <c r="A54" s="546" t="s">
        <v>57</v>
      </c>
      <c r="B54" s="546"/>
      <c r="C54" s="546"/>
      <c r="D54" s="17"/>
      <c r="E54" s="17"/>
      <c r="F54" s="17"/>
    </row>
    <row r="55" spans="1:40" s="4" customFormat="1" ht="26.25" customHeight="1" x14ac:dyDescent="0.35">
      <c r="A55" s="17" t="s">
        <v>58</v>
      </c>
      <c r="B55" s="17"/>
      <c r="C55" s="17"/>
      <c r="D55" s="17"/>
      <c r="E55" s="17"/>
      <c r="F55" s="17"/>
    </row>
    <row r="56" spans="1:40" x14ac:dyDescent="0.35">
      <c r="A56" s="525" t="s">
        <v>570</v>
      </c>
    </row>
  </sheetData>
  <mergeCells count="2">
    <mergeCell ref="A54:C54"/>
    <mergeCell ref="A53:C53"/>
  </mergeCells>
  <pageMargins left="0.7" right="0.7" top="0.75" bottom="0.75" header="0.3" footer="0.3"/>
  <pageSetup paperSize="9" scale="5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N50"/>
  <sheetViews>
    <sheetView showGridLines="0" topLeftCell="A28" zoomScale="90" zoomScaleNormal="90" workbookViewId="0">
      <selection activeCell="B2" sqref="B2"/>
    </sheetView>
  </sheetViews>
  <sheetFormatPr defaultColWidth="8.796875" defaultRowHeight="13.5" x14ac:dyDescent="0.35"/>
  <cols>
    <col min="1" max="1" width="57.796875" style="43" customWidth="1"/>
    <col min="2" max="6" width="16.46484375" style="43" customWidth="1"/>
    <col min="7" max="7" width="16.265625" style="38" customWidth="1"/>
    <col min="8" max="8" width="16.265625" style="43" customWidth="1"/>
    <col min="9" max="13" width="16.46484375" style="43" customWidth="1"/>
    <col min="14" max="14" width="13.46484375" style="43" customWidth="1"/>
    <col min="15" max="16384" width="8.796875" style="43"/>
  </cols>
  <sheetData>
    <row r="1" spans="1:24" ht="16.899999999999999" x14ac:dyDescent="0.4">
      <c r="A1" s="59" t="s">
        <v>32</v>
      </c>
      <c r="B1" s="62"/>
      <c r="C1" s="62"/>
      <c r="D1" s="62"/>
      <c r="E1" s="106"/>
      <c r="F1" s="62"/>
      <c r="G1" s="62"/>
      <c r="P1" s="64"/>
      <c r="Q1" s="65"/>
      <c r="R1" s="65"/>
      <c r="S1" s="65"/>
      <c r="T1" s="65"/>
      <c r="U1" s="65"/>
      <c r="V1" s="65"/>
      <c r="W1" s="65"/>
      <c r="X1" s="62"/>
    </row>
    <row r="2" spans="1:24" ht="15" x14ac:dyDescent="0.4">
      <c r="A2" s="66" t="s">
        <v>529</v>
      </c>
      <c r="B2" s="67"/>
      <c r="C2" s="67"/>
      <c r="D2" s="67"/>
      <c r="E2" s="67"/>
      <c r="F2" s="67"/>
      <c r="G2" s="67"/>
      <c r="P2" s="62"/>
      <c r="Q2" s="62"/>
      <c r="R2" s="97"/>
      <c r="S2" s="97"/>
      <c r="T2" s="97"/>
      <c r="U2" s="97"/>
      <c r="V2" s="97"/>
      <c r="W2" s="110"/>
      <c r="X2" s="110"/>
    </row>
    <row r="3" spans="1:24" x14ac:dyDescent="0.35">
      <c r="A3" s="67"/>
      <c r="B3" s="110"/>
      <c r="C3" s="110"/>
      <c r="D3" s="110"/>
      <c r="E3" s="132"/>
      <c r="F3" s="132"/>
      <c r="G3" s="62"/>
      <c r="P3" s="62"/>
      <c r="Q3" s="62"/>
      <c r="R3" s="62"/>
      <c r="S3" s="62"/>
      <c r="T3" s="62"/>
      <c r="U3" s="62"/>
      <c r="V3" s="62"/>
      <c r="W3" s="62"/>
      <c r="X3" s="62"/>
    </row>
    <row r="4" spans="1:24" ht="17.25" x14ac:dyDescent="0.45">
      <c r="A4" s="133" t="s">
        <v>72</v>
      </c>
      <c r="B4" s="200" t="s">
        <v>33</v>
      </c>
      <c r="C4" s="200" t="s">
        <v>34</v>
      </c>
      <c r="D4" s="200" t="s">
        <v>35</v>
      </c>
      <c r="E4" s="200" t="s">
        <v>36</v>
      </c>
      <c r="F4" s="200" t="s">
        <v>37</v>
      </c>
      <c r="G4" s="200" t="s">
        <v>38</v>
      </c>
      <c r="H4" s="200" t="s">
        <v>544</v>
      </c>
      <c r="P4" s="134"/>
      <c r="Q4" s="134"/>
      <c r="R4" s="134"/>
      <c r="S4" s="134"/>
      <c r="T4" s="134"/>
      <c r="U4" s="134"/>
      <c r="V4" s="134"/>
      <c r="W4" s="134"/>
      <c r="X4" s="134"/>
    </row>
    <row r="5" spans="1:24" ht="13.9" x14ac:dyDescent="0.4">
      <c r="A5" s="112" t="s">
        <v>61</v>
      </c>
      <c r="B5" s="97"/>
      <c r="C5" s="110"/>
      <c r="D5" s="110"/>
      <c r="E5" s="110"/>
      <c r="F5" s="110"/>
      <c r="H5" s="38"/>
      <c r="O5" s="62"/>
      <c r="P5" s="62"/>
      <c r="Q5" s="62"/>
      <c r="R5" s="62"/>
      <c r="S5" s="62"/>
      <c r="T5" s="62"/>
      <c r="U5" s="62"/>
      <c r="V5" s="62"/>
      <c r="W5" s="62"/>
    </row>
    <row r="6" spans="1:24" ht="15" x14ac:dyDescent="0.4">
      <c r="A6" s="74"/>
      <c r="B6" s="97"/>
      <c r="C6" s="110"/>
      <c r="D6" s="110"/>
      <c r="E6" s="110"/>
      <c r="F6" s="110"/>
      <c r="H6" s="38"/>
      <c r="O6" s="59"/>
      <c r="P6" s="59"/>
      <c r="Q6" s="59"/>
      <c r="R6" s="59"/>
      <c r="S6" s="59"/>
      <c r="T6" s="59"/>
      <c r="U6" s="59"/>
      <c r="V6" s="59"/>
      <c r="W6" s="59"/>
    </row>
    <row r="7" spans="1:24" x14ac:dyDescent="0.35">
      <c r="A7" s="60" t="s">
        <v>41</v>
      </c>
      <c r="B7" s="78">
        <v>428</v>
      </c>
      <c r="C7" s="135">
        <v>476</v>
      </c>
      <c r="D7" s="135">
        <v>492</v>
      </c>
      <c r="E7" s="135">
        <v>396</v>
      </c>
      <c r="F7" s="135">
        <v>398</v>
      </c>
      <c r="G7" s="136">
        <v>458</v>
      </c>
      <c r="H7" s="136">
        <v>392</v>
      </c>
      <c r="O7" s="96"/>
      <c r="P7" s="62"/>
      <c r="Q7" s="62"/>
      <c r="R7" s="62"/>
      <c r="S7" s="62"/>
      <c r="T7" s="62"/>
      <c r="U7" s="62"/>
      <c r="V7" s="62"/>
      <c r="W7" s="62"/>
    </row>
    <row r="8" spans="1:24" x14ac:dyDescent="0.35">
      <c r="A8" s="60" t="s">
        <v>42</v>
      </c>
      <c r="B8" s="78">
        <v>707</v>
      </c>
      <c r="C8" s="135">
        <v>583</v>
      </c>
      <c r="D8" s="135">
        <v>561</v>
      </c>
      <c r="E8" s="135">
        <v>487</v>
      </c>
      <c r="F8" s="135">
        <v>500</v>
      </c>
      <c r="G8" s="136">
        <v>450</v>
      </c>
      <c r="H8" s="136">
        <v>424</v>
      </c>
      <c r="O8" s="96"/>
      <c r="P8" s="62"/>
      <c r="Q8" s="62"/>
      <c r="R8" s="62"/>
      <c r="S8" s="62"/>
      <c r="T8" s="62"/>
      <c r="U8" s="62"/>
      <c r="V8" s="62"/>
      <c r="W8" s="62"/>
    </row>
    <row r="9" spans="1:24" x14ac:dyDescent="0.35">
      <c r="A9" s="62"/>
      <c r="B9" s="78"/>
      <c r="C9" s="135"/>
      <c r="D9" s="135"/>
      <c r="E9" s="135"/>
      <c r="F9" s="135"/>
      <c r="G9" s="136"/>
      <c r="H9" s="136"/>
      <c r="O9" s="62"/>
      <c r="P9" s="62"/>
      <c r="Q9" s="62"/>
      <c r="R9" s="62"/>
      <c r="S9" s="62"/>
      <c r="T9" s="62"/>
      <c r="U9" s="62"/>
      <c r="V9" s="62"/>
      <c r="W9" s="62"/>
    </row>
    <row r="10" spans="1:24" x14ac:dyDescent="0.35">
      <c r="A10" s="60" t="s">
        <v>62</v>
      </c>
      <c r="B10" s="78">
        <v>1115</v>
      </c>
      <c r="C10" s="135">
        <v>1061</v>
      </c>
      <c r="D10" s="135">
        <v>924</v>
      </c>
      <c r="E10" s="135">
        <f>699+177</f>
        <v>876</v>
      </c>
      <c r="F10" s="135">
        <v>852</v>
      </c>
      <c r="G10" s="136">
        <v>822</v>
      </c>
      <c r="H10" s="136">
        <v>814</v>
      </c>
      <c r="O10" s="62"/>
      <c r="P10" s="62"/>
      <c r="Q10" s="62"/>
      <c r="R10" s="62"/>
      <c r="S10" s="62"/>
      <c r="T10" s="62"/>
      <c r="U10" s="62"/>
      <c r="V10" s="62"/>
      <c r="W10" s="62"/>
    </row>
    <row r="11" spans="1:24" x14ac:dyDescent="0.35">
      <c r="A11" s="62"/>
      <c r="B11" s="78"/>
      <c r="C11" s="135"/>
      <c r="D11" s="135"/>
      <c r="E11" s="135"/>
      <c r="F11" s="135"/>
      <c r="G11" s="136"/>
      <c r="H11" s="136"/>
      <c r="O11" s="62"/>
      <c r="P11" s="62"/>
      <c r="Q11" s="62"/>
      <c r="R11" s="62"/>
      <c r="S11" s="62"/>
      <c r="T11" s="62"/>
      <c r="U11" s="62"/>
      <c r="V11" s="62"/>
      <c r="W11" s="62"/>
    </row>
    <row r="12" spans="1:24" x14ac:dyDescent="0.35">
      <c r="A12" s="60" t="s">
        <v>63</v>
      </c>
      <c r="B12" s="78">
        <v>6725</v>
      </c>
      <c r="C12" s="135">
        <v>6452</v>
      </c>
      <c r="D12" s="135">
        <v>6311</v>
      </c>
      <c r="E12" s="135">
        <v>5981</v>
      </c>
      <c r="F12" s="135">
        <v>5812</v>
      </c>
      <c r="G12" s="136">
        <v>5668</v>
      </c>
      <c r="H12" s="136">
        <v>5455</v>
      </c>
      <c r="O12" s="62"/>
      <c r="P12" s="62"/>
      <c r="Q12" s="62"/>
      <c r="R12" s="62"/>
      <c r="S12" s="62"/>
      <c r="T12" s="62"/>
      <c r="U12" s="62"/>
      <c r="V12" s="62"/>
      <c r="W12" s="62"/>
    </row>
    <row r="13" spans="1:24" x14ac:dyDescent="0.35">
      <c r="A13" s="62"/>
      <c r="B13" s="75"/>
      <c r="C13" s="137"/>
      <c r="D13" s="137"/>
      <c r="E13" s="137"/>
      <c r="F13" s="137"/>
      <c r="G13" s="90"/>
      <c r="H13" s="90"/>
      <c r="O13" s="62"/>
      <c r="P13" s="62"/>
      <c r="Q13" s="62"/>
      <c r="R13" s="62"/>
      <c r="S13" s="62"/>
      <c r="T13" s="62"/>
      <c r="U13" s="62"/>
      <c r="V13" s="62"/>
      <c r="W13" s="62"/>
    </row>
    <row r="14" spans="1:24" x14ac:dyDescent="0.35">
      <c r="A14" s="386" t="s">
        <v>73</v>
      </c>
      <c r="B14" s="88">
        <v>2.5981903459360053E-3</v>
      </c>
      <c r="C14" s="88">
        <v>2.3328776291426023E-3</v>
      </c>
      <c r="D14" s="88">
        <v>2.1116713087075407E-3</v>
      </c>
      <c r="E14" s="88">
        <v>1.8600000000000001E-3</v>
      </c>
      <c r="F14" s="140">
        <v>2E-3</v>
      </c>
      <c r="G14" s="89">
        <v>2E-3</v>
      </c>
      <c r="H14" s="89">
        <v>1.4883814840432135E-3</v>
      </c>
      <c r="I14" s="526"/>
      <c r="O14" s="62"/>
      <c r="P14" s="62"/>
      <c r="Q14" s="62"/>
      <c r="R14" s="62"/>
      <c r="S14" s="62"/>
      <c r="T14" s="62"/>
      <c r="U14" s="62"/>
      <c r="V14" s="62"/>
      <c r="W14" s="62"/>
    </row>
    <row r="15" spans="1:24" ht="13.9" x14ac:dyDescent="0.4">
      <c r="A15" s="112" t="s">
        <v>66</v>
      </c>
      <c r="B15" s="138"/>
      <c r="C15" s="138"/>
      <c r="D15" s="138"/>
      <c r="E15" s="138"/>
      <c r="F15" s="138"/>
      <c r="H15" s="38"/>
      <c r="O15" s="62"/>
      <c r="P15" s="62"/>
      <c r="Q15" s="62"/>
      <c r="R15" s="62"/>
      <c r="S15" s="62"/>
      <c r="T15" s="62"/>
      <c r="U15" s="62"/>
      <c r="V15" s="62"/>
      <c r="W15" s="62"/>
    </row>
    <row r="16" spans="1:24" ht="13.9" x14ac:dyDescent="0.4">
      <c r="A16" s="112"/>
      <c r="B16" s="138"/>
      <c r="C16" s="138"/>
      <c r="D16" s="138"/>
      <c r="E16" s="138"/>
      <c r="F16" s="138"/>
      <c r="H16" s="38"/>
      <c r="O16" s="62"/>
      <c r="P16" s="62"/>
      <c r="Q16" s="62"/>
      <c r="R16" s="62"/>
      <c r="S16" s="62"/>
      <c r="T16" s="62"/>
      <c r="U16" s="62"/>
      <c r="V16" s="62"/>
      <c r="W16" s="62"/>
    </row>
    <row r="17" spans="1:15" x14ac:dyDescent="0.35">
      <c r="A17" s="60" t="s">
        <v>41</v>
      </c>
      <c r="B17" s="78">
        <v>8</v>
      </c>
      <c r="C17" s="135">
        <v>4</v>
      </c>
      <c r="D17" s="135">
        <v>5</v>
      </c>
      <c r="E17" s="135">
        <v>8</v>
      </c>
      <c r="F17" s="135">
        <v>4</v>
      </c>
      <c r="G17" s="135">
        <v>6</v>
      </c>
      <c r="H17" s="135">
        <v>8</v>
      </c>
      <c r="O17" s="96"/>
    </row>
    <row r="18" spans="1:15" x14ac:dyDescent="0.35">
      <c r="A18" s="60" t="s">
        <v>42</v>
      </c>
      <c r="B18" s="78">
        <v>28</v>
      </c>
      <c r="C18" s="135">
        <v>22</v>
      </c>
      <c r="D18" s="135">
        <v>11</v>
      </c>
      <c r="E18" s="135">
        <v>10</v>
      </c>
      <c r="F18" s="135">
        <v>10</v>
      </c>
      <c r="G18" s="135">
        <v>12</v>
      </c>
      <c r="H18" s="135">
        <v>13</v>
      </c>
      <c r="O18" s="96"/>
    </row>
    <row r="19" spans="1:15" x14ac:dyDescent="0.35">
      <c r="A19" s="60"/>
      <c r="B19" s="78"/>
      <c r="C19" s="135"/>
      <c r="D19" s="135"/>
      <c r="E19" s="135"/>
      <c r="F19" s="135"/>
      <c r="G19" s="135"/>
      <c r="H19" s="135"/>
    </row>
    <row r="20" spans="1:15" x14ac:dyDescent="0.35">
      <c r="A20" s="60" t="s">
        <v>62</v>
      </c>
      <c r="B20" s="78">
        <v>58</v>
      </c>
      <c r="C20" s="135">
        <v>44</v>
      </c>
      <c r="D20" s="135">
        <v>35</v>
      </c>
      <c r="E20" s="135">
        <f>37+3</f>
        <v>40</v>
      </c>
      <c r="F20" s="135">
        <v>35</v>
      </c>
      <c r="G20" s="135">
        <v>29</v>
      </c>
      <c r="H20" s="135">
        <v>27</v>
      </c>
    </row>
    <row r="21" spans="1:15" x14ac:dyDescent="0.35">
      <c r="A21" s="62"/>
      <c r="B21" s="78"/>
      <c r="C21" s="135"/>
      <c r="D21" s="135"/>
      <c r="E21" s="135"/>
      <c r="F21" s="135"/>
      <c r="G21" s="135"/>
      <c r="H21" s="135"/>
    </row>
    <row r="22" spans="1:15" x14ac:dyDescent="0.35">
      <c r="A22" s="60" t="s">
        <v>63</v>
      </c>
      <c r="B22" s="78">
        <v>242</v>
      </c>
      <c r="C22" s="135">
        <v>233</v>
      </c>
      <c r="D22" s="135">
        <v>229</v>
      </c>
      <c r="E22" s="135">
        <v>216</v>
      </c>
      <c r="F22" s="135">
        <v>208</v>
      </c>
      <c r="G22" s="135">
        <v>203</v>
      </c>
      <c r="H22" s="135">
        <v>202</v>
      </c>
    </row>
    <row r="23" spans="1:15" x14ac:dyDescent="0.35">
      <c r="A23" s="62"/>
      <c r="B23" s="97"/>
      <c r="C23" s="110"/>
      <c r="D23" s="110"/>
      <c r="E23" s="110"/>
      <c r="F23" s="110"/>
      <c r="G23" s="110"/>
      <c r="H23" s="110"/>
    </row>
    <row r="24" spans="1:15" x14ac:dyDescent="0.35">
      <c r="A24" s="87" t="s">
        <v>74</v>
      </c>
      <c r="B24" s="88">
        <v>1.6000211573045594E-3</v>
      </c>
      <c r="C24" s="88">
        <v>1.4491671953328108E-3</v>
      </c>
      <c r="D24" s="88">
        <v>1.3446305788957589E-3</v>
      </c>
      <c r="E24" s="88">
        <v>1.2030000000000001E-3</v>
      </c>
      <c r="F24" s="140">
        <v>1E-3</v>
      </c>
      <c r="G24" s="140">
        <v>2E-3</v>
      </c>
      <c r="H24" s="140">
        <v>9.9473577946412308E-4</v>
      </c>
      <c r="I24" s="526"/>
    </row>
    <row r="25" spans="1:15" ht="13.9" x14ac:dyDescent="0.4">
      <c r="A25" s="112" t="s">
        <v>68</v>
      </c>
      <c r="B25" s="138"/>
      <c r="C25" s="138"/>
      <c r="D25" s="138"/>
      <c r="E25" s="138"/>
      <c r="F25" s="138"/>
      <c r="H25" s="38"/>
    </row>
    <row r="26" spans="1:15" ht="13.9" x14ac:dyDescent="0.4">
      <c r="A26" s="74"/>
      <c r="B26" s="97"/>
      <c r="C26" s="110"/>
      <c r="D26" s="110"/>
      <c r="E26" s="110"/>
      <c r="F26" s="110"/>
      <c r="H26" s="38"/>
    </row>
    <row r="27" spans="1:15" x14ac:dyDescent="0.35">
      <c r="A27" s="60" t="s">
        <v>41</v>
      </c>
      <c r="B27" s="78">
        <v>1</v>
      </c>
      <c r="C27" s="135">
        <v>0</v>
      </c>
      <c r="D27" s="135">
        <v>2</v>
      </c>
      <c r="E27" s="135">
        <v>2</v>
      </c>
      <c r="F27" s="135">
        <v>2</v>
      </c>
      <c r="G27" s="136">
        <v>4</v>
      </c>
      <c r="H27" s="136">
        <v>0</v>
      </c>
      <c r="O27" s="96"/>
    </row>
    <row r="28" spans="1:15" x14ac:dyDescent="0.35">
      <c r="A28" s="60" t="s">
        <v>42</v>
      </c>
      <c r="B28" s="78">
        <v>0</v>
      </c>
      <c r="C28" s="135">
        <v>1</v>
      </c>
      <c r="D28" s="135">
        <v>0</v>
      </c>
      <c r="E28" s="135">
        <v>2</v>
      </c>
      <c r="F28" s="135">
        <v>1</v>
      </c>
      <c r="G28" s="136">
        <v>2</v>
      </c>
      <c r="H28" s="136">
        <v>3</v>
      </c>
      <c r="O28" s="96"/>
    </row>
    <row r="29" spans="1:15" x14ac:dyDescent="0.35">
      <c r="A29" s="60"/>
      <c r="B29" s="78"/>
      <c r="C29" s="135"/>
      <c r="D29" s="135"/>
      <c r="E29" s="135"/>
      <c r="F29" s="135"/>
      <c r="G29" s="136"/>
      <c r="H29" s="136"/>
    </row>
    <row r="30" spans="1:15" x14ac:dyDescent="0.35">
      <c r="A30" s="60" t="s">
        <v>62</v>
      </c>
      <c r="B30" s="78">
        <v>3</v>
      </c>
      <c r="C30" s="135">
        <v>2</v>
      </c>
      <c r="D30" s="135">
        <v>3</v>
      </c>
      <c r="E30" s="135">
        <f>2+1</f>
        <v>3</v>
      </c>
      <c r="F30" s="135">
        <v>2</v>
      </c>
      <c r="G30" s="136">
        <v>2</v>
      </c>
      <c r="H30" s="136">
        <v>4</v>
      </c>
    </row>
    <row r="31" spans="1:15" x14ac:dyDescent="0.35">
      <c r="A31" s="62"/>
      <c r="B31" s="78"/>
      <c r="C31" s="135"/>
      <c r="D31" s="135"/>
      <c r="E31" s="135"/>
      <c r="F31" s="135"/>
      <c r="G31" s="136"/>
      <c r="H31" s="136"/>
    </row>
    <row r="32" spans="1:15" x14ac:dyDescent="0.35">
      <c r="A32" s="60" t="s">
        <v>63</v>
      </c>
      <c r="B32" s="78">
        <v>31</v>
      </c>
      <c r="C32" s="135">
        <v>28</v>
      </c>
      <c r="D32" s="135">
        <v>29</v>
      </c>
      <c r="E32" s="135">
        <v>28</v>
      </c>
      <c r="F32" s="135">
        <v>29</v>
      </c>
      <c r="G32" s="139">
        <v>31</v>
      </c>
      <c r="H32" s="139">
        <v>27</v>
      </c>
    </row>
    <row r="33" spans="1:40" x14ac:dyDescent="0.35">
      <c r="A33" s="62"/>
      <c r="B33" s="97"/>
      <c r="C33" s="110"/>
      <c r="D33" s="110"/>
      <c r="E33" s="110"/>
      <c r="F33" s="110"/>
      <c r="G33" s="90"/>
      <c r="H33" s="90"/>
    </row>
    <row r="34" spans="1:40" x14ac:dyDescent="0.35">
      <c r="A34" s="87" t="s">
        <v>75</v>
      </c>
      <c r="B34" s="88">
        <v>7.9942235288049928E-4</v>
      </c>
      <c r="C34" s="88">
        <v>6.7252726137291639E-4</v>
      </c>
      <c r="D34" s="88">
        <v>6.4787096197667664E-4</v>
      </c>
      <c r="E34" s="88">
        <v>5.8200000000000005E-4</v>
      </c>
      <c r="F34" s="140">
        <v>1E-3</v>
      </c>
      <c r="G34" s="89">
        <v>1E-3</v>
      </c>
      <c r="H34" s="527">
        <v>4.6351931330472105E-4</v>
      </c>
      <c r="I34" s="526"/>
    </row>
    <row r="35" spans="1:40" ht="13.9" x14ac:dyDescent="0.4">
      <c r="A35" s="112" t="s">
        <v>70</v>
      </c>
      <c r="B35" s="138"/>
      <c r="C35" s="138"/>
      <c r="D35" s="138"/>
      <c r="E35" s="138"/>
      <c r="F35" s="138"/>
      <c r="H35" s="38"/>
    </row>
    <row r="36" spans="1:40" ht="13.9" x14ac:dyDescent="0.4">
      <c r="A36" s="74"/>
      <c r="B36" s="97"/>
      <c r="C36" s="110"/>
      <c r="D36" s="110"/>
      <c r="E36" s="110"/>
      <c r="F36" s="110"/>
      <c r="H36" s="38"/>
    </row>
    <row r="37" spans="1:40" x14ac:dyDescent="0.35">
      <c r="A37" s="60" t="s">
        <v>41</v>
      </c>
      <c r="B37" s="78">
        <v>437</v>
      </c>
      <c r="C37" s="135">
        <v>480</v>
      </c>
      <c r="D37" s="135">
        <v>499</v>
      </c>
      <c r="E37" s="135">
        <f>SUM(E7+E17+E27)</f>
        <v>406</v>
      </c>
      <c r="F37" s="135">
        <v>404</v>
      </c>
      <c r="G37" s="85">
        <v>468</v>
      </c>
      <c r="H37" s="85">
        <v>400</v>
      </c>
      <c r="O37" s="96"/>
    </row>
    <row r="38" spans="1:40" x14ac:dyDescent="0.35">
      <c r="A38" s="60" t="s">
        <v>42</v>
      </c>
      <c r="B38" s="78">
        <v>735</v>
      </c>
      <c r="C38" s="135">
        <v>606</v>
      </c>
      <c r="D38" s="135">
        <v>572</v>
      </c>
      <c r="E38" s="135">
        <f>SUM(E8+E18+E28)</f>
        <v>499</v>
      </c>
      <c r="F38" s="135">
        <v>511</v>
      </c>
      <c r="G38" s="85">
        <v>464</v>
      </c>
      <c r="H38" s="85">
        <v>440</v>
      </c>
      <c r="O38" s="96"/>
    </row>
    <row r="39" spans="1:40" x14ac:dyDescent="0.35">
      <c r="A39" s="62"/>
      <c r="B39" s="78"/>
      <c r="C39" s="135"/>
      <c r="D39" s="135"/>
      <c r="E39" s="135"/>
      <c r="F39" s="135"/>
      <c r="G39" s="85"/>
      <c r="H39" s="85"/>
    </row>
    <row r="40" spans="1:40" x14ac:dyDescent="0.35">
      <c r="A40" s="60" t="s">
        <v>62</v>
      </c>
      <c r="B40" s="78">
        <v>1176</v>
      </c>
      <c r="C40" s="135">
        <v>1107</v>
      </c>
      <c r="D40" s="135">
        <v>962</v>
      </c>
      <c r="E40" s="135">
        <f>SUM(E10+E20+E30)</f>
        <v>919</v>
      </c>
      <c r="F40" s="135">
        <v>889</v>
      </c>
      <c r="G40" s="85">
        <v>853</v>
      </c>
      <c r="H40" s="85">
        <v>845</v>
      </c>
    </row>
    <row r="41" spans="1:40" x14ac:dyDescent="0.35">
      <c r="A41" s="62"/>
      <c r="B41" s="78"/>
      <c r="C41" s="135"/>
      <c r="D41" s="135"/>
      <c r="E41" s="135"/>
      <c r="F41" s="135"/>
      <c r="G41" s="85"/>
      <c r="H41" s="85"/>
    </row>
    <row r="42" spans="1:40" x14ac:dyDescent="0.35">
      <c r="A42" s="60" t="s">
        <v>63</v>
      </c>
      <c r="B42" s="78">
        <v>6998</v>
      </c>
      <c r="C42" s="135">
        <v>6713</v>
      </c>
      <c r="D42" s="135">
        <v>6569</v>
      </c>
      <c r="E42" s="135">
        <f>SUM(E12+E22+E32)</f>
        <v>6225</v>
      </c>
      <c r="F42" s="135">
        <v>6049</v>
      </c>
      <c r="G42" s="85">
        <v>5902</v>
      </c>
      <c r="H42" s="85">
        <v>5684</v>
      </c>
    </row>
    <row r="43" spans="1:40" x14ac:dyDescent="0.35">
      <c r="A43" s="62"/>
      <c r="B43" s="97"/>
      <c r="C43" s="110"/>
      <c r="D43" s="110"/>
      <c r="E43" s="110"/>
      <c r="F43" s="110"/>
      <c r="G43" s="90"/>
      <c r="H43" s="90"/>
    </row>
    <row r="44" spans="1:40" x14ac:dyDescent="0.35">
      <c r="A44" s="87" t="s">
        <v>76</v>
      </c>
      <c r="B44" s="88">
        <v>2.5187466302135858E-3</v>
      </c>
      <c r="C44" s="88">
        <v>2.2617170114608712E-3</v>
      </c>
      <c r="D44" s="88">
        <v>2.0504435968819773E-3</v>
      </c>
      <c r="E44" s="88">
        <v>1.8128E-3</v>
      </c>
      <c r="F44" s="140">
        <v>2E-3</v>
      </c>
      <c r="G44" s="89">
        <v>2E-3</v>
      </c>
      <c r="H44" s="89">
        <v>1.4476460979010151E-3</v>
      </c>
      <c r="I44" s="526"/>
    </row>
    <row r="46" spans="1:40" ht="13.9" x14ac:dyDescent="0.4">
      <c r="A46" s="74" t="s">
        <v>54</v>
      </c>
      <c r="B46" s="106"/>
      <c r="C46" s="106"/>
      <c r="D46" s="106"/>
      <c r="E46" s="106"/>
      <c r="F46" s="106"/>
      <c r="G46" s="60"/>
      <c r="Q46" s="62"/>
      <c r="R46" s="97"/>
      <c r="S46" s="97"/>
      <c r="T46" s="97"/>
      <c r="U46" s="97"/>
      <c r="V46" s="97"/>
      <c r="W46" s="110"/>
      <c r="X46" s="110"/>
    </row>
    <row r="47" spans="1:40" s="4" customFormat="1" ht="14.55" customHeight="1" x14ac:dyDescent="0.4">
      <c r="A47" s="3" t="s">
        <v>55</v>
      </c>
      <c r="B47" s="2"/>
      <c r="C47" s="2"/>
      <c r="D47" s="2"/>
      <c r="E47" s="2"/>
      <c r="G47" s="104"/>
    </row>
    <row r="48" spans="1:40" s="39" customFormat="1" ht="27" customHeight="1" x14ac:dyDescent="0.35">
      <c r="A48" s="546" t="s">
        <v>56</v>
      </c>
      <c r="B48" s="546"/>
      <c r="C48" s="546"/>
      <c r="D48" s="546"/>
      <c r="E48" s="546"/>
      <c r="F48" s="546"/>
      <c r="G48" s="546"/>
      <c r="H48" s="546"/>
      <c r="I48" s="546"/>
      <c r="J48" s="105"/>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row>
    <row r="49" spans="1:7" s="4" customFormat="1" ht="39.700000000000003" customHeight="1" x14ac:dyDescent="0.35">
      <c r="A49" s="546" t="s">
        <v>57</v>
      </c>
      <c r="B49" s="546"/>
      <c r="C49" s="546"/>
      <c r="D49" s="546"/>
      <c r="E49" s="546"/>
      <c r="F49" s="546"/>
      <c r="G49" s="104"/>
    </row>
    <row r="50" spans="1:7" s="4" customFormat="1" ht="14.55" customHeight="1" x14ac:dyDescent="0.35">
      <c r="A50" s="546" t="s">
        <v>58</v>
      </c>
      <c r="B50" s="546"/>
      <c r="C50" s="546"/>
      <c r="D50" s="546"/>
      <c r="E50" s="546"/>
      <c r="F50" s="546"/>
      <c r="G50" s="104"/>
    </row>
  </sheetData>
  <mergeCells count="3">
    <mergeCell ref="A50:F50"/>
    <mergeCell ref="A48:I48"/>
    <mergeCell ref="A49:F49"/>
  </mergeCells>
  <pageMargins left="0.7" right="0.7" top="0.75" bottom="0.75" header="0.3" footer="0.3"/>
  <pageSetup paperSize="9" scale="6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U190"/>
  <sheetViews>
    <sheetView showGridLines="0" topLeftCell="A19" zoomScaleNormal="100" workbookViewId="0">
      <selection activeCell="A3" sqref="A3"/>
    </sheetView>
  </sheetViews>
  <sheetFormatPr defaultColWidth="8.796875" defaultRowHeight="13.5" x14ac:dyDescent="0.35"/>
  <cols>
    <col min="1" max="1" width="23.19921875" style="43" customWidth="1"/>
    <col min="2" max="2" width="21.46484375" style="43" customWidth="1"/>
    <col min="3" max="3" width="5.59765625" style="43" customWidth="1"/>
    <col min="4" max="4" width="29.19921875" style="43" customWidth="1"/>
    <col min="5" max="5" width="5.59765625" style="43" customWidth="1"/>
    <col min="6" max="6" width="18.53125" style="213" customWidth="1"/>
    <col min="7" max="7" width="5.59765625" style="43" customWidth="1"/>
    <col min="8" max="8" width="25.53125" style="43" customWidth="1"/>
    <col min="9" max="9" width="5.59765625" style="43" customWidth="1"/>
    <col min="10" max="10" width="18.19921875" style="43" customWidth="1"/>
    <col min="11" max="11" width="9.53125" style="43" bestFit="1" customWidth="1"/>
    <col min="12" max="16384" width="8.796875" style="43"/>
  </cols>
  <sheetData>
    <row r="1" spans="1:40" ht="15" x14ac:dyDescent="0.4">
      <c r="A1" s="523" t="s">
        <v>557</v>
      </c>
    </row>
    <row r="2" spans="1:40" ht="17.25" x14ac:dyDescent="0.4">
      <c r="A2" s="59" t="s">
        <v>77</v>
      </c>
      <c r="B2" s="5"/>
      <c r="C2" s="5"/>
      <c r="D2" s="6"/>
      <c r="E2" s="6"/>
      <c r="F2" s="449"/>
      <c r="G2" s="6"/>
      <c r="H2" s="106"/>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row>
    <row r="3" spans="1:40" ht="17.25" x14ac:dyDescent="0.45">
      <c r="A3" s="141" t="s">
        <v>78</v>
      </c>
      <c r="B3" s="142"/>
      <c r="C3" s="143"/>
      <c r="D3" s="143"/>
      <c r="E3" s="143"/>
      <c r="F3" s="143"/>
      <c r="G3" s="144"/>
      <c r="H3" s="143"/>
      <c r="I3" s="143"/>
      <c r="J3" s="143"/>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row>
    <row r="4" spans="1:40" ht="15" x14ac:dyDescent="0.4">
      <c r="A4" s="146"/>
      <c r="B4" s="147"/>
      <c r="C4" s="148"/>
      <c r="D4" s="148"/>
      <c r="E4" s="148"/>
      <c r="F4" s="148"/>
      <c r="G4" s="149"/>
      <c r="H4" s="148"/>
      <c r="I4" s="148"/>
      <c r="J4" s="15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row>
    <row r="5" spans="1:40" ht="13.9" x14ac:dyDescent="0.4">
      <c r="A5" s="151"/>
      <c r="B5" s="152"/>
      <c r="C5" s="153"/>
      <c r="D5" s="154" t="s">
        <v>553</v>
      </c>
      <c r="E5" s="153"/>
      <c r="F5" s="155"/>
      <c r="G5" s="156"/>
      <c r="H5" s="154" t="s">
        <v>554</v>
      </c>
      <c r="I5" s="153"/>
      <c r="J5" s="155"/>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c r="AM5" s="157"/>
      <c r="AN5" s="157"/>
    </row>
    <row r="6" spans="1:40" ht="26.25" x14ac:dyDescent="0.4">
      <c r="A6" s="158" t="s">
        <v>79</v>
      </c>
      <c r="B6" s="159" t="s">
        <v>80</v>
      </c>
      <c r="C6" s="529"/>
      <c r="D6" s="160" t="s">
        <v>81</v>
      </c>
      <c r="E6" s="529"/>
      <c r="F6" s="161" t="s">
        <v>81</v>
      </c>
      <c r="G6" s="162"/>
      <c r="H6" s="160" t="s">
        <v>82</v>
      </c>
      <c r="I6" s="160"/>
      <c r="J6" s="161" t="s">
        <v>83</v>
      </c>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row>
    <row r="7" spans="1:40" ht="13.9" x14ac:dyDescent="0.4">
      <c r="A7" s="163" t="s">
        <v>84</v>
      </c>
      <c r="B7" s="395">
        <v>5000</v>
      </c>
      <c r="D7" s="395">
        <v>72.995059286577742</v>
      </c>
      <c r="F7" s="394">
        <v>69.998084318085063</v>
      </c>
      <c r="H7" s="395">
        <v>6.9992890771786529</v>
      </c>
      <c r="J7" s="394">
        <v>62.998604086478892</v>
      </c>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row>
    <row r="8" spans="1:40" ht="13.9" x14ac:dyDescent="0.4">
      <c r="A8" s="163" t="s">
        <v>85</v>
      </c>
      <c r="B8" s="395">
        <v>9900</v>
      </c>
      <c r="D8" s="395">
        <v>161.98903567706293</v>
      </c>
      <c r="F8" s="394">
        <v>160.99559393159564</v>
      </c>
      <c r="H8" s="395">
        <v>12.998679714760357</v>
      </c>
      <c r="J8" s="394">
        <v>147.99672071109327</v>
      </c>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row>
    <row r="9" spans="1:40" ht="13.9" x14ac:dyDescent="0.4">
      <c r="A9" s="163" t="s">
        <v>86</v>
      </c>
      <c r="B9" s="395">
        <v>18000</v>
      </c>
      <c r="D9" s="395">
        <v>370.97489034685401</v>
      </c>
      <c r="F9" s="394">
        <v>363.99003845404235</v>
      </c>
      <c r="H9" s="395">
        <v>26.997257869117661</v>
      </c>
      <c r="J9" s="394">
        <v>336.99253297052991</v>
      </c>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row>
    <row r="10" spans="1:40" ht="13.9" x14ac:dyDescent="0.4">
      <c r="A10" s="163" t="s">
        <v>87</v>
      </c>
      <c r="B10" s="395">
        <v>36600</v>
      </c>
      <c r="D10" s="395">
        <v>1026.9304916070594</v>
      </c>
      <c r="F10" s="394">
        <v>1031.9717573751971</v>
      </c>
      <c r="H10" s="395">
        <v>110.9887267952615</v>
      </c>
      <c r="J10" s="394">
        <v>920.97959307376289</v>
      </c>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row>
    <row r="11" spans="1:40" ht="28.5" customHeight="1" x14ac:dyDescent="0.4">
      <c r="A11" s="163" t="s">
        <v>88</v>
      </c>
      <c r="B11" s="395">
        <v>45000</v>
      </c>
      <c r="D11" s="395">
        <v>1477.8999674734507</v>
      </c>
      <c r="F11" s="394">
        <v>1467.9598254135553</v>
      </c>
      <c r="H11" s="395">
        <v>162.98344565430293</v>
      </c>
      <c r="J11" s="394">
        <v>1304.9710846484913</v>
      </c>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row>
    <row r="12" spans="1:40" ht="14.25" customHeight="1" x14ac:dyDescent="0.4">
      <c r="A12" s="163" t="s">
        <v>89</v>
      </c>
      <c r="B12" s="395">
        <v>58900</v>
      </c>
      <c r="D12" s="395">
        <v>1915.8703231929171</v>
      </c>
      <c r="F12" s="394">
        <v>1905.9478387181446</v>
      </c>
      <c r="H12" s="395">
        <v>199.9796879193901</v>
      </c>
      <c r="J12" s="394">
        <v>1705.9621995481427</v>
      </c>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row>
    <row r="13" spans="1:40" ht="13.9" x14ac:dyDescent="0.4">
      <c r="A13" s="163" t="s">
        <v>90</v>
      </c>
      <c r="B13" s="395">
        <v>87300</v>
      </c>
      <c r="D13" s="395">
        <v>3843.7398342137649</v>
      </c>
      <c r="F13" s="394">
        <v>3793.8961700402101</v>
      </c>
      <c r="H13" s="395">
        <v>421.95714150991313</v>
      </c>
      <c r="J13" s="394">
        <v>3371.9252853905846</v>
      </c>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row>
    <row r="14" spans="1:40" ht="13.9" x14ac:dyDescent="0.4">
      <c r="A14" s="163" t="s">
        <v>91</v>
      </c>
      <c r="B14" s="395">
        <v>119100</v>
      </c>
      <c r="D14" s="395">
        <v>5620.6195650664858</v>
      </c>
      <c r="F14" s="394">
        <v>5474.8501663073666</v>
      </c>
      <c r="H14" s="395">
        <v>559.94312617429227</v>
      </c>
      <c r="J14" s="394">
        <v>4914.8910965879959</v>
      </c>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row>
    <row r="15" spans="1:40" ht="13.9" x14ac:dyDescent="0.4">
      <c r="A15" s="163" t="s">
        <v>92</v>
      </c>
      <c r="B15" s="395">
        <v>124100</v>
      </c>
      <c r="D15" s="395">
        <v>7485.4933399906977</v>
      </c>
      <c r="F15" s="394">
        <v>7301.8001670093872</v>
      </c>
      <c r="H15" s="395">
        <v>748.923931258116</v>
      </c>
      <c r="J15" s="394">
        <v>6552.8548028364476</v>
      </c>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row>
    <row r="16" spans="1:40" ht="25.5" customHeight="1" x14ac:dyDescent="0.4">
      <c r="A16" s="163" t="s">
        <v>93</v>
      </c>
      <c r="B16" s="395">
        <v>176200</v>
      </c>
      <c r="D16" s="395">
        <v>13951.055714607297</v>
      </c>
      <c r="F16" s="394">
        <v>13543.629342916343</v>
      </c>
      <c r="H16" s="395">
        <v>1071.8911272479309</v>
      </c>
      <c r="J16" s="394">
        <v>12471.723653437537</v>
      </c>
    </row>
    <row r="17" spans="1:40" ht="13.9" x14ac:dyDescent="0.4">
      <c r="A17" s="163" t="s">
        <v>94</v>
      </c>
      <c r="B17" s="395">
        <v>335000</v>
      </c>
      <c r="D17" s="395">
        <v>26803.185810639949</v>
      </c>
      <c r="F17" s="394">
        <v>25942.29002091544</v>
      </c>
      <c r="H17" s="395">
        <v>2132.7833716602954</v>
      </c>
      <c r="J17" s="394">
        <v>23809.472433318449</v>
      </c>
    </row>
    <row r="18" spans="1:40" ht="13.9" x14ac:dyDescent="0.4">
      <c r="A18" s="163" t="s">
        <v>95</v>
      </c>
      <c r="B18" s="395">
        <v>521000</v>
      </c>
      <c r="D18" s="395">
        <v>48000.75104099833</v>
      </c>
      <c r="F18" s="394">
        <v>46408.729902890394</v>
      </c>
      <c r="H18" s="395">
        <v>4971.4950416760375</v>
      </c>
      <c r="J18" s="394">
        <v>41437.081843420827</v>
      </c>
    </row>
    <row r="19" spans="1:40" ht="13.9" x14ac:dyDescent="0.4">
      <c r="A19" s="164" t="s">
        <v>96</v>
      </c>
      <c r="B19" s="395">
        <v>1032200</v>
      </c>
      <c r="D19" s="395">
        <v>112654.37492252632</v>
      </c>
      <c r="F19" s="394">
        <v>108471.03140457084</v>
      </c>
      <c r="H19" s="395">
        <v>11988.782290767436</v>
      </c>
      <c r="J19" s="394">
        <v>96481.862169521104</v>
      </c>
    </row>
    <row r="20" spans="1:40" ht="13.9" x14ac:dyDescent="0.4">
      <c r="A20" s="164" t="s">
        <v>97</v>
      </c>
      <c r="B20" s="395">
        <v>1519700</v>
      </c>
      <c r="D20" s="395">
        <v>238791.83723437064</v>
      </c>
      <c r="F20" s="394">
        <v>228716.7405640767</v>
      </c>
      <c r="H20" s="395">
        <v>12885.691191085902</v>
      </c>
      <c r="J20" s="394">
        <v>215831.21764459141</v>
      </c>
    </row>
    <row r="21" spans="1:40" ht="25.5" customHeight="1" x14ac:dyDescent="0.4">
      <c r="A21" s="165" t="s">
        <v>98</v>
      </c>
      <c r="B21" s="395">
        <v>3379727.9999999995</v>
      </c>
      <c r="D21" s="395">
        <v>854962.13138643419</v>
      </c>
      <c r="F21" s="394">
        <v>804180.9914693851</v>
      </c>
      <c r="H21" s="395">
        <v>43110.621223222515</v>
      </c>
      <c r="J21" s="394">
        <v>761071.1363011119</v>
      </c>
    </row>
    <row r="22" spans="1:40" ht="25.5" customHeight="1" x14ac:dyDescent="0.4">
      <c r="A22" s="165">
        <v>2010</v>
      </c>
      <c r="B22" s="395">
        <v>389638</v>
      </c>
      <c r="D22" s="395">
        <v>142921.32628616225</v>
      </c>
      <c r="F22" s="394">
        <v>131390.40415557812</v>
      </c>
      <c r="H22" s="395">
        <v>7983.189141742052</v>
      </c>
      <c r="J22" s="394">
        <v>123407.26556051367</v>
      </c>
    </row>
    <row r="23" spans="1:40" ht="13.9" x14ac:dyDescent="0.4">
      <c r="A23" s="165">
        <v>2011</v>
      </c>
      <c r="B23" s="395">
        <v>440600</v>
      </c>
      <c r="D23" s="395">
        <v>175485.12218652788</v>
      </c>
      <c r="F23" s="394">
        <v>159876.62455513939</v>
      </c>
      <c r="H23" s="395">
        <v>10267.957076221084</v>
      </c>
      <c r="J23" s="394">
        <v>149608.68499343301</v>
      </c>
    </row>
    <row r="24" spans="1:40" ht="13.9" x14ac:dyDescent="0.4">
      <c r="A24" s="165">
        <v>2012</v>
      </c>
      <c r="B24" s="395">
        <v>479544</v>
      </c>
      <c r="D24" s="395">
        <v>208109.91395835212</v>
      </c>
      <c r="F24" s="394">
        <v>187472.86931122787</v>
      </c>
      <c r="H24" s="395">
        <v>12801.699722159758</v>
      </c>
      <c r="J24" s="394">
        <v>174671.12966358254</v>
      </c>
    </row>
    <row r="25" spans="1:40" ht="13.9" x14ac:dyDescent="0.4">
      <c r="A25" s="165">
        <v>2013</v>
      </c>
      <c r="B25" s="395">
        <v>517191.00000000006</v>
      </c>
      <c r="D25" s="395">
        <v>248630.17132095472</v>
      </c>
      <c r="F25" s="394">
        <v>221328.94275061938</v>
      </c>
      <c r="H25" s="395">
        <v>14820.494671706001</v>
      </c>
      <c r="J25" s="394">
        <v>206508.42421763515</v>
      </c>
    </row>
    <row r="26" spans="1:40" ht="13.9" x14ac:dyDescent="0.4">
      <c r="A26" s="165">
        <v>2014</v>
      </c>
      <c r="B26" s="395">
        <v>573700</v>
      </c>
      <c r="D26" s="395">
        <v>314926.68400259025</v>
      </c>
      <c r="F26" s="394">
        <v>274774.48007274355</v>
      </c>
      <c r="H26" s="395">
        <v>19117.058266654094</v>
      </c>
      <c r="J26" s="394">
        <v>255657.3351835151</v>
      </c>
    </row>
    <row r="27" spans="1:40" ht="25.5" customHeight="1" x14ac:dyDescent="0.4">
      <c r="A27" s="165">
        <v>2015</v>
      </c>
      <c r="B27" s="395">
        <v>598630</v>
      </c>
      <c r="D27" s="395">
        <v>371792.83498379122</v>
      </c>
      <c r="F27" s="394">
        <v>317008.3242323767</v>
      </c>
      <c r="H27" s="395">
        <v>23268.636587860634</v>
      </c>
      <c r="J27" s="394">
        <v>293739.49136487034</v>
      </c>
    </row>
    <row r="28" spans="1:40" ht="13.9" x14ac:dyDescent="0.4">
      <c r="A28" s="165">
        <v>2016</v>
      </c>
      <c r="B28" s="395">
        <v>646703</v>
      </c>
      <c r="D28" s="395">
        <v>476147.77165866562</v>
      </c>
      <c r="F28" s="394">
        <v>365637.99335341668</v>
      </c>
      <c r="H28" s="395">
        <v>26817.276149990212</v>
      </c>
      <c r="J28" s="394">
        <v>338820.49246688047</v>
      </c>
    </row>
    <row r="29" spans="1:40" ht="13.9" x14ac:dyDescent="0.4">
      <c r="A29" s="165">
        <v>2017</v>
      </c>
      <c r="B29" s="395">
        <v>620285</v>
      </c>
      <c r="D29" s="395">
        <v>610495.67824177141</v>
      </c>
      <c r="F29" s="394">
        <v>468623.17489271588</v>
      </c>
      <c r="H29" s="395">
        <v>52038.714390383691</v>
      </c>
      <c r="J29" s="394">
        <v>416582.76942213357</v>
      </c>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row>
    <row r="30" spans="1:40" ht="13.9" x14ac:dyDescent="0.4">
      <c r="A30" s="165">
        <v>2018</v>
      </c>
      <c r="B30" s="395">
        <v>657865</v>
      </c>
      <c r="D30" s="395">
        <v>167705.64874475286</v>
      </c>
      <c r="F30" s="394">
        <v>644358.36543643405</v>
      </c>
      <c r="G30" s="448"/>
      <c r="H30" s="395">
        <v>29175.036670559821</v>
      </c>
      <c r="I30" s="448"/>
      <c r="J30" s="394">
        <v>615184.36883799429</v>
      </c>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row>
    <row r="31" spans="1:40" ht="13.9" x14ac:dyDescent="0.4">
      <c r="A31" s="165" t="s">
        <v>549</v>
      </c>
      <c r="B31" s="395">
        <v>182742</v>
      </c>
      <c r="C31" s="464"/>
      <c r="D31" s="395"/>
      <c r="E31" s="464"/>
      <c r="F31" s="394">
        <v>182737.99889342597</v>
      </c>
      <c r="G31" s="448"/>
      <c r="H31" s="395">
        <v>966.90179109025109</v>
      </c>
      <c r="I31" s="448"/>
      <c r="J31" s="394">
        <v>181771.97232418708</v>
      </c>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row>
    <row r="32" spans="1:40" ht="13.9" x14ac:dyDescent="0.4">
      <c r="A32" s="166" t="s">
        <v>99</v>
      </c>
      <c r="B32" s="396">
        <v>12574626</v>
      </c>
      <c r="C32" s="530"/>
      <c r="D32" s="396">
        <v>4033355</v>
      </c>
      <c r="E32" s="530"/>
      <c r="F32" s="396">
        <v>4202044</v>
      </c>
      <c r="G32" s="485"/>
      <c r="H32" s="396">
        <v>275670.00000000006</v>
      </c>
      <c r="I32" s="485"/>
      <c r="J32" s="396">
        <v>3926373.9999999991</v>
      </c>
    </row>
    <row r="34" spans="1:255" ht="13.9" x14ac:dyDescent="0.4">
      <c r="A34" s="74" t="s">
        <v>54</v>
      </c>
      <c r="B34" s="62"/>
      <c r="C34" s="62"/>
      <c r="D34" s="60"/>
      <c r="E34" s="62"/>
      <c r="F34" s="450"/>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c r="FQ34" s="62"/>
      <c r="FR34" s="62"/>
      <c r="FS34" s="62"/>
      <c r="FT34" s="62"/>
      <c r="FU34" s="62"/>
      <c r="FV34" s="62"/>
      <c r="FW34" s="62"/>
      <c r="FX34" s="62"/>
      <c r="FY34" s="62"/>
      <c r="FZ34" s="62"/>
      <c r="GA34" s="62"/>
      <c r="GB34" s="62"/>
      <c r="GC34" s="62"/>
      <c r="GD34" s="62"/>
      <c r="GE34" s="62"/>
      <c r="GF34" s="62"/>
      <c r="GG34" s="62"/>
      <c r="GH34" s="62"/>
      <c r="GI34" s="62"/>
      <c r="GJ34" s="62"/>
      <c r="GK34" s="62"/>
      <c r="GL34" s="62"/>
      <c r="GM34" s="62"/>
      <c r="GN34" s="62"/>
      <c r="GO34" s="62"/>
      <c r="GP34" s="62"/>
      <c r="GQ34" s="62"/>
      <c r="GR34" s="62"/>
      <c r="GS34" s="62"/>
      <c r="GT34" s="62"/>
      <c r="GU34" s="62"/>
      <c r="GV34" s="62"/>
      <c r="GW34" s="62"/>
      <c r="GX34" s="62"/>
      <c r="GY34" s="62"/>
      <c r="GZ34" s="62"/>
      <c r="HA34" s="62"/>
      <c r="HB34" s="62"/>
      <c r="HC34" s="62"/>
      <c r="HD34" s="62"/>
      <c r="HE34" s="62"/>
      <c r="HF34" s="62"/>
      <c r="HG34" s="62"/>
      <c r="HH34" s="62"/>
      <c r="HI34" s="62"/>
      <c r="HJ34" s="62"/>
      <c r="HK34" s="62"/>
      <c r="HL34" s="62"/>
      <c r="HM34" s="62"/>
      <c r="HN34" s="62"/>
      <c r="HO34" s="62"/>
      <c r="HP34" s="62"/>
      <c r="HQ34" s="62"/>
      <c r="HR34" s="62"/>
      <c r="HS34" s="62"/>
      <c r="HT34" s="62"/>
      <c r="HU34" s="62"/>
      <c r="HV34" s="62"/>
      <c r="HW34" s="62"/>
      <c r="HX34" s="62"/>
      <c r="HY34" s="62"/>
      <c r="HZ34" s="62"/>
      <c r="IA34" s="62"/>
      <c r="IB34" s="62"/>
      <c r="IC34" s="62"/>
      <c r="ID34" s="62"/>
      <c r="IE34" s="62"/>
      <c r="IF34" s="62"/>
      <c r="IG34" s="62"/>
      <c r="IH34" s="62"/>
      <c r="II34" s="62"/>
      <c r="IJ34" s="62"/>
      <c r="IK34" s="62"/>
      <c r="IL34" s="62"/>
      <c r="IM34" s="62"/>
      <c r="IN34" s="62"/>
      <c r="IO34" s="62"/>
      <c r="IP34" s="62"/>
      <c r="IQ34" s="62"/>
      <c r="IR34" s="62"/>
      <c r="IS34" s="62"/>
      <c r="IT34" s="62"/>
      <c r="IU34" s="62"/>
    </row>
    <row r="35" spans="1:255" s="4" customFormat="1" ht="14.55" customHeight="1" x14ac:dyDescent="0.4">
      <c r="A35" s="3" t="s">
        <v>55</v>
      </c>
      <c r="B35" s="2"/>
      <c r="C35" s="2"/>
      <c r="D35" s="2"/>
      <c r="E35" s="2"/>
      <c r="F35" s="451"/>
    </row>
    <row r="36" spans="1:255" ht="15.7" customHeight="1" x14ac:dyDescent="0.35">
      <c r="A36" s="548" t="s">
        <v>100</v>
      </c>
      <c r="B36" s="549"/>
      <c r="C36" s="549"/>
      <c r="D36" s="549"/>
      <c r="E36" s="549"/>
      <c r="F36" s="549"/>
      <c r="G36" s="549"/>
      <c r="H36" s="549"/>
      <c r="I36" s="549"/>
      <c r="J36" s="549"/>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62"/>
      <c r="FF36" s="62"/>
      <c r="FG36" s="62"/>
      <c r="FH36" s="62"/>
      <c r="FI36" s="62"/>
      <c r="FJ36" s="62"/>
      <c r="FK36" s="62"/>
      <c r="FL36" s="62"/>
      <c r="FM36" s="62"/>
      <c r="FN36" s="62"/>
      <c r="FO36" s="62"/>
      <c r="FP36" s="62"/>
      <c r="FQ36" s="62"/>
      <c r="FR36" s="62"/>
      <c r="FS36" s="62"/>
      <c r="FT36" s="62"/>
      <c r="FU36" s="62"/>
      <c r="FV36" s="62"/>
      <c r="FW36" s="62"/>
      <c r="FX36" s="62"/>
      <c r="FY36" s="62"/>
      <c r="FZ36" s="62"/>
      <c r="GA36" s="62"/>
      <c r="GB36" s="62"/>
      <c r="GC36" s="62"/>
      <c r="GD36" s="62"/>
      <c r="GE36" s="62"/>
      <c r="GF36" s="62"/>
      <c r="GG36" s="62"/>
      <c r="GH36" s="62"/>
      <c r="GI36" s="62"/>
      <c r="GJ36" s="62"/>
      <c r="GK36" s="62"/>
      <c r="GL36" s="62"/>
      <c r="GM36" s="62"/>
      <c r="GN36" s="62"/>
      <c r="GO36" s="62"/>
      <c r="GP36" s="62"/>
      <c r="GQ36" s="62"/>
      <c r="GR36" s="62"/>
      <c r="GS36" s="62"/>
      <c r="GT36" s="62"/>
      <c r="GU36" s="62"/>
      <c r="GV36" s="62"/>
      <c r="GW36" s="62"/>
      <c r="GX36" s="62"/>
      <c r="GY36" s="62"/>
      <c r="GZ36" s="62"/>
      <c r="HA36" s="62"/>
      <c r="HB36" s="62"/>
      <c r="HC36" s="62"/>
      <c r="HD36" s="62"/>
      <c r="HE36" s="62"/>
      <c r="HF36" s="62"/>
      <c r="HG36" s="62"/>
      <c r="HH36" s="62"/>
      <c r="HI36" s="62"/>
      <c r="HJ36" s="62"/>
      <c r="HK36" s="62"/>
      <c r="HL36" s="62"/>
      <c r="HM36" s="62"/>
      <c r="HN36" s="62"/>
      <c r="HO36" s="62"/>
      <c r="HP36" s="62"/>
      <c r="HQ36" s="62"/>
      <c r="HR36" s="62"/>
      <c r="HS36" s="62"/>
      <c r="HT36" s="62"/>
      <c r="HU36" s="62"/>
      <c r="HV36" s="62"/>
      <c r="HW36" s="62"/>
      <c r="HX36" s="62"/>
      <c r="HY36" s="62"/>
      <c r="HZ36" s="62"/>
      <c r="IA36" s="62"/>
      <c r="IB36" s="62"/>
      <c r="IC36" s="62"/>
      <c r="ID36" s="62"/>
      <c r="IE36" s="62"/>
      <c r="IF36" s="62"/>
      <c r="IG36" s="62"/>
      <c r="IH36" s="62"/>
      <c r="II36" s="62"/>
      <c r="IJ36" s="62"/>
      <c r="IK36" s="62"/>
      <c r="IL36" s="62"/>
      <c r="IM36" s="62"/>
      <c r="IN36" s="62"/>
      <c r="IO36" s="62"/>
      <c r="IP36" s="62"/>
      <c r="IQ36" s="62"/>
      <c r="IR36" s="62"/>
      <c r="IS36" s="62"/>
      <c r="IT36" s="62"/>
      <c r="IU36" s="62"/>
    </row>
    <row r="37" spans="1:255" s="170" customFormat="1" ht="15" x14ac:dyDescent="0.4">
      <c r="A37" s="167" t="s">
        <v>101</v>
      </c>
      <c r="B37" s="168"/>
      <c r="C37" s="168"/>
      <c r="D37" s="168"/>
      <c r="E37" s="168"/>
      <c r="F37" s="168"/>
      <c r="G37" s="169"/>
      <c r="H37" s="168"/>
      <c r="I37" s="168"/>
      <c r="J37" s="168"/>
    </row>
    <row r="38" spans="1:255" s="39" customFormat="1" ht="12.75" x14ac:dyDescent="0.35">
      <c r="A38" s="546" t="s">
        <v>102</v>
      </c>
      <c r="B38" s="546"/>
      <c r="C38" s="546"/>
      <c r="D38" s="546"/>
      <c r="E38" s="546"/>
      <c r="F38" s="546"/>
      <c r="G38" s="546"/>
      <c r="H38" s="546"/>
      <c r="I38" s="546"/>
      <c r="J38" s="105"/>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row>
    <row r="39" spans="1:255" s="4" customFormat="1" ht="39.700000000000003" customHeight="1" x14ac:dyDescent="0.35">
      <c r="A39" s="546" t="s">
        <v>103</v>
      </c>
      <c r="B39" s="546"/>
      <c r="C39" s="546"/>
      <c r="D39" s="546"/>
      <c r="E39" s="546"/>
      <c r="F39" s="546"/>
      <c r="G39" s="546"/>
      <c r="H39" s="546"/>
    </row>
    <row r="40" spans="1:255" s="4" customFormat="1" ht="14.55" customHeight="1" x14ac:dyDescent="0.35">
      <c r="A40" s="546" t="s">
        <v>104</v>
      </c>
      <c r="B40" s="546"/>
      <c r="C40" s="546"/>
      <c r="D40" s="546"/>
      <c r="E40" s="546"/>
      <c r="F40" s="546"/>
    </row>
    <row r="41" spans="1:255" x14ac:dyDescent="0.35">
      <c r="A41" s="525" t="s">
        <v>565</v>
      </c>
      <c r="D41" s="60"/>
    </row>
    <row r="42" spans="1:255" x14ac:dyDescent="0.35">
      <c r="D42" s="60"/>
    </row>
    <row r="43" spans="1:255" x14ac:dyDescent="0.35">
      <c r="D43" s="60"/>
    </row>
    <row r="44" spans="1:255" x14ac:dyDescent="0.35">
      <c r="D44" s="60"/>
    </row>
    <row r="45" spans="1:255" x14ac:dyDescent="0.35">
      <c r="D45" s="60"/>
    </row>
    <row r="46" spans="1:255" x14ac:dyDescent="0.35">
      <c r="D46" s="60"/>
    </row>
    <row r="47" spans="1:255" x14ac:dyDescent="0.35">
      <c r="D47" s="60"/>
    </row>
    <row r="48" spans="1:255" x14ac:dyDescent="0.35">
      <c r="D48" s="60"/>
    </row>
    <row r="49" spans="4:4" x14ac:dyDescent="0.35">
      <c r="D49" s="60"/>
    </row>
    <row r="50" spans="4:4" x14ac:dyDescent="0.35">
      <c r="D50" s="60"/>
    </row>
    <row r="51" spans="4:4" x14ac:dyDescent="0.35">
      <c r="D51" s="60"/>
    </row>
    <row r="52" spans="4:4" x14ac:dyDescent="0.35">
      <c r="D52" s="60"/>
    </row>
    <row r="53" spans="4:4" x14ac:dyDescent="0.35">
      <c r="D53" s="60"/>
    </row>
    <row r="54" spans="4:4" x14ac:dyDescent="0.35">
      <c r="D54" s="60"/>
    </row>
    <row r="55" spans="4:4" x14ac:dyDescent="0.35">
      <c r="D55" s="60"/>
    </row>
    <row r="56" spans="4:4" x14ac:dyDescent="0.35">
      <c r="D56" s="60"/>
    </row>
    <row r="57" spans="4:4" x14ac:dyDescent="0.35">
      <c r="D57" s="60"/>
    </row>
    <row r="58" spans="4:4" x14ac:dyDescent="0.35">
      <c r="D58" s="60"/>
    </row>
    <row r="59" spans="4:4" x14ac:dyDescent="0.35">
      <c r="D59" s="60"/>
    </row>
    <row r="60" spans="4:4" x14ac:dyDescent="0.35">
      <c r="D60" s="60"/>
    </row>
    <row r="61" spans="4:4" x14ac:dyDescent="0.35">
      <c r="D61" s="60"/>
    </row>
    <row r="62" spans="4:4" x14ac:dyDescent="0.35">
      <c r="D62" s="60"/>
    </row>
    <row r="63" spans="4:4" x14ac:dyDescent="0.35">
      <c r="D63" s="60"/>
    </row>
    <row r="64" spans="4:4" x14ac:dyDescent="0.35">
      <c r="D64" s="60"/>
    </row>
    <row r="65" spans="4:4" x14ac:dyDescent="0.35">
      <c r="D65" s="60"/>
    </row>
    <row r="66" spans="4:4" x14ac:dyDescent="0.35">
      <c r="D66" s="60"/>
    </row>
    <row r="67" spans="4:4" x14ac:dyDescent="0.35">
      <c r="D67" s="60"/>
    </row>
    <row r="68" spans="4:4" x14ac:dyDescent="0.35">
      <c r="D68" s="60"/>
    </row>
    <row r="69" spans="4:4" x14ac:dyDescent="0.35">
      <c r="D69" s="60"/>
    </row>
    <row r="70" spans="4:4" x14ac:dyDescent="0.35">
      <c r="D70" s="60"/>
    </row>
    <row r="71" spans="4:4" x14ac:dyDescent="0.35">
      <c r="D71" s="60"/>
    </row>
    <row r="72" spans="4:4" x14ac:dyDescent="0.35">
      <c r="D72" s="60"/>
    </row>
    <row r="73" spans="4:4" x14ac:dyDescent="0.35">
      <c r="D73" s="60"/>
    </row>
    <row r="74" spans="4:4" x14ac:dyDescent="0.35">
      <c r="D74" s="60"/>
    </row>
    <row r="75" spans="4:4" x14ac:dyDescent="0.35">
      <c r="D75" s="60"/>
    </row>
    <row r="76" spans="4:4" x14ac:dyDescent="0.35">
      <c r="D76" s="60"/>
    </row>
    <row r="77" spans="4:4" x14ac:dyDescent="0.35">
      <c r="D77" s="60"/>
    </row>
    <row r="78" spans="4:4" x14ac:dyDescent="0.35">
      <c r="D78" s="60"/>
    </row>
    <row r="79" spans="4:4" x14ac:dyDescent="0.35">
      <c r="D79" s="60"/>
    </row>
    <row r="80" spans="4:4" x14ac:dyDescent="0.35">
      <c r="D80" s="60"/>
    </row>
    <row r="81" spans="4:4" x14ac:dyDescent="0.35">
      <c r="D81" s="60"/>
    </row>
    <row r="82" spans="4:4" x14ac:dyDescent="0.35">
      <c r="D82" s="60"/>
    </row>
    <row r="83" spans="4:4" x14ac:dyDescent="0.35">
      <c r="D83" s="60"/>
    </row>
    <row r="84" spans="4:4" x14ac:dyDescent="0.35">
      <c r="D84" s="60"/>
    </row>
    <row r="85" spans="4:4" x14ac:dyDescent="0.35">
      <c r="D85" s="60"/>
    </row>
    <row r="86" spans="4:4" x14ac:dyDescent="0.35">
      <c r="D86" s="60"/>
    </row>
    <row r="87" spans="4:4" x14ac:dyDescent="0.35">
      <c r="D87" s="60"/>
    </row>
    <row r="88" spans="4:4" x14ac:dyDescent="0.35">
      <c r="D88" s="60"/>
    </row>
    <row r="89" spans="4:4" x14ac:dyDescent="0.35">
      <c r="D89" s="60"/>
    </row>
    <row r="90" spans="4:4" x14ac:dyDescent="0.35">
      <c r="D90" s="60"/>
    </row>
    <row r="91" spans="4:4" x14ac:dyDescent="0.35">
      <c r="D91" s="60"/>
    </row>
    <row r="92" spans="4:4" x14ac:dyDescent="0.35">
      <c r="D92" s="60"/>
    </row>
    <row r="93" spans="4:4" x14ac:dyDescent="0.35">
      <c r="D93" s="60"/>
    </row>
    <row r="94" spans="4:4" x14ac:dyDescent="0.35">
      <c r="D94" s="60"/>
    </row>
    <row r="95" spans="4:4" x14ac:dyDescent="0.35">
      <c r="D95" s="60"/>
    </row>
    <row r="96" spans="4:4" x14ac:dyDescent="0.35">
      <c r="D96" s="60"/>
    </row>
    <row r="97" spans="4:4" x14ac:dyDescent="0.35">
      <c r="D97" s="60"/>
    </row>
    <row r="98" spans="4:4" x14ac:dyDescent="0.35">
      <c r="D98" s="60"/>
    </row>
    <row r="99" spans="4:4" x14ac:dyDescent="0.35">
      <c r="D99" s="60"/>
    </row>
    <row r="100" spans="4:4" x14ac:dyDescent="0.35">
      <c r="D100" s="60"/>
    </row>
    <row r="101" spans="4:4" x14ac:dyDescent="0.35">
      <c r="D101" s="60"/>
    </row>
    <row r="102" spans="4:4" x14ac:dyDescent="0.35">
      <c r="D102" s="60"/>
    </row>
    <row r="103" spans="4:4" x14ac:dyDescent="0.35">
      <c r="D103" s="60"/>
    </row>
    <row r="104" spans="4:4" x14ac:dyDescent="0.35">
      <c r="D104" s="60"/>
    </row>
    <row r="105" spans="4:4" x14ac:dyDescent="0.35">
      <c r="D105" s="60"/>
    </row>
    <row r="106" spans="4:4" x14ac:dyDescent="0.35">
      <c r="D106" s="60"/>
    </row>
    <row r="107" spans="4:4" x14ac:dyDescent="0.35">
      <c r="D107" s="60"/>
    </row>
    <row r="108" spans="4:4" x14ac:dyDescent="0.35">
      <c r="D108" s="60"/>
    </row>
    <row r="109" spans="4:4" x14ac:dyDescent="0.35">
      <c r="D109" s="60"/>
    </row>
    <row r="110" spans="4:4" x14ac:dyDescent="0.35">
      <c r="D110" s="60"/>
    </row>
    <row r="111" spans="4:4" x14ac:dyDescent="0.35">
      <c r="D111" s="60"/>
    </row>
    <row r="112" spans="4:4" x14ac:dyDescent="0.35">
      <c r="D112" s="60"/>
    </row>
    <row r="113" spans="4:4" x14ac:dyDescent="0.35">
      <c r="D113" s="60"/>
    </row>
    <row r="114" spans="4:4" x14ac:dyDescent="0.35">
      <c r="D114" s="60"/>
    </row>
    <row r="115" spans="4:4" x14ac:dyDescent="0.35">
      <c r="D115" s="60"/>
    </row>
    <row r="116" spans="4:4" x14ac:dyDescent="0.35">
      <c r="D116" s="60"/>
    </row>
    <row r="117" spans="4:4" x14ac:dyDescent="0.35">
      <c r="D117" s="60"/>
    </row>
    <row r="118" spans="4:4" x14ac:dyDescent="0.35">
      <c r="D118" s="60"/>
    </row>
    <row r="119" spans="4:4" x14ac:dyDescent="0.35">
      <c r="D119" s="60"/>
    </row>
    <row r="120" spans="4:4" x14ac:dyDescent="0.35">
      <c r="D120" s="60"/>
    </row>
    <row r="121" spans="4:4" x14ac:dyDescent="0.35">
      <c r="D121" s="60"/>
    </row>
    <row r="122" spans="4:4" x14ac:dyDescent="0.35">
      <c r="D122" s="60"/>
    </row>
    <row r="123" spans="4:4" x14ac:dyDescent="0.35">
      <c r="D123" s="60"/>
    </row>
    <row r="124" spans="4:4" x14ac:dyDescent="0.35">
      <c r="D124" s="60"/>
    </row>
    <row r="125" spans="4:4" x14ac:dyDescent="0.35">
      <c r="D125" s="60"/>
    </row>
    <row r="126" spans="4:4" x14ac:dyDescent="0.35">
      <c r="D126" s="60"/>
    </row>
    <row r="127" spans="4:4" x14ac:dyDescent="0.35">
      <c r="D127" s="60"/>
    </row>
    <row r="128" spans="4:4" x14ac:dyDescent="0.35">
      <c r="D128" s="60"/>
    </row>
    <row r="129" spans="4:4" x14ac:dyDescent="0.35">
      <c r="D129" s="60"/>
    </row>
    <row r="130" spans="4:4" x14ac:dyDescent="0.35">
      <c r="D130" s="60"/>
    </row>
    <row r="131" spans="4:4" x14ac:dyDescent="0.35">
      <c r="D131" s="60"/>
    </row>
    <row r="132" spans="4:4" x14ac:dyDescent="0.35">
      <c r="D132" s="60"/>
    </row>
    <row r="133" spans="4:4" x14ac:dyDescent="0.35">
      <c r="D133" s="60"/>
    </row>
    <row r="134" spans="4:4" x14ac:dyDescent="0.35">
      <c r="D134" s="60"/>
    </row>
    <row r="135" spans="4:4" x14ac:dyDescent="0.35">
      <c r="D135" s="60"/>
    </row>
    <row r="136" spans="4:4" x14ac:dyDescent="0.35">
      <c r="D136" s="60"/>
    </row>
    <row r="137" spans="4:4" x14ac:dyDescent="0.35">
      <c r="D137" s="60"/>
    </row>
    <row r="138" spans="4:4" x14ac:dyDescent="0.35">
      <c r="D138" s="60"/>
    </row>
    <row r="139" spans="4:4" x14ac:dyDescent="0.35">
      <c r="D139" s="60"/>
    </row>
    <row r="140" spans="4:4" x14ac:dyDescent="0.35">
      <c r="D140" s="60"/>
    </row>
    <row r="141" spans="4:4" x14ac:dyDescent="0.35">
      <c r="D141" s="60"/>
    </row>
    <row r="142" spans="4:4" x14ac:dyDescent="0.35">
      <c r="D142" s="60"/>
    </row>
    <row r="143" spans="4:4" x14ac:dyDescent="0.35">
      <c r="D143" s="60"/>
    </row>
    <row r="144" spans="4:4" x14ac:dyDescent="0.35">
      <c r="D144" s="60"/>
    </row>
    <row r="145" spans="4:4" x14ac:dyDescent="0.35">
      <c r="D145" s="60"/>
    </row>
    <row r="146" spans="4:4" x14ac:dyDescent="0.35">
      <c r="D146" s="60"/>
    </row>
    <row r="147" spans="4:4" x14ac:dyDescent="0.35">
      <c r="D147" s="60"/>
    </row>
    <row r="148" spans="4:4" x14ac:dyDescent="0.35">
      <c r="D148" s="60"/>
    </row>
    <row r="149" spans="4:4" x14ac:dyDescent="0.35">
      <c r="D149" s="60"/>
    </row>
    <row r="150" spans="4:4" x14ac:dyDescent="0.35">
      <c r="D150" s="60"/>
    </row>
    <row r="151" spans="4:4" x14ac:dyDescent="0.35">
      <c r="D151" s="60"/>
    </row>
    <row r="152" spans="4:4" x14ac:dyDescent="0.35">
      <c r="D152" s="60"/>
    </row>
    <row r="153" spans="4:4" x14ac:dyDescent="0.35">
      <c r="D153" s="60"/>
    </row>
    <row r="154" spans="4:4" x14ac:dyDescent="0.35">
      <c r="D154" s="60"/>
    </row>
    <row r="155" spans="4:4" x14ac:dyDescent="0.35">
      <c r="D155" s="60"/>
    </row>
    <row r="156" spans="4:4" x14ac:dyDescent="0.35">
      <c r="D156" s="60"/>
    </row>
    <row r="157" spans="4:4" x14ac:dyDescent="0.35">
      <c r="D157" s="60"/>
    </row>
    <row r="158" spans="4:4" x14ac:dyDescent="0.35">
      <c r="D158" s="60"/>
    </row>
    <row r="159" spans="4:4" x14ac:dyDescent="0.35">
      <c r="D159" s="60"/>
    </row>
    <row r="160" spans="4:4" x14ac:dyDescent="0.35">
      <c r="D160" s="60"/>
    </row>
    <row r="161" spans="4:4" x14ac:dyDescent="0.35">
      <c r="D161" s="60"/>
    </row>
    <row r="162" spans="4:4" x14ac:dyDescent="0.35">
      <c r="D162" s="60"/>
    </row>
    <row r="163" spans="4:4" x14ac:dyDescent="0.35">
      <c r="D163" s="60"/>
    </row>
    <row r="164" spans="4:4" x14ac:dyDescent="0.35">
      <c r="D164" s="60"/>
    </row>
    <row r="165" spans="4:4" x14ac:dyDescent="0.35">
      <c r="D165" s="60"/>
    </row>
    <row r="166" spans="4:4" x14ac:dyDescent="0.35">
      <c r="D166" s="60"/>
    </row>
    <row r="167" spans="4:4" x14ac:dyDescent="0.35">
      <c r="D167" s="60"/>
    </row>
    <row r="168" spans="4:4" x14ac:dyDescent="0.35">
      <c r="D168" s="60"/>
    </row>
    <row r="169" spans="4:4" x14ac:dyDescent="0.35">
      <c r="D169" s="60"/>
    </row>
    <row r="170" spans="4:4" x14ac:dyDescent="0.35">
      <c r="D170" s="60"/>
    </row>
    <row r="171" spans="4:4" x14ac:dyDescent="0.35">
      <c r="D171" s="60"/>
    </row>
    <row r="172" spans="4:4" x14ac:dyDescent="0.35">
      <c r="D172" s="60"/>
    </row>
    <row r="173" spans="4:4" x14ac:dyDescent="0.35">
      <c r="D173" s="60"/>
    </row>
    <row r="174" spans="4:4" x14ac:dyDescent="0.35">
      <c r="D174" s="60"/>
    </row>
    <row r="175" spans="4:4" x14ac:dyDescent="0.35">
      <c r="D175" s="60"/>
    </row>
    <row r="176" spans="4:4" x14ac:dyDescent="0.35">
      <c r="D176" s="60"/>
    </row>
    <row r="177" spans="4:4" x14ac:dyDescent="0.35">
      <c r="D177" s="60"/>
    </row>
    <row r="178" spans="4:4" x14ac:dyDescent="0.35">
      <c r="D178" s="60"/>
    </row>
    <row r="179" spans="4:4" x14ac:dyDescent="0.35">
      <c r="D179" s="60"/>
    </row>
    <row r="180" spans="4:4" x14ac:dyDescent="0.35">
      <c r="D180" s="60"/>
    </row>
    <row r="181" spans="4:4" x14ac:dyDescent="0.35">
      <c r="D181" s="60"/>
    </row>
    <row r="182" spans="4:4" x14ac:dyDescent="0.35">
      <c r="D182" s="60"/>
    </row>
    <row r="183" spans="4:4" x14ac:dyDescent="0.35">
      <c r="D183" s="60"/>
    </row>
    <row r="184" spans="4:4" x14ac:dyDescent="0.35">
      <c r="D184" s="60"/>
    </row>
    <row r="185" spans="4:4" x14ac:dyDescent="0.35">
      <c r="D185" s="60"/>
    </row>
    <row r="186" spans="4:4" x14ac:dyDescent="0.35">
      <c r="D186" s="60"/>
    </row>
    <row r="187" spans="4:4" x14ac:dyDescent="0.35">
      <c r="D187" s="60"/>
    </row>
    <row r="188" spans="4:4" x14ac:dyDescent="0.35">
      <c r="D188" s="60"/>
    </row>
    <row r="189" spans="4:4" x14ac:dyDescent="0.35">
      <c r="D189" s="60"/>
    </row>
    <row r="190" spans="4:4" x14ac:dyDescent="0.35">
      <c r="D190" s="60"/>
    </row>
  </sheetData>
  <mergeCells count="4">
    <mergeCell ref="A38:I38"/>
    <mergeCell ref="A40:F40"/>
    <mergeCell ref="A39:H39"/>
    <mergeCell ref="A36:J36"/>
  </mergeCells>
  <pageMargins left="0.7" right="0.7" top="0.75" bottom="0.75" header="0.3" footer="0.3"/>
  <pageSetup paperSize="9" scale="5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N43"/>
  <sheetViews>
    <sheetView workbookViewId="0">
      <selection activeCell="C5" sqref="C5"/>
    </sheetView>
  </sheetViews>
  <sheetFormatPr defaultColWidth="8.796875" defaultRowHeight="12.75" x14ac:dyDescent="0.35"/>
  <cols>
    <col min="1" max="1" width="39.53125" style="2" customWidth="1"/>
    <col min="2" max="2" width="17" style="2" customWidth="1"/>
    <col min="3" max="3" width="11.53125" style="2" customWidth="1"/>
    <col min="4" max="4" width="9.796875" style="2" customWidth="1"/>
    <col min="5" max="5" width="17.46484375" style="2" customWidth="1"/>
    <col min="6" max="6" width="11.46484375" style="2" customWidth="1"/>
    <col min="7" max="7" width="7.46484375" style="2" customWidth="1"/>
    <col min="8" max="8" width="8.46484375" style="2" customWidth="1"/>
    <col min="9" max="9" width="11.796875" style="2" customWidth="1"/>
    <col min="10" max="16384" width="8.796875" style="2"/>
  </cols>
  <sheetData>
    <row r="1" spans="1:9" ht="16.899999999999999" x14ac:dyDescent="0.4">
      <c r="A1" s="7" t="s">
        <v>32</v>
      </c>
      <c r="B1" s="5"/>
      <c r="C1" s="5"/>
      <c r="D1" s="5"/>
      <c r="E1" s="8"/>
      <c r="F1" s="6"/>
      <c r="G1" s="6"/>
      <c r="H1" s="6"/>
      <c r="I1" s="6"/>
    </row>
    <row r="2" spans="1:9" s="9" customFormat="1" ht="17.25" x14ac:dyDescent="0.45">
      <c r="A2" s="7" t="s">
        <v>530</v>
      </c>
      <c r="B2" s="171"/>
      <c r="C2" s="171"/>
      <c r="D2" s="171"/>
      <c r="E2" s="171"/>
      <c r="F2" s="171"/>
      <c r="G2" s="171"/>
      <c r="H2" s="171"/>
      <c r="I2" s="171"/>
    </row>
    <row r="3" spans="1:9" ht="15" x14ac:dyDescent="0.4">
      <c r="B3" s="172"/>
      <c r="C3" s="172"/>
      <c r="D3" s="172"/>
      <c r="E3" s="172"/>
      <c r="F3" s="172"/>
      <c r="G3" s="172"/>
      <c r="H3" s="172"/>
      <c r="I3" s="172"/>
    </row>
    <row r="4" spans="1:9" s="3" customFormat="1" ht="16.5" customHeight="1" x14ac:dyDescent="0.4">
      <c r="A4" s="3" t="s">
        <v>545</v>
      </c>
      <c r="C4" s="173" t="s">
        <v>81</v>
      </c>
      <c r="D4" s="174"/>
      <c r="F4" s="173" t="s">
        <v>105</v>
      </c>
      <c r="G4" s="175"/>
      <c r="I4" s="176" t="s">
        <v>83</v>
      </c>
    </row>
    <row r="5" spans="1:9" x14ac:dyDescent="0.35">
      <c r="A5" s="177" t="s">
        <v>106</v>
      </c>
      <c r="B5" s="177"/>
      <c r="C5" s="178">
        <v>15</v>
      </c>
      <c r="D5" s="178"/>
      <c r="E5" s="178">
        <v>2.4</v>
      </c>
      <c r="F5" s="178"/>
      <c r="G5" s="178"/>
      <c r="H5" s="178"/>
      <c r="I5" s="178">
        <v>15.9</v>
      </c>
    </row>
    <row r="6" spans="1:9" x14ac:dyDescent="0.35">
      <c r="A6" s="177" t="s">
        <v>107</v>
      </c>
      <c r="B6" s="177"/>
      <c r="C6" s="178">
        <v>36.6</v>
      </c>
      <c r="D6" s="178"/>
      <c r="E6" s="178">
        <v>49.9</v>
      </c>
      <c r="F6" s="178"/>
      <c r="G6" s="178"/>
      <c r="H6" s="178"/>
      <c r="I6" s="178">
        <v>35.6</v>
      </c>
    </row>
    <row r="7" spans="1:9" x14ac:dyDescent="0.35">
      <c r="A7" s="177" t="s">
        <v>108</v>
      </c>
      <c r="B7" s="177"/>
      <c r="C7" s="178">
        <v>20.5</v>
      </c>
      <c r="D7" s="178"/>
      <c r="E7" s="178">
        <v>20.8</v>
      </c>
      <c r="F7" s="178"/>
      <c r="G7" s="178"/>
      <c r="H7" s="178"/>
      <c r="I7" s="178">
        <v>20.5</v>
      </c>
    </row>
    <row r="8" spans="1:9" x14ac:dyDescent="0.35">
      <c r="A8" s="177" t="s">
        <v>109</v>
      </c>
      <c r="B8" s="177"/>
      <c r="C8" s="178">
        <v>10.7</v>
      </c>
      <c r="D8" s="178"/>
      <c r="E8" s="178">
        <v>9.1</v>
      </c>
      <c r="F8" s="178"/>
      <c r="G8" s="178"/>
      <c r="H8" s="178"/>
      <c r="I8" s="178">
        <v>10.9</v>
      </c>
    </row>
    <row r="9" spans="1:9" x14ac:dyDescent="0.35">
      <c r="A9" s="177" t="s">
        <v>110</v>
      </c>
      <c r="B9" s="177"/>
      <c r="C9" s="178">
        <v>7.3</v>
      </c>
      <c r="D9" s="178"/>
      <c r="E9" s="178">
        <v>5.4</v>
      </c>
      <c r="F9" s="178"/>
      <c r="G9" s="178"/>
      <c r="H9" s="178"/>
      <c r="I9" s="178">
        <v>7.4</v>
      </c>
    </row>
    <row r="10" spans="1:9" x14ac:dyDescent="0.35">
      <c r="A10" s="177" t="s">
        <v>111</v>
      </c>
      <c r="B10" s="177"/>
      <c r="C10" s="178">
        <v>3.3</v>
      </c>
      <c r="D10" s="178"/>
      <c r="E10" s="178">
        <v>2.5</v>
      </c>
      <c r="F10" s="178"/>
      <c r="G10" s="178"/>
      <c r="H10" s="178"/>
      <c r="I10" s="178">
        <v>3.3</v>
      </c>
    </row>
    <row r="11" spans="1:9" x14ac:dyDescent="0.35">
      <c r="A11" s="177" t="s">
        <v>112</v>
      </c>
      <c r="B11" s="177"/>
      <c r="C11" s="178">
        <v>1.8</v>
      </c>
      <c r="D11" s="178"/>
      <c r="E11" s="178">
        <v>2</v>
      </c>
      <c r="F11" s="178"/>
      <c r="G11" s="178"/>
      <c r="H11" s="178"/>
      <c r="I11" s="178">
        <v>1.7</v>
      </c>
    </row>
    <row r="12" spans="1:9" x14ac:dyDescent="0.35">
      <c r="A12" s="177" t="s">
        <v>113</v>
      </c>
      <c r="B12" s="177"/>
      <c r="C12" s="178">
        <v>1.5</v>
      </c>
      <c r="D12" s="178"/>
      <c r="E12" s="178">
        <v>2.5</v>
      </c>
      <c r="F12" s="178"/>
      <c r="G12" s="178"/>
      <c r="H12" s="178"/>
      <c r="I12" s="178">
        <v>1.5</v>
      </c>
    </row>
    <row r="13" spans="1:9" x14ac:dyDescent="0.35">
      <c r="A13" s="177" t="s">
        <v>114</v>
      </c>
      <c r="B13" s="177"/>
      <c r="C13" s="178">
        <v>0.9</v>
      </c>
      <c r="D13" s="178"/>
      <c r="E13" s="178">
        <v>1.8</v>
      </c>
      <c r="F13" s="178"/>
      <c r="G13" s="178"/>
      <c r="H13" s="178"/>
      <c r="I13" s="178">
        <v>0.9</v>
      </c>
    </row>
    <row r="14" spans="1:9" x14ac:dyDescent="0.35">
      <c r="A14" s="177" t="s">
        <v>115</v>
      </c>
      <c r="B14" s="177"/>
      <c r="C14" s="178">
        <v>0.6</v>
      </c>
      <c r="D14" s="178"/>
      <c r="E14" s="178">
        <v>0.9</v>
      </c>
      <c r="F14" s="178"/>
      <c r="G14" s="178"/>
      <c r="H14" s="178"/>
      <c r="I14" s="178">
        <v>0.6</v>
      </c>
    </row>
    <row r="15" spans="1:9" x14ac:dyDescent="0.35">
      <c r="A15" s="177" t="s">
        <v>116</v>
      </c>
      <c r="B15" s="177"/>
      <c r="C15" s="178">
        <v>0.4</v>
      </c>
      <c r="D15" s="178"/>
      <c r="E15" s="178">
        <v>0.7</v>
      </c>
      <c r="F15" s="178"/>
      <c r="G15" s="178"/>
      <c r="H15" s="178"/>
      <c r="I15" s="178">
        <v>0.4</v>
      </c>
    </row>
    <row r="16" spans="1:9" x14ac:dyDescent="0.35">
      <c r="A16" s="177" t="s">
        <v>117</v>
      </c>
      <c r="B16" s="177"/>
      <c r="C16" s="178">
        <v>1.4</v>
      </c>
      <c r="D16" s="178"/>
      <c r="E16" s="178">
        <v>1.9</v>
      </c>
      <c r="F16" s="178"/>
      <c r="G16" s="178"/>
      <c r="H16" s="178"/>
      <c r="I16" s="178">
        <v>1.4</v>
      </c>
    </row>
    <row r="17" spans="1:10" x14ac:dyDescent="0.35">
      <c r="C17" s="177"/>
      <c r="D17" s="177"/>
      <c r="E17" s="179"/>
      <c r="F17" s="177"/>
      <c r="G17" s="177"/>
      <c r="I17" s="177"/>
    </row>
    <row r="18" spans="1:10" s="3" customFormat="1" ht="13.15" x14ac:dyDescent="0.4">
      <c r="A18" s="180" t="s">
        <v>118</v>
      </c>
      <c r="B18" s="181"/>
      <c r="C18" s="180">
        <v>8.5</v>
      </c>
      <c r="D18" s="180" t="s">
        <v>119</v>
      </c>
      <c r="E18" s="182">
        <v>9.4</v>
      </c>
      <c r="F18" s="180" t="s">
        <v>119</v>
      </c>
      <c r="G18" s="181"/>
      <c r="H18" s="180"/>
      <c r="I18" s="183">
        <v>8.5</v>
      </c>
      <c r="J18" s="180" t="s">
        <v>119</v>
      </c>
    </row>
    <row r="20" spans="1:10" s="3" customFormat="1" ht="13.15" x14ac:dyDescent="0.4">
      <c r="A20" s="3" t="s">
        <v>120</v>
      </c>
      <c r="C20" s="173" t="s">
        <v>81</v>
      </c>
      <c r="D20" s="174"/>
      <c r="F20" s="173" t="s">
        <v>105</v>
      </c>
      <c r="G20" s="175"/>
      <c r="I20" s="176" t="s">
        <v>83</v>
      </c>
    </row>
    <row r="21" spans="1:10" x14ac:dyDescent="0.35">
      <c r="A21" s="105" t="s">
        <v>121</v>
      </c>
      <c r="C21" s="184">
        <v>10.7</v>
      </c>
      <c r="D21" s="177" t="s">
        <v>119</v>
      </c>
      <c r="E21" s="10">
        <v>11.1</v>
      </c>
      <c r="F21" s="177" t="s">
        <v>119</v>
      </c>
      <c r="I21" s="184">
        <v>10.6</v>
      </c>
      <c r="J21" s="177" t="s">
        <v>119</v>
      </c>
    </row>
    <row r="22" spans="1:10" x14ac:dyDescent="0.35">
      <c r="A22" s="105" t="s">
        <v>122</v>
      </c>
      <c r="C22" s="184">
        <v>10.4</v>
      </c>
      <c r="D22" s="177" t="s">
        <v>119</v>
      </c>
      <c r="E22" s="10">
        <v>10.9</v>
      </c>
      <c r="F22" s="177" t="s">
        <v>119</v>
      </c>
      <c r="I22" s="184">
        <v>10.4</v>
      </c>
      <c r="J22" s="177" t="s">
        <v>119</v>
      </c>
    </row>
    <row r="23" spans="1:10" x14ac:dyDescent="0.35">
      <c r="A23" s="105" t="s">
        <v>123</v>
      </c>
      <c r="C23" s="184">
        <v>10</v>
      </c>
      <c r="D23" s="177" t="s">
        <v>119</v>
      </c>
      <c r="E23" s="10">
        <v>10</v>
      </c>
      <c r="F23" s="177" t="s">
        <v>119</v>
      </c>
      <c r="I23" s="184">
        <v>10</v>
      </c>
      <c r="J23" s="177" t="s">
        <v>119</v>
      </c>
    </row>
    <row r="24" spans="1:10" x14ac:dyDescent="0.35">
      <c r="A24" s="105" t="s">
        <v>124</v>
      </c>
      <c r="C24" s="185">
        <v>9.5</v>
      </c>
      <c r="D24" s="177" t="s">
        <v>119</v>
      </c>
      <c r="E24" s="186">
        <v>10.1</v>
      </c>
      <c r="F24" s="177" t="s">
        <v>119</v>
      </c>
      <c r="I24" s="185">
        <v>9.4</v>
      </c>
      <c r="J24" s="177" t="s">
        <v>119</v>
      </c>
    </row>
    <row r="25" spans="1:10" x14ac:dyDescent="0.35">
      <c r="A25" s="105" t="s">
        <v>125</v>
      </c>
      <c r="C25" s="185">
        <v>8.8000000000000007</v>
      </c>
      <c r="D25" s="177" t="s">
        <v>119</v>
      </c>
      <c r="E25" s="186">
        <v>9.6</v>
      </c>
      <c r="F25" s="177" t="s">
        <v>119</v>
      </c>
      <c r="I25" s="185">
        <v>8.8000000000000007</v>
      </c>
      <c r="J25" s="177" t="s">
        <v>119</v>
      </c>
    </row>
    <row r="26" spans="1:10" x14ac:dyDescent="0.35">
      <c r="A26" s="105" t="s">
        <v>126</v>
      </c>
      <c r="C26" s="185">
        <v>8.6</v>
      </c>
      <c r="D26" s="177" t="s">
        <v>119</v>
      </c>
      <c r="E26" s="186">
        <v>9.4</v>
      </c>
      <c r="F26" s="177" t="s">
        <v>119</v>
      </c>
      <c r="I26" s="185">
        <v>8.6</v>
      </c>
      <c r="J26" s="177" t="s">
        <v>119</v>
      </c>
    </row>
    <row r="27" spans="1:10" x14ac:dyDescent="0.35">
      <c r="A27" s="105" t="s">
        <v>127</v>
      </c>
      <c r="C27" s="185">
        <v>8.4</v>
      </c>
      <c r="D27" s="177" t="s">
        <v>119</v>
      </c>
      <c r="E27" s="186">
        <v>8.9</v>
      </c>
      <c r="F27" s="177" t="s">
        <v>119</v>
      </c>
      <c r="I27" s="185">
        <v>8.4</v>
      </c>
      <c r="J27" s="177" t="s">
        <v>119</v>
      </c>
    </row>
    <row r="28" spans="1:10" x14ac:dyDescent="0.35">
      <c r="A28" s="105" t="s">
        <v>128</v>
      </c>
      <c r="C28" s="185">
        <v>8.1</v>
      </c>
      <c r="D28" s="177" t="s">
        <v>119</v>
      </c>
      <c r="E28" s="186">
        <v>8.6999999999999993</v>
      </c>
      <c r="F28" s="177" t="s">
        <v>119</v>
      </c>
      <c r="I28" s="185">
        <v>8.1</v>
      </c>
      <c r="J28" s="177" t="s">
        <v>119</v>
      </c>
    </row>
    <row r="29" spans="1:10" x14ac:dyDescent="0.35">
      <c r="A29" s="105" t="s">
        <v>129</v>
      </c>
      <c r="C29" s="185">
        <v>8.6999999999999993</v>
      </c>
      <c r="D29" s="177" t="s">
        <v>119</v>
      </c>
      <c r="E29" s="186">
        <v>7.3</v>
      </c>
      <c r="F29" s="177" t="s">
        <v>119</v>
      </c>
      <c r="I29" s="185">
        <v>8.9</v>
      </c>
      <c r="J29" s="177" t="s">
        <v>119</v>
      </c>
    </row>
    <row r="30" spans="1:10" x14ac:dyDescent="0.35">
      <c r="A30" s="105" t="s">
        <v>130</v>
      </c>
      <c r="C30" s="185">
        <v>8.4</v>
      </c>
      <c r="D30" s="177" t="s">
        <v>119</v>
      </c>
      <c r="E30" s="186">
        <v>6.8</v>
      </c>
      <c r="F30" s="177" t="s">
        <v>119</v>
      </c>
      <c r="G30" s="177"/>
      <c r="I30" s="185">
        <v>8.8000000000000007</v>
      </c>
      <c r="J30" s="177" t="s">
        <v>119</v>
      </c>
    </row>
    <row r="31" spans="1:10" x14ac:dyDescent="0.35">
      <c r="A31" s="105" t="s">
        <v>131</v>
      </c>
      <c r="C31" s="185">
        <v>9.1</v>
      </c>
      <c r="D31" s="177" t="s">
        <v>119</v>
      </c>
      <c r="E31" s="186">
        <v>8.6999999999999993</v>
      </c>
      <c r="F31" s="177" t="s">
        <v>119</v>
      </c>
      <c r="G31" s="177"/>
      <c r="I31" s="185">
        <v>9.1999999999999993</v>
      </c>
      <c r="J31" s="177" t="s">
        <v>119</v>
      </c>
    </row>
    <row r="32" spans="1:10" x14ac:dyDescent="0.35">
      <c r="A32" s="105" t="s">
        <v>132</v>
      </c>
      <c r="C32" s="185">
        <v>8.9</v>
      </c>
      <c r="D32" s="177" t="s">
        <v>119</v>
      </c>
      <c r="E32" s="186">
        <v>9.3000000000000007</v>
      </c>
      <c r="F32" s="177" t="s">
        <v>119</v>
      </c>
      <c r="G32" s="177"/>
      <c r="I32" s="185">
        <v>8.9</v>
      </c>
      <c r="J32" s="177" t="s">
        <v>119</v>
      </c>
    </row>
    <row r="33" spans="1:40" x14ac:dyDescent="0.35">
      <c r="A33" s="105" t="s">
        <v>133</v>
      </c>
      <c r="C33" s="185">
        <v>8.8000000000000007</v>
      </c>
      <c r="D33" s="177" t="s">
        <v>119</v>
      </c>
      <c r="E33" s="186">
        <v>9.1999999999999993</v>
      </c>
      <c r="F33" s="177" t="s">
        <v>119</v>
      </c>
      <c r="G33" s="177"/>
      <c r="I33" s="185">
        <v>8.8000000000000007</v>
      </c>
      <c r="J33" s="177" t="s">
        <v>119</v>
      </c>
    </row>
    <row r="34" spans="1:40" x14ac:dyDescent="0.35">
      <c r="A34" s="105" t="s">
        <v>134</v>
      </c>
      <c r="C34" s="186">
        <v>8.6999999999999993</v>
      </c>
      <c r="D34" s="177" t="s">
        <v>119</v>
      </c>
      <c r="E34" s="186">
        <v>9</v>
      </c>
      <c r="F34" s="177" t="s">
        <v>119</v>
      </c>
      <c r="G34" s="177"/>
      <c r="I34" s="185">
        <v>8.6</v>
      </c>
      <c r="J34" s="177" t="s">
        <v>119</v>
      </c>
    </row>
    <row r="35" spans="1:40" x14ac:dyDescent="0.35">
      <c r="A35" s="105" t="s">
        <v>135</v>
      </c>
      <c r="C35" s="185">
        <v>8.6</v>
      </c>
      <c r="D35" s="2" t="s">
        <v>119</v>
      </c>
      <c r="E35" s="186">
        <v>8.8000000000000007</v>
      </c>
      <c r="F35" s="2" t="s">
        <v>119</v>
      </c>
      <c r="I35" s="185">
        <v>8.5</v>
      </c>
      <c r="J35" s="177" t="s">
        <v>119</v>
      </c>
    </row>
    <row r="36" spans="1:40" x14ac:dyDescent="0.35">
      <c r="A36" s="105" t="s">
        <v>136</v>
      </c>
      <c r="C36" s="185">
        <v>8.4</v>
      </c>
      <c r="D36" s="177" t="s">
        <v>119</v>
      </c>
      <c r="E36" s="10">
        <v>8.94</v>
      </c>
      <c r="F36" s="177" t="s">
        <v>119</v>
      </c>
      <c r="G36" s="177"/>
      <c r="I36" s="185">
        <v>8.3800000000000008</v>
      </c>
      <c r="J36" s="177" t="s">
        <v>119</v>
      </c>
    </row>
    <row r="37" spans="1:40" x14ac:dyDescent="0.35">
      <c r="A37" s="105" t="s">
        <v>137</v>
      </c>
      <c r="B37" s="105"/>
      <c r="C37" s="187">
        <v>8.4</v>
      </c>
      <c r="D37" s="177" t="s">
        <v>119</v>
      </c>
      <c r="E37" s="187">
        <v>9.6</v>
      </c>
      <c r="F37" s="177" t="s">
        <v>119</v>
      </c>
      <c r="G37" s="105"/>
      <c r="H37" s="105"/>
      <c r="I37" s="187">
        <v>8.3000000000000007</v>
      </c>
      <c r="J37" s="177" t="s">
        <v>119</v>
      </c>
    </row>
    <row r="38" spans="1:40" x14ac:dyDescent="0.35">
      <c r="A38" s="105" t="s">
        <v>138</v>
      </c>
      <c r="B38" s="105"/>
      <c r="C38" s="187">
        <v>8.3000000000000007</v>
      </c>
      <c r="D38" s="177" t="s">
        <v>119</v>
      </c>
      <c r="E38" s="187">
        <v>9.8000000000000007</v>
      </c>
      <c r="F38" s="364" t="s">
        <v>119</v>
      </c>
      <c r="H38" s="105"/>
      <c r="I38" s="187">
        <v>8.1999999999999993</v>
      </c>
      <c r="J38" s="177" t="s">
        <v>119</v>
      </c>
    </row>
    <row r="39" spans="1:40" x14ac:dyDescent="0.35">
      <c r="A39" s="105" t="s">
        <v>546</v>
      </c>
      <c r="B39" s="105"/>
      <c r="C39" s="187">
        <v>8.5</v>
      </c>
      <c r="D39" s="177" t="s">
        <v>119</v>
      </c>
      <c r="E39" s="187">
        <v>9.6</v>
      </c>
      <c r="F39" s="416" t="s">
        <v>119</v>
      </c>
      <c r="H39" s="105"/>
      <c r="I39" s="187">
        <v>8.4</v>
      </c>
      <c r="J39" s="177" t="s">
        <v>119</v>
      </c>
    </row>
    <row r="40" spans="1:40" x14ac:dyDescent="0.35">
      <c r="J40" s="177"/>
    </row>
    <row r="41" spans="1:40" ht="13.15" x14ac:dyDescent="0.4">
      <c r="A41" s="1" t="s">
        <v>54</v>
      </c>
    </row>
    <row r="42" spans="1:40" s="4" customFormat="1" ht="14.55" customHeight="1" x14ac:dyDescent="0.4">
      <c r="A42" s="3" t="s">
        <v>55</v>
      </c>
      <c r="B42" s="2"/>
      <c r="C42" s="2"/>
      <c r="D42" s="2"/>
      <c r="E42" s="2"/>
    </row>
    <row r="43" spans="1:40" s="39" customFormat="1" x14ac:dyDescent="0.35">
      <c r="A43" s="546" t="s">
        <v>139</v>
      </c>
      <c r="B43" s="546"/>
      <c r="C43" s="546"/>
      <c r="D43" s="546"/>
      <c r="E43" s="546"/>
      <c r="F43" s="546"/>
      <c r="G43" s="546"/>
      <c r="H43" s="546"/>
      <c r="I43" s="546"/>
      <c r="J43" s="105"/>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row>
  </sheetData>
  <mergeCells count="1">
    <mergeCell ref="A43:I43"/>
  </mergeCells>
  <pageMargins left="0.7" right="0.7" top="0.75" bottom="0.75" header="0.3" footer="0.3"/>
  <pageSetup paperSize="9" scale="5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S48"/>
  <sheetViews>
    <sheetView workbookViewId="0">
      <selection activeCell="G29" sqref="G29"/>
    </sheetView>
  </sheetViews>
  <sheetFormatPr defaultColWidth="9.19921875" defaultRowHeight="12.75" x14ac:dyDescent="0.35"/>
  <cols>
    <col min="1" max="1" width="23" style="2" customWidth="1"/>
    <col min="2" max="8" width="18.53125" style="2" customWidth="1"/>
    <col min="9" max="10" width="9.19921875" style="2"/>
    <col min="11" max="11" width="10" style="2" bestFit="1" customWidth="1"/>
    <col min="12" max="23" width="9.19921875" style="2"/>
    <col min="24" max="31" width="9.19921875" style="12"/>
    <col min="32" max="32" width="9.46484375" style="12" customWidth="1"/>
    <col min="33" max="41" width="9.19921875" style="12"/>
    <col min="42" max="42" width="11.46484375" style="12" customWidth="1"/>
    <col min="43" max="45" width="9.19921875" style="12"/>
    <col min="46" max="16384" width="9.19921875" style="2"/>
  </cols>
  <sheetData>
    <row r="1" spans="1:45" ht="16.899999999999999" x14ac:dyDescent="0.4">
      <c r="A1" s="7" t="s">
        <v>32</v>
      </c>
      <c r="B1" s="5"/>
      <c r="C1" s="5"/>
      <c r="D1" s="5"/>
      <c r="E1" s="6"/>
      <c r="F1" s="8"/>
      <c r="G1" s="11"/>
      <c r="H1" s="6"/>
    </row>
    <row r="2" spans="1:45" s="9" customFormat="1" ht="17.25" x14ac:dyDescent="0.45">
      <c r="A2" s="7" t="s">
        <v>140</v>
      </c>
      <c r="X2" s="13"/>
      <c r="Y2" s="13"/>
      <c r="Z2" s="13"/>
      <c r="AA2" s="13"/>
      <c r="AB2" s="13"/>
      <c r="AC2" s="13"/>
      <c r="AD2" s="13"/>
      <c r="AE2" s="13"/>
      <c r="AF2" s="13"/>
      <c r="AG2" s="13"/>
      <c r="AH2" s="13"/>
      <c r="AI2" s="13"/>
      <c r="AJ2" s="13"/>
      <c r="AK2" s="13"/>
      <c r="AL2" s="13"/>
      <c r="AM2" s="13"/>
      <c r="AN2" s="13"/>
      <c r="AO2" s="13"/>
      <c r="AP2" s="13"/>
      <c r="AQ2" s="13"/>
      <c r="AR2" s="13"/>
      <c r="AS2" s="13"/>
    </row>
    <row r="4" spans="1:45" ht="17.25" customHeight="1" x14ac:dyDescent="0.4">
      <c r="A4" s="50"/>
      <c r="B4" s="51"/>
      <c r="C4" s="52"/>
      <c r="D4" s="52"/>
      <c r="E4" s="51"/>
      <c r="F4" s="51"/>
      <c r="H4" s="51"/>
      <c r="AD4" s="14"/>
    </row>
    <row r="5" spans="1:45" ht="17.25" customHeight="1" x14ac:dyDescent="0.4">
      <c r="A5" s="51"/>
      <c r="B5" s="51"/>
      <c r="C5" s="53"/>
      <c r="D5" s="53" t="s">
        <v>141</v>
      </c>
      <c r="E5" s="15"/>
      <c r="F5" s="15"/>
      <c r="G5" s="16"/>
      <c r="H5" s="10" t="s">
        <v>142</v>
      </c>
      <c r="K5" s="2" t="s">
        <v>142</v>
      </c>
    </row>
    <row r="6" spans="1:45" s="17" customFormat="1" ht="17.25" customHeight="1" x14ac:dyDescent="0.4">
      <c r="A6" s="54" t="s">
        <v>143</v>
      </c>
      <c r="B6" s="55" t="s">
        <v>144</v>
      </c>
      <c r="C6" s="55" t="s">
        <v>145</v>
      </c>
      <c r="D6" s="55" t="s">
        <v>146</v>
      </c>
      <c r="E6" s="56" t="s">
        <v>147</v>
      </c>
      <c r="F6" s="56" t="s">
        <v>148</v>
      </c>
      <c r="G6" s="57" t="s">
        <v>550</v>
      </c>
      <c r="H6" s="192" t="s">
        <v>99</v>
      </c>
      <c r="K6" s="17" t="s">
        <v>149</v>
      </c>
      <c r="X6" s="18"/>
      <c r="Y6" s="18"/>
      <c r="Z6" s="19"/>
      <c r="AA6" s="19"/>
      <c r="AB6" s="19"/>
      <c r="AC6" s="20"/>
      <c r="AD6" s="20"/>
      <c r="AE6" s="21"/>
      <c r="AF6" s="19"/>
      <c r="AG6" s="19"/>
      <c r="AH6" s="19"/>
      <c r="AI6" s="19"/>
      <c r="AJ6" s="20"/>
      <c r="AK6" s="20"/>
      <c r="AL6" s="21"/>
      <c r="AM6" s="19"/>
      <c r="AN6" s="18"/>
      <c r="AO6" s="18"/>
      <c r="AP6" s="22"/>
      <c r="AQ6" s="18"/>
      <c r="AR6" s="18"/>
      <c r="AS6" s="18"/>
    </row>
    <row r="7" spans="1:45" ht="13.15" x14ac:dyDescent="0.4">
      <c r="A7" s="2" t="s">
        <v>150</v>
      </c>
      <c r="B7" s="23">
        <v>2078.7696247679132</v>
      </c>
      <c r="C7" s="23">
        <v>1542.5073157698139</v>
      </c>
      <c r="D7" s="23">
        <v>2617.0404068334215</v>
      </c>
      <c r="E7" s="23">
        <v>7857.1466397024897</v>
      </c>
      <c r="F7" s="23">
        <v>35454.57082243052</v>
      </c>
      <c r="G7" s="23">
        <v>228162.54045761831</v>
      </c>
      <c r="H7" s="24">
        <v>277712.57526712248</v>
      </c>
      <c r="Z7" s="25"/>
      <c r="AA7" s="25"/>
      <c r="AB7" s="26"/>
      <c r="AC7" s="26"/>
      <c r="AD7" s="26"/>
      <c r="AE7" s="26"/>
      <c r="AF7" s="25"/>
      <c r="AG7" s="27"/>
      <c r="AH7" s="27"/>
      <c r="AI7" s="27"/>
      <c r="AJ7" s="27"/>
      <c r="AK7" s="27"/>
      <c r="AL7" s="27"/>
      <c r="AM7" s="27"/>
    </row>
    <row r="8" spans="1:45" ht="13.15" x14ac:dyDescent="0.4">
      <c r="A8" s="2" t="s">
        <v>151</v>
      </c>
      <c r="B8" s="23">
        <v>1428.0243509275231</v>
      </c>
      <c r="C8" s="23">
        <v>1137.7999926869786</v>
      </c>
      <c r="D8" s="23">
        <v>1997.4264655378643</v>
      </c>
      <c r="E8" s="23">
        <v>7479.55370302967</v>
      </c>
      <c r="F8" s="23">
        <v>33481.246033701558</v>
      </c>
      <c r="G8" s="23">
        <v>230094.69154846537</v>
      </c>
      <c r="H8" s="24">
        <v>275618.742094349</v>
      </c>
      <c r="Z8" s="25"/>
      <c r="AA8" s="25"/>
      <c r="AB8" s="26"/>
      <c r="AC8" s="26"/>
      <c r="AD8" s="26"/>
      <c r="AE8" s="26"/>
      <c r="AF8" s="25"/>
      <c r="AG8" s="27"/>
      <c r="AH8" s="27"/>
      <c r="AI8" s="27"/>
      <c r="AJ8" s="27"/>
      <c r="AK8" s="27"/>
      <c r="AL8" s="27"/>
      <c r="AM8" s="27"/>
    </row>
    <row r="9" spans="1:45" ht="13.15" x14ac:dyDescent="0.4">
      <c r="A9" s="2" t="s">
        <v>152</v>
      </c>
      <c r="B9" s="23">
        <v>14036.214031585083</v>
      </c>
      <c r="C9" s="23">
        <v>10537.453948159282</v>
      </c>
      <c r="D9" s="23">
        <v>33992.402429357047</v>
      </c>
      <c r="E9" s="23">
        <v>53375.171766383857</v>
      </c>
      <c r="F9" s="23">
        <v>211175.87949000995</v>
      </c>
      <c r="G9" s="23">
        <v>535971.08040332515</v>
      </c>
      <c r="H9" s="24">
        <v>859088.20206882036</v>
      </c>
      <c r="Z9" s="25"/>
      <c r="AA9" s="25"/>
      <c r="AB9" s="26"/>
      <c r="AC9" s="26"/>
      <c r="AD9" s="26"/>
      <c r="AE9" s="26"/>
      <c r="AF9" s="25"/>
      <c r="AG9" s="27"/>
      <c r="AH9" s="27"/>
      <c r="AI9" s="27"/>
      <c r="AJ9" s="27"/>
      <c r="AK9" s="27"/>
      <c r="AL9" s="27"/>
      <c r="AM9" s="27"/>
    </row>
    <row r="10" spans="1:45" ht="13.9" x14ac:dyDescent="0.4">
      <c r="A10" s="2" t="s">
        <v>153</v>
      </c>
      <c r="B10" s="23">
        <v>4293.1111815859076</v>
      </c>
      <c r="C10" s="23">
        <v>2830.9427885124383</v>
      </c>
      <c r="D10" s="23">
        <v>5765.32193999642</v>
      </c>
      <c r="E10" s="23">
        <v>17129.262555394344</v>
      </c>
      <c r="F10" s="23">
        <v>57499.57121030744</v>
      </c>
      <c r="G10" s="23">
        <v>227512.79942031161</v>
      </c>
      <c r="H10" s="24">
        <v>315031.00909610814</v>
      </c>
      <c r="AB10" s="28"/>
      <c r="AC10" s="28"/>
      <c r="AD10" s="29"/>
      <c r="AE10" s="29"/>
      <c r="AG10" s="27"/>
      <c r="AH10" s="27"/>
      <c r="AI10" s="27"/>
      <c r="AJ10" s="27"/>
      <c r="AK10" s="27"/>
      <c r="AL10" s="27"/>
      <c r="AM10" s="27"/>
    </row>
    <row r="11" spans="1:45" ht="13.15" x14ac:dyDescent="0.4">
      <c r="A11" s="2" t="s">
        <v>154</v>
      </c>
      <c r="B11" s="23">
        <v>1677.0750112861908</v>
      </c>
      <c r="C11" s="23">
        <v>1616.8208192639324</v>
      </c>
      <c r="D11" s="23">
        <v>3301.9297228197574</v>
      </c>
      <c r="E11" s="23">
        <v>10416.945564114763</v>
      </c>
      <c r="F11" s="23">
        <v>43187.19213195367</v>
      </c>
      <c r="G11" s="23">
        <v>198211.18583988739</v>
      </c>
      <c r="H11" s="24">
        <v>258411.14908932569</v>
      </c>
      <c r="Z11" s="25"/>
      <c r="AA11" s="25"/>
      <c r="AB11" s="26"/>
      <c r="AC11" s="26"/>
      <c r="AD11" s="26"/>
      <c r="AE11" s="26"/>
      <c r="AF11" s="25"/>
      <c r="AG11" s="27"/>
      <c r="AH11" s="27"/>
      <c r="AI11" s="27"/>
      <c r="AJ11" s="27"/>
      <c r="AK11" s="27"/>
      <c r="AL11" s="27"/>
      <c r="AM11" s="27"/>
    </row>
    <row r="12" spans="1:45" ht="13.15" x14ac:dyDescent="0.4">
      <c r="A12" s="2" t="s">
        <v>155</v>
      </c>
      <c r="B12" s="23">
        <v>4299.1366007881334</v>
      </c>
      <c r="C12" s="23">
        <v>3547.9676735773128</v>
      </c>
      <c r="D12" s="23">
        <v>7393.1893611310998</v>
      </c>
      <c r="E12" s="23">
        <v>17990.89750131264</v>
      </c>
      <c r="F12" s="23">
        <v>58546.989914961028</v>
      </c>
      <c r="G12" s="23">
        <v>212260.45494641061</v>
      </c>
      <c r="H12" s="24">
        <v>304038.63599818083</v>
      </c>
      <c r="Z12" s="25"/>
      <c r="AA12" s="25"/>
      <c r="AB12" s="26"/>
      <c r="AC12" s="26"/>
      <c r="AD12" s="26"/>
      <c r="AE12" s="26"/>
      <c r="AF12" s="25"/>
      <c r="AG12" s="27"/>
      <c r="AH12" s="27"/>
      <c r="AI12" s="27"/>
      <c r="AJ12" s="27"/>
      <c r="AK12" s="27"/>
      <c r="AL12" s="27"/>
      <c r="AM12" s="27"/>
    </row>
    <row r="13" spans="1:45" ht="13.15" x14ac:dyDescent="0.4">
      <c r="A13" s="2" t="s">
        <v>156</v>
      </c>
      <c r="B13" s="23">
        <v>1586.6937232528035</v>
      </c>
      <c r="C13" s="23">
        <v>1512.3802197586845</v>
      </c>
      <c r="D13" s="23">
        <v>3154.3069523652248</v>
      </c>
      <c r="E13" s="23">
        <v>11136.983158780753</v>
      </c>
      <c r="F13" s="23">
        <v>44844.18241256578</v>
      </c>
      <c r="G13" s="23">
        <v>195790.97579365998</v>
      </c>
      <c r="H13" s="24">
        <v>258025.52226038324</v>
      </c>
      <c r="Z13" s="25"/>
      <c r="AA13" s="25"/>
      <c r="AB13" s="26"/>
      <c r="AC13" s="26"/>
      <c r="AD13" s="26"/>
      <c r="AE13" s="26"/>
      <c r="AF13" s="25"/>
      <c r="AG13" s="27"/>
      <c r="AH13" s="27"/>
      <c r="AI13" s="27"/>
      <c r="AJ13" s="27"/>
      <c r="AK13" s="27"/>
      <c r="AL13" s="27"/>
      <c r="AM13" s="27"/>
    </row>
    <row r="14" spans="1:45" ht="13.9" x14ac:dyDescent="0.4">
      <c r="A14" s="2" t="s">
        <v>157</v>
      </c>
      <c r="B14" s="23">
        <v>1666.0284094154435</v>
      </c>
      <c r="C14" s="23">
        <v>1650.9648614098787</v>
      </c>
      <c r="D14" s="23">
        <v>3436.4974183361346</v>
      </c>
      <c r="E14" s="23">
        <v>10844.750327472799</v>
      </c>
      <c r="F14" s="23">
        <v>44458.555583623325</v>
      </c>
      <c r="G14" s="23">
        <v>202247.21246884498</v>
      </c>
      <c r="H14" s="24">
        <v>264304.00906910258</v>
      </c>
      <c r="AB14" s="28"/>
      <c r="AC14" s="28"/>
      <c r="AD14" s="29"/>
      <c r="AE14" s="29"/>
      <c r="AG14" s="27"/>
      <c r="AH14" s="27"/>
      <c r="AI14" s="27"/>
      <c r="AJ14" s="27"/>
      <c r="AK14" s="27"/>
      <c r="AL14" s="27"/>
      <c r="AM14" s="27"/>
    </row>
    <row r="15" spans="1:45" ht="13.15" x14ac:dyDescent="0.4">
      <c r="A15" s="2" t="s">
        <v>158</v>
      </c>
      <c r="B15" s="23">
        <v>4652.6278606520491</v>
      </c>
      <c r="C15" s="23">
        <v>3690.5692613633241</v>
      </c>
      <c r="D15" s="23">
        <v>7306.8250192325295</v>
      </c>
      <c r="E15" s="23">
        <v>17383.334398421535</v>
      </c>
      <c r="F15" s="23">
        <v>59080.239514358014</v>
      </c>
      <c r="G15" s="23">
        <v>215734.10911649378</v>
      </c>
      <c r="H15" s="24">
        <v>307847.70517052122</v>
      </c>
      <c r="Z15" s="25"/>
      <c r="AA15" s="25"/>
      <c r="AB15" s="26"/>
      <c r="AC15" s="26"/>
      <c r="AD15" s="26"/>
      <c r="AE15" s="26"/>
      <c r="AF15" s="25"/>
      <c r="AG15" s="27"/>
      <c r="AH15" s="27"/>
      <c r="AI15" s="27"/>
      <c r="AJ15" s="27"/>
      <c r="AK15" s="27"/>
      <c r="AL15" s="27"/>
      <c r="AM15" s="27"/>
    </row>
    <row r="16" spans="1:45" ht="13.15" x14ac:dyDescent="0.4">
      <c r="A16" s="2" t="s">
        <v>159</v>
      </c>
      <c r="B16" s="23">
        <v>1978.3459713974826</v>
      </c>
      <c r="C16" s="23">
        <v>1829.7189644092452</v>
      </c>
      <c r="D16" s="23">
        <v>3593.1583175940063</v>
      </c>
      <c r="E16" s="23">
        <v>10966.262948051019</v>
      </c>
      <c r="F16" s="23">
        <v>45189.639780160061</v>
      </c>
      <c r="G16" s="23">
        <v>215206.88493629906</v>
      </c>
      <c r="H16" s="24">
        <v>278764.01091791084</v>
      </c>
      <c r="Z16" s="25"/>
      <c r="AA16" s="25"/>
      <c r="AB16" s="26"/>
      <c r="AC16" s="26"/>
      <c r="AD16" s="26"/>
      <c r="AE16" s="26"/>
      <c r="AF16" s="25"/>
      <c r="AG16" s="27"/>
      <c r="AH16" s="27"/>
      <c r="AI16" s="27"/>
      <c r="AJ16" s="27"/>
      <c r="AK16" s="27"/>
      <c r="AL16" s="27"/>
      <c r="AM16" s="27"/>
    </row>
    <row r="17" spans="1:45" ht="13.15" x14ac:dyDescent="0.4">
      <c r="A17" s="2" t="s">
        <v>160</v>
      </c>
      <c r="B17" s="23">
        <v>1148.8465945577261</v>
      </c>
      <c r="C17" s="23">
        <v>1059.4695430580427</v>
      </c>
      <c r="D17" s="23">
        <v>2091.8246997060692</v>
      </c>
      <c r="E17" s="23">
        <v>8039.9176888366728</v>
      </c>
      <c r="F17" s="23">
        <v>37318.433828985711</v>
      </c>
      <c r="G17" s="23">
        <v>206615.64139045871</v>
      </c>
      <c r="H17" s="24">
        <v>256274.13374560291</v>
      </c>
      <c r="Z17" s="25"/>
      <c r="AA17" s="25"/>
      <c r="AB17" s="26"/>
      <c r="AC17" s="26"/>
      <c r="AD17" s="26"/>
      <c r="AE17" s="26"/>
      <c r="AF17" s="25"/>
      <c r="AG17" s="27"/>
      <c r="AH17" s="27"/>
      <c r="AI17" s="27"/>
      <c r="AJ17" s="27"/>
      <c r="AK17" s="27"/>
      <c r="AL17" s="27"/>
      <c r="AM17" s="27"/>
    </row>
    <row r="18" spans="1:45" ht="13.9" x14ac:dyDescent="0.4">
      <c r="A18" s="2" t="s">
        <v>161</v>
      </c>
      <c r="B18" s="23">
        <v>18580.384346597068</v>
      </c>
      <c r="C18" s="23">
        <v>12227.58403438363</v>
      </c>
      <c r="D18" s="23">
        <v>26230.658260356468</v>
      </c>
      <c r="E18" s="23">
        <v>54674.653840997227</v>
      </c>
      <c r="F18" s="23">
        <v>137228.9223306934</v>
      </c>
      <c r="G18" s="23">
        <v>297986.10240954498</v>
      </c>
      <c r="H18" s="24">
        <v>546928.30522257276</v>
      </c>
      <c r="AB18" s="28"/>
      <c r="AC18" s="28"/>
      <c r="AD18" s="29"/>
      <c r="AE18" s="29"/>
      <c r="AG18" s="27"/>
      <c r="AH18" s="27"/>
      <c r="AI18" s="27"/>
      <c r="AJ18" s="27"/>
      <c r="AK18" s="27"/>
      <c r="AL18" s="27"/>
      <c r="AM18" s="27"/>
    </row>
    <row r="19" spans="1:45" ht="13.15" x14ac:dyDescent="0.4">
      <c r="A19" s="195" t="s">
        <v>162</v>
      </c>
      <c r="B19" s="30">
        <v>57425.257706813325</v>
      </c>
      <c r="C19" s="30">
        <v>43184.179422352565</v>
      </c>
      <c r="D19" s="30">
        <v>100880.58099326605</v>
      </c>
      <c r="E19" s="30">
        <v>227294.88009249777</v>
      </c>
      <c r="F19" s="30">
        <v>807465.4230537503</v>
      </c>
      <c r="G19" s="58">
        <v>2965793.67873132</v>
      </c>
      <c r="H19" s="58">
        <v>4202044</v>
      </c>
      <c r="Z19" s="25"/>
      <c r="AA19" s="25"/>
      <c r="AB19" s="26"/>
      <c r="AC19" s="26"/>
      <c r="AD19" s="26"/>
      <c r="AE19" s="26"/>
      <c r="AF19" s="25"/>
      <c r="AG19" s="27"/>
      <c r="AH19" s="27"/>
      <c r="AI19" s="27"/>
      <c r="AJ19" s="27"/>
      <c r="AK19" s="27"/>
      <c r="AL19" s="27"/>
      <c r="AM19" s="27"/>
    </row>
    <row r="20" spans="1:45" x14ac:dyDescent="0.35">
      <c r="Z20" s="25"/>
      <c r="AA20" s="25"/>
      <c r="AB20" s="26"/>
      <c r="AC20" s="26"/>
      <c r="AD20" s="26"/>
      <c r="AE20" s="26"/>
      <c r="AF20" s="25"/>
      <c r="AG20" s="27"/>
      <c r="AH20" s="27"/>
      <c r="AI20" s="27"/>
      <c r="AJ20" s="27"/>
      <c r="AK20" s="27"/>
      <c r="AL20" s="27"/>
      <c r="AM20" s="27"/>
    </row>
    <row r="21" spans="1:45" ht="13.15" x14ac:dyDescent="0.4">
      <c r="A21" s="1" t="s">
        <v>54</v>
      </c>
      <c r="Z21" s="25"/>
      <c r="AA21" s="25"/>
      <c r="AB21" s="26"/>
      <c r="AC21" s="26"/>
      <c r="AD21" s="26"/>
      <c r="AE21" s="26"/>
      <c r="AF21" s="25"/>
      <c r="AG21" s="27"/>
      <c r="AH21" s="27"/>
      <c r="AI21" s="27"/>
      <c r="AJ21" s="27"/>
      <c r="AK21" s="27"/>
      <c r="AL21" s="27"/>
      <c r="AM21" s="27"/>
    </row>
    <row r="22" spans="1:45" ht="13.9" x14ac:dyDescent="0.4">
      <c r="A22" s="3" t="s">
        <v>55</v>
      </c>
      <c r="F22" s="4"/>
      <c r="G22" s="4"/>
      <c r="H22" s="4"/>
      <c r="I22" s="4"/>
      <c r="AB22" s="28"/>
      <c r="AC22" s="28"/>
      <c r="AD22" s="28"/>
      <c r="AE22" s="28"/>
    </row>
    <row r="23" spans="1:45" s="3" customFormat="1" ht="13.05" customHeight="1" x14ac:dyDescent="0.4">
      <c r="A23" s="546" t="s">
        <v>139</v>
      </c>
      <c r="B23" s="546"/>
      <c r="C23" s="546"/>
      <c r="D23" s="546"/>
      <c r="E23" s="546"/>
      <c r="F23" s="546"/>
      <c r="G23" s="546"/>
      <c r="H23" s="361"/>
      <c r="I23" s="361"/>
      <c r="X23" s="31"/>
      <c r="Y23" s="31"/>
      <c r="Z23" s="28"/>
      <c r="AA23" s="25"/>
      <c r="AB23" s="28"/>
      <c r="AC23" s="28"/>
      <c r="AD23" s="28"/>
      <c r="AE23" s="28"/>
      <c r="AF23" s="28"/>
      <c r="AG23" s="32"/>
      <c r="AH23" s="32"/>
      <c r="AI23" s="32"/>
      <c r="AJ23" s="32"/>
      <c r="AK23" s="32"/>
      <c r="AL23" s="32"/>
      <c r="AM23" s="32"/>
      <c r="AN23" s="31"/>
      <c r="AO23" s="31"/>
      <c r="AP23" s="31"/>
      <c r="AQ23" s="31"/>
      <c r="AR23" s="31"/>
      <c r="AS23" s="31"/>
    </row>
    <row r="24" spans="1:45" ht="39" customHeight="1" x14ac:dyDescent="0.35">
      <c r="A24" s="546" t="s">
        <v>57</v>
      </c>
      <c r="B24" s="546"/>
      <c r="C24" s="546"/>
      <c r="D24" s="546"/>
      <c r="E24" s="546"/>
      <c r="F24" s="546"/>
      <c r="G24" s="546"/>
      <c r="H24" s="4"/>
      <c r="I24" s="4"/>
      <c r="Z24" s="25"/>
      <c r="AA24" s="25"/>
      <c r="AB24" s="25"/>
      <c r="AC24" s="25"/>
      <c r="AD24" s="25"/>
      <c r="AE24" s="25"/>
      <c r="AF24" s="25"/>
    </row>
    <row r="25" spans="1:45" ht="13.5" x14ac:dyDescent="0.35">
      <c r="A25" s="546" t="s">
        <v>163</v>
      </c>
      <c r="B25" s="546"/>
      <c r="C25" s="546"/>
      <c r="D25" s="546"/>
      <c r="E25" s="546"/>
      <c r="F25" s="546"/>
      <c r="G25" s="4"/>
      <c r="H25" s="4"/>
      <c r="I25" s="4"/>
      <c r="Z25" s="33"/>
      <c r="AA25" s="33"/>
      <c r="AB25" s="33"/>
      <c r="AC25" s="33"/>
      <c r="AD25" s="33"/>
      <c r="AE25" s="33"/>
      <c r="AF25" s="33"/>
    </row>
    <row r="26" spans="1:45" s="12" customFormat="1" ht="18.75" customHeight="1" x14ac:dyDescent="0.4">
      <c r="A26" s="34"/>
      <c r="C26" s="35"/>
      <c r="D26" s="35"/>
      <c r="E26" s="35"/>
      <c r="F26" s="35"/>
      <c r="H26" s="36"/>
      <c r="I26" s="37"/>
      <c r="J26" s="37"/>
    </row>
    <row r="27" spans="1:45" s="12" customFormat="1" ht="18.75" customHeight="1" x14ac:dyDescent="0.4">
      <c r="A27" s="51"/>
      <c r="B27" s="16"/>
      <c r="C27" s="15"/>
      <c r="D27" s="15" t="s">
        <v>141</v>
      </c>
      <c r="E27" s="15"/>
      <c r="F27" s="15"/>
      <c r="G27" s="16"/>
      <c r="H27" s="10" t="s">
        <v>149</v>
      </c>
    </row>
    <row r="28" spans="1:45" s="12" customFormat="1" ht="18.75" customHeight="1" x14ac:dyDescent="0.4">
      <c r="A28" s="54" t="s">
        <v>143</v>
      </c>
      <c r="B28" s="55" t="s">
        <v>144</v>
      </c>
      <c r="C28" s="55" t="s">
        <v>145</v>
      </c>
      <c r="D28" s="55" t="s">
        <v>146</v>
      </c>
      <c r="E28" s="56" t="s">
        <v>147</v>
      </c>
      <c r="F28" s="56" t="s">
        <v>148</v>
      </c>
      <c r="G28" s="430" t="s">
        <v>550</v>
      </c>
      <c r="H28" s="428" t="s">
        <v>99</v>
      </c>
    </row>
    <row r="29" spans="1:45" s="12" customFormat="1" ht="14.25" customHeight="1" x14ac:dyDescent="0.4">
      <c r="A29" s="2" t="s">
        <v>150</v>
      </c>
      <c r="B29" s="431">
        <v>3.619956980221394</v>
      </c>
      <c r="C29" s="431">
        <v>3.5719268871215295</v>
      </c>
      <c r="D29" s="431">
        <v>2.5941964063511027</v>
      </c>
      <c r="E29" s="431">
        <v>3.4568075781139544</v>
      </c>
      <c r="F29" s="431">
        <v>4.3908469403364689</v>
      </c>
      <c r="G29" s="432">
        <v>7.6931359755011544</v>
      </c>
      <c r="H29" s="433">
        <v>6.6089877989645638</v>
      </c>
      <c r="I29" s="37"/>
      <c r="J29" s="37"/>
    </row>
    <row r="30" spans="1:45" s="12" customFormat="1" ht="13.15" x14ac:dyDescent="0.4">
      <c r="A30" s="2" t="s">
        <v>151</v>
      </c>
      <c r="B30" s="431">
        <v>2.4867530559781756</v>
      </c>
      <c r="C30" s="431">
        <v>2.6347611738988883</v>
      </c>
      <c r="D30" s="431">
        <v>1.9799910407645214</v>
      </c>
      <c r="E30" s="431">
        <v>3.2906828785522411</v>
      </c>
      <c r="F30" s="431">
        <v>4.1464618889907348</v>
      </c>
      <c r="G30" s="432">
        <v>7.7582838347303102</v>
      </c>
      <c r="H30" s="433">
        <v>6.5591588782589856</v>
      </c>
    </row>
    <row r="31" spans="1:45" s="12" customFormat="1" ht="13.15" x14ac:dyDescent="0.4">
      <c r="A31" s="2" t="s">
        <v>152</v>
      </c>
      <c r="B31" s="431">
        <v>24.442579088190545</v>
      </c>
      <c r="C31" s="431">
        <v>24.401190642295706</v>
      </c>
      <c r="D31" s="431">
        <v>33.695684634911146</v>
      </c>
      <c r="E31" s="431">
        <v>23.482786653470946</v>
      </c>
      <c r="F31" s="431">
        <v>26.152931563479797</v>
      </c>
      <c r="G31" s="432">
        <v>18.071758809351767</v>
      </c>
      <c r="H31" s="433">
        <v>20.444531329724779</v>
      </c>
    </row>
    <row r="32" spans="1:45" s="12" customFormat="1" ht="13.15" x14ac:dyDescent="0.4">
      <c r="A32" s="2" t="s">
        <v>153</v>
      </c>
      <c r="B32" s="431">
        <v>7.4759981113267928</v>
      </c>
      <c r="C32" s="431">
        <v>6.5555090460908794</v>
      </c>
      <c r="D32" s="431">
        <v>5.7149967647205218</v>
      </c>
      <c r="E32" s="431">
        <v>7.5361409585748618</v>
      </c>
      <c r="F32" s="431">
        <v>7.1209948523677999</v>
      </c>
      <c r="G32" s="432">
        <v>7.6712281455004971</v>
      </c>
      <c r="H32" s="433">
        <v>7.4970897281444016</v>
      </c>
    </row>
    <row r="33" spans="1:10" s="12" customFormat="1" ht="13.15" x14ac:dyDescent="0.4">
      <c r="A33" s="2" t="s">
        <v>154</v>
      </c>
      <c r="B33" s="431">
        <v>2.9204483850095309</v>
      </c>
      <c r="C33" s="431">
        <v>3.7440119064229567</v>
      </c>
      <c r="D33" s="431">
        <v>3.2731073615051507</v>
      </c>
      <c r="E33" s="431">
        <v>4.5830093312597198</v>
      </c>
      <c r="F33" s="431">
        <v>5.3484881084597031</v>
      </c>
      <c r="G33" s="432">
        <v>6.6832425755481522</v>
      </c>
      <c r="H33" s="433">
        <v>6.1496535754819721</v>
      </c>
    </row>
    <row r="34" spans="1:10" s="12" customFormat="1" ht="13.15" x14ac:dyDescent="0.4">
      <c r="A34" s="2" t="s">
        <v>155</v>
      </c>
      <c r="B34" s="431">
        <v>7.486490740254971</v>
      </c>
      <c r="C34" s="431">
        <v>8.2158969350262776</v>
      </c>
      <c r="D34" s="431">
        <v>7.3286546214723014</v>
      </c>
      <c r="E34" s="431">
        <v>7.9152233847023901</v>
      </c>
      <c r="F34" s="431">
        <v>7.2507117015044917</v>
      </c>
      <c r="G34" s="432">
        <v>7.1569528409410275</v>
      </c>
      <c r="H34" s="433">
        <v>7.2354938691308517</v>
      </c>
    </row>
    <row r="35" spans="1:10" s="12" customFormat="1" ht="13.15" x14ac:dyDescent="0.4">
      <c r="A35" s="2" t="s">
        <v>156</v>
      </c>
      <c r="B35" s="431">
        <v>2.7630589510868617</v>
      </c>
      <c r="C35" s="431">
        <v>3.5021626901074363</v>
      </c>
      <c r="D35" s="431">
        <v>3.1267731820218003</v>
      </c>
      <c r="E35" s="431">
        <v>4.8997949950516055</v>
      </c>
      <c r="F35" s="431">
        <v>5.5536969302003971</v>
      </c>
      <c r="G35" s="432">
        <v>6.6016384483432322</v>
      </c>
      <c r="H35" s="433">
        <v>6.1404764505174914</v>
      </c>
    </row>
    <row r="36" spans="1:10" s="12" customFormat="1" ht="13.15" x14ac:dyDescent="0.4">
      <c r="A36" s="2" t="s">
        <v>157</v>
      </c>
      <c r="B36" s="431">
        <v>2.9012118986412045</v>
      </c>
      <c r="C36" s="431">
        <v>3.8230779963722608</v>
      </c>
      <c r="D36" s="431">
        <v>3.4065004230750087</v>
      </c>
      <c r="E36" s="431">
        <v>4.7712250812950652</v>
      </c>
      <c r="F36" s="431">
        <v>5.5059392407771091</v>
      </c>
      <c r="G36" s="432">
        <v>6.8193284623683068</v>
      </c>
      <c r="H36" s="433">
        <v>6.2898915163454401</v>
      </c>
    </row>
    <row r="37" spans="1:10" s="12" customFormat="1" ht="13.15" x14ac:dyDescent="0.4">
      <c r="A37" s="2" t="s">
        <v>158</v>
      </c>
      <c r="B37" s="431">
        <v>8.1020583040414103</v>
      </c>
      <c r="C37" s="431">
        <v>8.5461141342263147</v>
      </c>
      <c r="D37" s="431">
        <v>7.2430441491214967</v>
      </c>
      <c r="E37" s="431">
        <v>7.6479216739714415</v>
      </c>
      <c r="F37" s="431">
        <v>7.3167516314101348</v>
      </c>
      <c r="G37" s="432">
        <v>7.2740767728919877</v>
      </c>
      <c r="H37" s="433">
        <v>7.3261418769180242</v>
      </c>
    </row>
    <row r="38" spans="1:10" s="12" customFormat="1" ht="13.15" x14ac:dyDescent="0.4">
      <c r="A38" s="2" t="s">
        <v>159</v>
      </c>
      <c r="B38" s="431">
        <v>3.4450798314184286</v>
      </c>
      <c r="C38" s="431">
        <v>4.2370122319892092</v>
      </c>
      <c r="D38" s="431">
        <v>3.5617938380369321</v>
      </c>
      <c r="E38" s="431">
        <v>4.8246854234412551</v>
      </c>
      <c r="F38" s="431">
        <v>5.5964798603087598</v>
      </c>
      <c r="G38" s="432">
        <v>7.2562999402021209</v>
      </c>
      <c r="H38" s="433">
        <v>6.6340098037505273</v>
      </c>
      <c r="I38" s="37"/>
      <c r="J38" s="37"/>
    </row>
    <row r="39" spans="1:10" s="12" customFormat="1" ht="13.15" x14ac:dyDescent="0.4">
      <c r="A39" s="2" t="s">
        <v>160</v>
      </c>
      <c r="B39" s="431">
        <v>2.0005945823059301</v>
      </c>
      <c r="C39" s="431">
        <v>2.4533742616622485</v>
      </c>
      <c r="D39" s="431">
        <v>2.0735652779851672</v>
      </c>
      <c r="E39" s="431">
        <v>3.5372190018379754</v>
      </c>
      <c r="F39" s="431">
        <v>4.6216757725490307</v>
      </c>
      <c r="G39" s="432">
        <v>6.9666222189415024</v>
      </c>
      <c r="H39" s="433">
        <v>6.0987970079704761</v>
      </c>
    </row>
    <row r="40" spans="1:10" s="12" customFormat="1" ht="13.15" x14ac:dyDescent="0.4">
      <c r="A40" s="2" t="s">
        <v>161</v>
      </c>
      <c r="B40" s="431">
        <v>32.355770071524752</v>
      </c>
      <c r="C40" s="431">
        <v>28.314962094786289</v>
      </c>
      <c r="D40" s="431">
        <v>26.00169230003484</v>
      </c>
      <c r="E40" s="431">
        <v>24.054503039728544</v>
      </c>
      <c r="F40" s="431">
        <v>16.995021509615594</v>
      </c>
      <c r="G40" s="432">
        <v>10.047431975679938</v>
      </c>
      <c r="H40" s="433">
        <v>13.015768164792485</v>
      </c>
    </row>
    <row r="41" spans="1:10" s="12" customFormat="1" ht="13.15" x14ac:dyDescent="0.4">
      <c r="A41" s="195" t="s">
        <v>162</v>
      </c>
      <c r="B41" s="427">
        <v>1.3666029605309542</v>
      </c>
      <c r="C41" s="427">
        <v>1.027694603444242</v>
      </c>
      <c r="D41" s="427">
        <v>2.4007502299658463</v>
      </c>
      <c r="E41" s="427">
        <v>5.4091504061475266</v>
      </c>
      <c r="F41" s="427">
        <v>19.216015421393738</v>
      </c>
      <c r="G41" s="429">
        <v>70.579786378517696</v>
      </c>
      <c r="H41" s="429">
        <v>100</v>
      </c>
    </row>
    <row r="42" spans="1:10" s="12" customFormat="1" x14ac:dyDescent="0.35"/>
    <row r="43" spans="1:10" s="12" customFormat="1" x14ac:dyDescent="0.35"/>
    <row r="44" spans="1:10" ht="13.15" x14ac:dyDescent="0.4">
      <c r="A44" s="1" t="s">
        <v>54</v>
      </c>
    </row>
    <row r="45" spans="1:10" ht="13.9" x14ac:dyDescent="0.4">
      <c r="A45" s="3" t="s">
        <v>55</v>
      </c>
      <c r="F45" s="4"/>
      <c r="G45" s="4"/>
    </row>
    <row r="46" spans="1:10" x14ac:dyDescent="0.35">
      <c r="A46" s="546" t="s">
        <v>139</v>
      </c>
      <c r="B46" s="546"/>
      <c r="C46" s="546"/>
      <c r="D46" s="546"/>
      <c r="E46" s="546"/>
      <c r="F46" s="546"/>
      <c r="G46" s="546"/>
    </row>
    <row r="47" spans="1:10" x14ac:dyDescent="0.35">
      <c r="A47" s="546" t="s">
        <v>57</v>
      </c>
      <c r="B47" s="546"/>
      <c r="C47" s="546"/>
      <c r="D47" s="546"/>
      <c r="E47" s="546"/>
      <c r="F47" s="546"/>
      <c r="G47" s="546"/>
    </row>
    <row r="48" spans="1:10" ht="13.5" x14ac:dyDescent="0.35">
      <c r="A48" s="546" t="s">
        <v>163</v>
      </c>
      <c r="B48" s="546"/>
      <c r="C48" s="546"/>
      <c r="D48" s="546"/>
      <c r="E48" s="546"/>
      <c r="F48" s="546"/>
      <c r="G48" s="4"/>
    </row>
  </sheetData>
  <protectedRanges>
    <protectedRange password="CD5E" sqref="H5 B7:H19 H26:H27 B41:H41" name="Range1"/>
  </protectedRanges>
  <mergeCells count="6">
    <mergeCell ref="A48:F48"/>
    <mergeCell ref="A23:G23"/>
    <mergeCell ref="A24:G24"/>
    <mergeCell ref="A25:F25"/>
    <mergeCell ref="A46:G46"/>
    <mergeCell ref="A47:G47"/>
  </mergeCells>
  <conditionalFormatting sqref="B7:H19">
    <cfRule type="cellIs" dxfId="4" priority="3" stopIfTrue="1" operator="lessThan">
      <formula>101</formula>
    </cfRule>
  </conditionalFormatting>
  <conditionalFormatting sqref="B41:H41">
    <cfRule type="cellIs" dxfId="3" priority="1" stopIfTrue="1" operator="lessThan">
      <formula>101</formula>
    </cfRule>
  </conditionalFormatting>
  <pageMargins left="0.7" right="0.7" top="0.75" bottom="0.75" header="0.3" footer="0.3"/>
  <pageSetup paperSize="9" scale="8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17</vt:i4>
      </vt:variant>
    </vt:vector>
  </HeadingPairs>
  <TitlesOfParts>
    <vt:vector size="40" baseType="lpstr">
      <vt:lpstr>Revision Notice</vt:lpstr>
      <vt:lpstr>Metadata</vt:lpstr>
      <vt:lpstr>Contents</vt:lpstr>
      <vt:lpstr>Table A1</vt:lpstr>
      <vt:lpstr>Table A2</vt:lpstr>
      <vt:lpstr>Table A3</vt:lpstr>
      <vt:lpstr>Table A4</vt:lpstr>
      <vt:lpstr>Table A5</vt:lpstr>
      <vt:lpstr>Data for A6</vt:lpstr>
      <vt:lpstr>Table A6</vt:lpstr>
      <vt:lpstr>Table A7</vt:lpstr>
      <vt:lpstr>Table A8</vt:lpstr>
      <vt:lpstr>Table A9</vt:lpstr>
      <vt:lpstr>Table A10</vt:lpstr>
      <vt:lpstr>Table A11</vt:lpstr>
      <vt:lpstr>Table B1</vt:lpstr>
      <vt:lpstr>Table B2</vt:lpstr>
      <vt:lpstr>Table B3</vt:lpstr>
      <vt:lpstr>Table B4</vt:lpstr>
      <vt:lpstr>Data for C1</vt:lpstr>
      <vt:lpstr>Table C1</vt:lpstr>
      <vt:lpstr>Table C2</vt:lpstr>
      <vt:lpstr>Table C3</vt:lpstr>
      <vt:lpstr>'Data for A6'!Print_Area</vt:lpstr>
      <vt:lpstr>'Table A1'!Print_Area</vt:lpstr>
      <vt:lpstr>'Table A10'!Print_Area</vt:lpstr>
      <vt:lpstr>'Table A11'!Print_Area</vt:lpstr>
      <vt:lpstr>'Table A2'!Print_Area</vt:lpstr>
      <vt:lpstr>'Table A3'!Print_Area</vt:lpstr>
      <vt:lpstr>'Table A4'!Print_Area</vt:lpstr>
      <vt:lpstr>'Table A5'!Print_Area</vt:lpstr>
      <vt:lpstr>'Table A7'!Print_Area</vt:lpstr>
      <vt:lpstr>'Table A8'!Print_Area</vt:lpstr>
      <vt:lpstr>'Table A9'!Print_Area</vt:lpstr>
      <vt:lpstr>'Table B1'!Print_Area</vt:lpstr>
      <vt:lpstr>'Table B2'!Print_Area</vt:lpstr>
      <vt:lpstr>'Table B3'!Print_Area</vt:lpstr>
      <vt:lpstr>'Table B4'!Print_Area</vt:lpstr>
      <vt:lpstr>'Table C2'!Print_Area</vt:lpstr>
      <vt:lpstr>'Table C3'!Print_Area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Catherine Youde</dc:creator>
  <cp:keywords/>
  <dc:description/>
  <cp:lastModifiedBy>Tom Hutchinson</cp:lastModifiedBy>
  <cp:revision/>
  <cp:lastPrinted>2019-07-26T07:31:09Z</cp:lastPrinted>
  <dcterms:created xsi:type="dcterms:W3CDTF">2016-05-27T07:14:05Z</dcterms:created>
  <dcterms:modified xsi:type="dcterms:W3CDTF">2019-07-31T15:52:27Z</dcterms:modified>
  <cp:category/>
  <cp:contentStatus/>
</cp:coreProperties>
</file>