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sd\Crops\HORTHORT\Stats Notice\"/>
    </mc:Choice>
  </mc:AlternateContent>
  <bookViews>
    <workbookView xWindow="3720" yWindow="105" windowWidth="17400" windowHeight="10455" tabRatio="692"/>
  </bookViews>
  <sheets>
    <sheet name="Notes and Contact Details" sheetId="24" r:id="rId1"/>
    <sheet name="Table 1 Areas" sheetId="25" r:id="rId2"/>
    <sheet name="Table 2 Total Supply" sheetId="26" r:id="rId3"/>
    <sheet name="Table 3 HPM, Imports &amp; Exports" sheetId="27" r:id="rId4"/>
    <sheet name="Table 4 Fruit area" sheetId="5" r:id="rId5"/>
    <sheet name="Table 5 Fruit production" sheetId="1" r:id="rId6"/>
    <sheet name="Table 6 Fruit value " sheetId="2" r:id="rId7"/>
    <sheet name="Table 7&amp;8 Fruit Imports" sheetId="3" r:id="rId8"/>
    <sheet name="Table 9 Fruit Exports" sheetId="4" r:id="rId9"/>
    <sheet name="Table 10 Fruit Supply " sheetId="15" r:id="rId10"/>
    <sheet name="Table 11 Veg area" sheetId="8" r:id="rId11"/>
    <sheet name="Table 12 Veg production" sheetId="9" r:id="rId12"/>
    <sheet name="Table 13 Veg value" sheetId="10" r:id="rId13"/>
    <sheet name="Table 14 Veg Area Yield Prod" sheetId="11" r:id="rId14"/>
    <sheet name="Table 15 Veg Price Value" sheetId="12" r:id="rId15"/>
    <sheet name="Table 16 Veg Imports Qty" sheetId="13" r:id="rId16"/>
    <sheet name="Table 17 Veg Imports Value" sheetId="14" r:id="rId17"/>
    <sheet name="Table 18 Veg Exports Qty" sheetId="16" r:id="rId18"/>
    <sheet name="Table 19 Veg Exports Value" sheetId="17" r:id="rId19"/>
    <sheet name="Table 20 Veg Supply" sheetId="18" r:id="rId20"/>
    <sheet name="Table 21 Ornamental Area HPM" sheetId="22" r:id="rId21"/>
    <sheet name="Table 22 Ornamental Value" sheetId="19" r:id="rId22"/>
    <sheet name="Table 23 Ornamental Imports" sheetId="20" r:id="rId23"/>
    <sheet name="Table 24 Ornamental Exports" sheetId="21" r:id="rId24"/>
    <sheet name="Table 25 Hops, Area Yield Prod" sheetId="23" r:id="rId25"/>
  </sheets>
  <calcPr calcId="152511"/>
</workbook>
</file>

<file path=xl/calcChain.xml><?xml version="1.0" encoding="utf-8"?>
<calcChain xmlns="http://schemas.openxmlformats.org/spreadsheetml/2006/main">
  <c r="Y19" i="18" l="1"/>
  <c r="Z19" i="18"/>
  <c r="AA19" i="18"/>
  <c r="AB19" i="18"/>
  <c r="AC19" i="18"/>
  <c r="AD19" i="18"/>
  <c r="AE19" i="18"/>
  <c r="Y10" i="18"/>
  <c r="Z10" i="18"/>
  <c r="AA10" i="18"/>
  <c r="AB10" i="18"/>
  <c r="AC10" i="18"/>
  <c r="AD10" i="18"/>
  <c r="AE10" i="18"/>
  <c r="Y55" i="18" l="1"/>
  <c r="Z55" i="18"/>
  <c r="AA55" i="18"/>
  <c r="AB55" i="18"/>
  <c r="AC55" i="18"/>
  <c r="AD55" i="18"/>
  <c r="AE55" i="18"/>
  <c r="Y46" i="18"/>
  <c r="Z46" i="18"/>
  <c r="AA46" i="18"/>
  <c r="AB46" i="18"/>
  <c r="AC46" i="18"/>
  <c r="AD46" i="18"/>
  <c r="AE46" i="18"/>
  <c r="Y37" i="18"/>
  <c r="Z37" i="18"/>
  <c r="AA37" i="18"/>
  <c r="AB37" i="18"/>
  <c r="AC37" i="18"/>
  <c r="AD37" i="18"/>
  <c r="AE37" i="18"/>
  <c r="Y28" i="18"/>
  <c r="Z28" i="18"/>
  <c r="AA28" i="18"/>
  <c r="AB28" i="18"/>
  <c r="AC28" i="18"/>
  <c r="AD28" i="18"/>
  <c r="AE28" i="18"/>
  <c r="AF37" i="18"/>
  <c r="AF55" i="18" l="1"/>
  <c r="AF28" i="18"/>
  <c r="AF19" i="18"/>
  <c r="AF10" i="18"/>
  <c r="AF46" i="18" l="1"/>
  <c r="AF14" i="18"/>
  <c r="AF16" i="18" s="1"/>
  <c r="AF11" i="18"/>
  <c r="AF12" i="18"/>
  <c r="AF20" i="18"/>
  <c r="AF23" i="18" s="1"/>
  <c r="AF25" i="18" s="1"/>
  <c r="AF21" i="18"/>
  <c r="AF32" i="18"/>
  <c r="AF29" i="18"/>
  <c r="AF30" i="18"/>
  <c r="AF38" i="18"/>
  <c r="AF39" i="18"/>
  <c r="AF41" i="18"/>
  <c r="AF43" i="18" s="1"/>
  <c r="AF47" i="18"/>
  <c r="AF48" i="18"/>
  <c r="AF59" i="18"/>
  <c r="AF61" i="18" s="1"/>
  <c r="AF56" i="18"/>
  <c r="AF57" i="18"/>
  <c r="AF50" i="18" l="1"/>
  <c r="AF52" i="18" s="1"/>
  <c r="AF34" i="18"/>
  <c r="AF18" i="2" l="1"/>
  <c r="AG18" i="2"/>
  <c r="AF22" i="2"/>
  <c r="AG22" i="2"/>
  <c r="AF28" i="2"/>
  <c r="AG28" i="2"/>
  <c r="AF36" i="2"/>
  <c r="AF29" i="2" s="1"/>
  <c r="AG36" i="2"/>
  <c r="AG29" i="2" s="1"/>
  <c r="AF45" i="2"/>
  <c r="AG45" i="2"/>
  <c r="AE18" i="2"/>
  <c r="AE22" i="2"/>
  <c r="AE28" i="2"/>
  <c r="AE36" i="2"/>
  <c r="AE29" i="2" s="1"/>
  <c r="AE45" i="2"/>
  <c r="L41" i="27" l="1"/>
  <c r="P41" i="27"/>
  <c r="T41" i="27"/>
  <c r="M41" i="27"/>
  <c r="Q41" i="27"/>
  <c r="U41" i="27"/>
  <c r="D12" i="27"/>
  <c r="L12" i="27"/>
  <c r="F41" i="27"/>
  <c r="J41" i="27"/>
  <c r="N41" i="27"/>
  <c r="R41" i="27"/>
  <c r="V41" i="27"/>
  <c r="Z41" i="27"/>
  <c r="I42" i="27"/>
  <c r="M42" i="27"/>
  <c r="Q42" i="27"/>
  <c r="U42" i="27"/>
  <c r="Y42" i="27"/>
  <c r="I25" i="26"/>
  <c r="I27" i="26" s="1"/>
  <c r="Q25" i="26"/>
  <c r="Q27" i="26" s="1"/>
  <c r="F42" i="27"/>
  <c r="J42" i="27"/>
  <c r="N42" i="27"/>
  <c r="R42" i="27"/>
  <c r="V42" i="27"/>
  <c r="Z42" i="27"/>
  <c r="D12" i="25"/>
  <c r="H12" i="25"/>
  <c r="L12" i="25"/>
  <c r="P12" i="25"/>
  <c r="T12" i="25"/>
  <c r="N19" i="25"/>
  <c r="H42" i="27"/>
  <c r="L42" i="27"/>
  <c r="P42" i="27"/>
  <c r="T42" i="27"/>
  <c r="X42" i="27"/>
  <c r="E12" i="25"/>
  <c r="M12" i="25"/>
  <c r="U12" i="25"/>
  <c r="C19" i="25"/>
  <c r="G19" i="25"/>
  <c r="K19" i="25"/>
  <c r="O19" i="25"/>
  <c r="S19" i="25"/>
  <c r="E14" i="26"/>
  <c r="E16" i="26" s="1"/>
  <c r="M14" i="26"/>
  <c r="M16" i="26" s="1"/>
  <c r="C19" i="27"/>
  <c r="G19" i="27"/>
  <c r="K19" i="27"/>
  <c r="O19" i="27"/>
  <c r="S19" i="27"/>
  <c r="C12" i="27"/>
  <c r="F25" i="26"/>
  <c r="F27" i="26" s="1"/>
  <c r="G12" i="27"/>
  <c r="K12" i="27"/>
  <c r="O12" i="27"/>
  <c r="S12" i="27"/>
  <c r="D19" i="27"/>
  <c r="H19" i="27"/>
  <c r="P19" i="27"/>
  <c r="T19" i="27"/>
  <c r="T12" i="27"/>
  <c r="S42" i="27"/>
  <c r="I12" i="27"/>
  <c r="Q12" i="27"/>
  <c r="Q19" i="27"/>
  <c r="C14" i="26"/>
  <c r="C16" i="26" s="1"/>
  <c r="K14" i="26"/>
  <c r="K16" i="26" s="1"/>
  <c r="H25" i="26"/>
  <c r="H27" i="26" s="1"/>
  <c r="P25" i="26"/>
  <c r="P27" i="26" s="1"/>
  <c r="E12" i="27"/>
  <c r="M12" i="27"/>
  <c r="U12" i="27"/>
  <c r="L19" i="27"/>
  <c r="F12" i="27"/>
  <c r="J12" i="27"/>
  <c r="N12" i="27"/>
  <c r="R12" i="27"/>
  <c r="E19" i="27"/>
  <c r="I19" i="27"/>
  <c r="I21" i="27" s="1"/>
  <c r="M19" i="27"/>
  <c r="U19" i="27"/>
  <c r="H41" i="27"/>
  <c r="X41" i="27"/>
  <c r="H12" i="27"/>
  <c r="P12" i="27"/>
  <c r="G41" i="27"/>
  <c r="K41" i="27"/>
  <c r="O41" i="27"/>
  <c r="S41" i="27"/>
  <c r="W41" i="27"/>
  <c r="AA41" i="27"/>
  <c r="G42" i="27"/>
  <c r="K42" i="27"/>
  <c r="O42" i="27"/>
  <c r="W42" i="27"/>
  <c r="AA42" i="27"/>
  <c r="I41" i="27"/>
  <c r="Y41" i="27"/>
  <c r="D14" i="26"/>
  <c r="D16" i="26" s="1"/>
  <c r="H14" i="26"/>
  <c r="H16" i="26" s="1"/>
  <c r="G14" i="26"/>
  <c r="G16" i="26" s="1"/>
  <c r="O14" i="26"/>
  <c r="O16" i="26" s="1"/>
  <c r="J25" i="26"/>
  <c r="J27" i="26" s="1"/>
  <c r="N25" i="26"/>
  <c r="N27" i="26" s="1"/>
  <c r="R25" i="26"/>
  <c r="R27" i="26" s="1"/>
  <c r="P14" i="26"/>
  <c r="P16" i="26" s="1"/>
  <c r="L14" i="26"/>
  <c r="L16" i="26" s="1"/>
  <c r="E25" i="26"/>
  <c r="E27" i="26" s="1"/>
  <c r="M25" i="26"/>
  <c r="M27" i="26" s="1"/>
  <c r="C12" i="25"/>
  <c r="G12" i="25"/>
  <c r="K12" i="25"/>
  <c r="O12" i="25"/>
  <c r="S12" i="25"/>
  <c r="E19" i="25"/>
  <c r="I19" i="25"/>
  <c r="M19" i="25"/>
  <c r="Q19" i="25"/>
  <c r="U19" i="25"/>
  <c r="F19" i="25"/>
  <c r="J19" i="25"/>
  <c r="R19" i="25"/>
  <c r="F12" i="25"/>
  <c r="J12" i="25"/>
  <c r="N12" i="25"/>
  <c r="R12" i="25"/>
  <c r="I12" i="25"/>
  <c r="Q12" i="25"/>
  <c r="D19" i="25"/>
  <c r="H19" i="25"/>
  <c r="L19" i="25"/>
  <c r="P19" i="25"/>
  <c r="T19" i="25"/>
  <c r="I14" i="26"/>
  <c r="I16" i="26" s="1"/>
  <c r="Q14" i="26"/>
  <c r="Q16" i="26" s="1"/>
  <c r="D25" i="26"/>
  <c r="D27" i="26" s="1"/>
  <c r="L25" i="26"/>
  <c r="L27" i="26" s="1"/>
  <c r="F19" i="27"/>
  <c r="J19" i="27"/>
  <c r="N19" i="27"/>
  <c r="R19" i="27"/>
  <c r="F14" i="26"/>
  <c r="F16" i="26" s="1"/>
  <c r="J14" i="26"/>
  <c r="J16" i="26" s="1"/>
  <c r="N14" i="26"/>
  <c r="N16" i="26" s="1"/>
  <c r="R14" i="26"/>
  <c r="R16" i="26" s="1"/>
  <c r="C25" i="26"/>
  <c r="C27" i="26" s="1"/>
  <c r="G25" i="26"/>
  <c r="G27" i="26" s="1"/>
  <c r="K25" i="26"/>
  <c r="K27" i="26" s="1"/>
  <c r="O25" i="26"/>
  <c r="O27" i="26" s="1"/>
  <c r="E21" i="25" l="1"/>
  <c r="G21" i="25"/>
  <c r="Q21" i="27"/>
  <c r="O21" i="25"/>
  <c r="L21" i="27"/>
  <c r="D21" i="27"/>
  <c r="G21" i="27"/>
  <c r="H21" i="25"/>
  <c r="T21" i="25"/>
  <c r="D21" i="25"/>
  <c r="M21" i="25"/>
  <c r="O21" i="27"/>
  <c r="C21" i="27"/>
  <c r="S21" i="25"/>
  <c r="K21" i="27"/>
  <c r="S21" i="27"/>
  <c r="L21" i="25"/>
  <c r="U21" i="25"/>
  <c r="J21" i="27"/>
  <c r="C21" i="25"/>
  <c r="R21" i="27"/>
  <c r="P21" i="25"/>
  <c r="U21" i="27"/>
  <c r="N21" i="25"/>
  <c r="K21" i="25"/>
  <c r="T21" i="27"/>
  <c r="J21" i="25"/>
  <c r="E21" i="27"/>
  <c r="F21" i="27"/>
  <c r="P21" i="27"/>
  <c r="H21" i="27"/>
  <c r="M21" i="27"/>
  <c r="N21" i="27"/>
  <c r="I21" i="25"/>
  <c r="R21" i="25"/>
  <c r="Q21" i="25"/>
  <c r="F21" i="25"/>
  <c r="D15" i="19" l="1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T55" i="19" l="1"/>
  <c r="P55" i="19"/>
  <c r="L55" i="19"/>
  <c r="L57" i="19" s="1"/>
  <c r="H55" i="19"/>
  <c r="H57" i="19" s="1"/>
  <c r="D55" i="19"/>
  <c r="S55" i="19"/>
  <c r="G55" i="19"/>
  <c r="G57" i="19" s="1"/>
  <c r="R55" i="19"/>
  <c r="R57" i="19" s="1"/>
  <c r="N55" i="19"/>
  <c r="N57" i="19" s="1"/>
  <c r="J55" i="19"/>
  <c r="F55" i="19"/>
  <c r="F57" i="19" s="1"/>
  <c r="U55" i="19"/>
  <c r="U57" i="19" s="1"/>
  <c r="Q55" i="19"/>
  <c r="Q57" i="19" s="1"/>
  <c r="M55" i="19"/>
  <c r="M57" i="19" s="1"/>
  <c r="I55" i="19"/>
  <c r="I57" i="19" s="1"/>
  <c r="E55" i="19"/>
  <c r="E57" i="19" s="1"/>
  <c r="T57" i="19"/>
  <c r="P57" i="19"/>
  <c r="D57" i="19"/>
  <c r="O55" i="19"/>
  <c r="O57" i="19" s="1"/>
  <c r="K55" i="19"/>
  <c r="K57" i="19" s="1"/>
  <c r="V55" i="19"/>
  <c r="V57" i="19" s="1"/>
  <c r="S57" i="19"/>
  <c r="J57" i="19"/>
  <c r="Y56" i="18" l="1"/>
  <c r="Z56" i="18"/>
  <c r="AA56" i="18"/>
  <c r="AB56" i="18"/>
  <c r="Y57" i="18"/>
  <c r="Z57" i="18"/>
  <c r="AA57" i="18"/>
  <c r="Y47" i="18"/>
  <c r="Z47" i="18"/>
  <c r="AA47" i="18"/>
  <c r="AB47" i="18"/>
  <c r="Y48" i="18"/>
  <c r="Z48" i="18"/>
  <c r="AA48" i="18"/>
  <c r="Y38" i="18"/>
  <c r="Z38" i="18"/>
  <c r="AA38" i="18"/>
  <c r="AB38" i="18"/>
  <c r="Y39" i="18"/>
  <c r="Z39" i="18"/>
  <c r="AA39" i="18"/>
  <c r="Y29" i="18"/>
  <c r="Z29" i="18"/>
  <c r="AA29" i="18"/>
  <c r="AB29" i="18"/>
  <c r="Y30" i="18"/>
  <c r="Z30" i="18"/>
  <c r="AA30" i="18"/>
  <c r="Y20" i="18"/>
  <c r="Z20" i="18"/>
  <c r="AA20" i="18"/>
  <c r="AB20" i="18"/>
  <c r="Y21" i="18"/>
  <c r="Z21" i="18"/>
  <c r="AA21" i="18"/>
  <c r="Y11" i="18"/>
  <c r="Z11" i="18"/>
  <c r="AA11" i="18"/>
  <c r="AB11" i="18"/>
  <c r="Y12" i="18"/>
  <c r="Z12" i="18"/>
  <c r="AA12" i="18"/>
  <c r="AC57" i="18" l="1"/>
  <c r="AC39" i="18"/>
  <c r="AC48" i="18"/>
  <c r="AC12" i="18"/>
  <c r="AC21" i="18"/>
  <c r="AC30" i="18"/>
  <c r="AD57" i="18"/>
  <c r="AD39" i="18"/>
  <c r="AD48" i="18"/>
  <c r="AD12" i="18"/>
  <c r="AD21" i="18"/>
  <c r="AD30" i="18"/>
  <c r="AE57" i="18"/>
  <c r="AE39" i="18"/>
  <c r="AE48" i="18"/>
  <c r="AE12" i="18"/>
  <c r="AE21" i="18" l="1"/>
  <c r="AE30" i="18"/>
  <c r="X57" i="18" l="1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AB57" i="18"/>
  <c r="AB39" i="18"/>
  <c r="AB48" i="18"/>
  <c r="AB12" i="18"/>
  <c r="AB21" i="18"/>
  <c r="AB30" i="18"/>
  <c r="F14" i="18" l="1"/>
  <c r="F16" i="18" s="1"/>
  <c r="J14" i="18"/>
  <c r="J16" i="18" s="1"/>
  <c r="N14" i="18"/>
  <c r="N16" i="18" s="1"/>
  <c r="R14" i="18"/>
  <c r="R16" i="18" s="1"/>
  <c r="M50" i="18"/>
  <c r="M52" i="18" s="1"/>
  <c r="J41" i="18"/>
  <c r="J43" i="18" s="1"/>
  <c r="J23" i="18"/>
  <c r="J25" i="18" s="1"/>
  <c r="E23" i="18"/>
  <c r="E25" i="18" s="1"/>
  <c r="Q23" i="18"/>
  <c r="Q25" i="18" s="1"/>
  <c r="H14" i="18"/>
  <c r="H16" i="18" s="1"/>
  <c r="P14" i="18"/>
  <c r="P16" i="18" s="1"/>
  <c r="C59" i="18"/>
  <c r="C61" i="18" s="1"/>
  <c r="K59" i="18"/>
  <c r="K61" i="18" s="1"/>
  <c r="D14" i="18"/>
  <c r="D16" i="18" s="1"/>
  <c r="L14" i="18"/>
  <c r="L16" i="18" s="1"/>
  <c r="G59" i="18"/>
  <c r="G61" i="18" s="1"/>
  <c r="C50" i="18"/>
  <c r="C52" i="18" s="1"/>
  <c r="G50" i="18"/>
  <c r="G52" i="18" s="1"/>
  <c r="K50" i="18"/>
  <c r="K52" i="18" s="1"/>
  <c r="O50" i="18"/>
  <c r="O52" i="18" s="1"/>
  <c r="I59" i="18"/>
  <c r="I61" i="18" s="1"/>
  <c r="Q59" i="18"/>
  <c r="Q61" i="18" s="1"/>
  <c r="O59" i="18"/>
  <c r="O61" i="18" s="1"/>
  <c r="E14" i="18"/>
  <c r="E16" i="18" s="1"/>
  <c r="I14" i="18"/>
  <c r="I16" i="18" s="1"/>
  <c r="M14" i="18"/>
  <c r="M16" i="18" s="1"/>
  <c r="Q14" i="18"/>
  <c r="Q16" i="18" s="1"/>
  <c r="C23" i="18"/>
  <c r="C25" i="18" s="1"/>
  <c r="G23" i="18"/>
  <c r="G25" i="18" s="1"/>
  <c r="O23" i="18"/>
  <c r="O25" i="18" s="1"/>
  <c r="F32" i="18"/>
  <c r="F34" i="18" s="1"/>
  <c r="J32" i="18"/>
  <c r="J34" i="18" s="1"/>
  <c r="N32" i="18"/>
  <c r="N34" i="18" s="1"/>
  <c r="E41" i="18"/>
  <c r="E43" i="18" s="1"/>
  <c r="I41" i="18"/>
  <c r="I43" i="18" s="1"/>
  <c r="M41" i="18"/>
  <c r="M43" i="18" s="1"/>
  <c r="Q41" i="18"/>
  <c r="Q43" i="18" s="1"/>
  <c r="L59" i="18"/>
  <c r="L61" i="18" s="1"/>
  <c r="P59" i="18"/>
  <c r="P61" i="18" s="1"/>
  <c r="M23" i="18"/>
  <c r="M25" i="18" s="1"/>
  <c r="E50" i="18"/>
  <c r="E52" i="18" s="1"/>
  <c r="I50" i="18"/>
  <c r="I52" i="18" s="1"/>
  <c r="Q50" i="18"/>
  <c r="Q52" i="18" s="1"/>
  <c r="D41" i="18"/>
  <c r="D43" i="18" s="1"/>
  <c r="H41" i="18"/>
  <c r="H43" i="18" s="1"/>
  <c r="P41" i="18"/>
  <c r="P43" i="18" s="1"/>
  <c r="L41" i="18"/>
  <c r="L43" i="18" s="1"/>
  <c r="R41" i="18"/>
  <c r="R43" i="18" s="1"/>
  <c r="D23" i="18"/>
  <c r="D25" i="18" s="1"/>
  <c r="H23" i="18"/>
  <c r="H25" i="18" s="1"/>
  <c r="L23" i="18"/>
  <c r="L25" i="18" s="1"/>
  <c r="P23" i="18"/>
  <c r="P25" i="18" s="1"/>
  <c r="R32" i="18"/>
  <c r="R34" i="18" s="1"/>
  <c r="F41" i="18"/>
  <c r="F43" i="18" s="1"/>
  <c r="D50" i="18"/>
  <c r="D52" i="18" s="1"/>
  <c r="H50" i="18"/>
  <c r="H52" i="18" s="1"/>
  <c r="L50" i="18"/>
  <c r="L52" i="18" s="1"/>
  <c r="P50" i="18"/>
  <c r="P52" i="18" s="1"/>
  <c r="E59" i="18"/>
  <c r="E61" i="18" s="1"/>
  <c r="M59" i="18"/>
  <c r="M61" i="18" s="1"/>
  <c r="F23" i="18"/>
  <c r="F25" i="18" s="1"/>
  <c r="N23" i="18"/>
  <c r="N25" i="18" s="1"/>
  <c r="R23" i="18"/>
  <c r="R25" i="18" s="1"/>
  <c r="D32" i="18"/>
  <c r="D34" i="18" s="1"/>
  <c r="H32" i="18"/>
  <c r="H34" i="18" s="1"/>
  <c r="L32" i="18"/>
  <c r="L34" i="18" s="1"/>
  <c r="P32" i="18"/>
  <c r="P34" i="18" s="1"/>
  <c r="N41" i="18"/>
  <c r="N43" i="18" s="1"/>
  <c r="F50" i="18"/>
  <c r="F52" i="18" s="1"/>
  <c r="J50" i="18"/>
  <c r="J52" i="18" s="1"/>
  <c r="N50" i="18"/>
  <c r="N52" i="18" s="1"/>
  <c r="R50" i="18"/>
  <c r="R52" i="18" s="1"/>
  <c r="C14" i="18"/>
  <c r="C16" i="18" s="1"/>
  <c r="G14" i="18"/>
  <c r="G16" i="18" s="1"/>
  <c r="K14" i="18"/>
  <c r="K16" i="18" s="1"/>
  <c r="O14" i="18"/>
  <c r="O16" i="18" s="1"/>
  <c r="K23" i="18"/>
  <c r="K25" i="18" s="1"/>
  <c r="I23" i="18"/>
  <c r="I25" i="18" s="1"/>
  <c r="E32" i="18"/>
  <c r="E34" i="18" s="1"/>
  <c r="I32" i="18"/>
  <c r="I34" i="18" s="1"/>
  <c r="M32" i="18"/>
  <c r="M34" i="18" s="1"/>
  <c r="Q32" i="18"/>
  <c r="Q34" i="18" s="1"/>
  <c r="C41" i="18"/>
  <c r="C43" i="18" s="1"/>
  <c r="G41" i="18"/>
  <c r="G43" i="18" s="1"/>
  <c r="K41" i="18"/>
  <c r="K43" i="18" s="1"/>
  <c r="O41" i="18"/>
  <c r="O43" i="18" s="1"/>
  <c r="F59" i="18"/>
  <c r="F61" i="18" s="1"/>
  <c r="J59" i="18"/>
  <c r="J61" i="18" s="1"/>
  <c r="N59" i="18"/>
  <c r="N61" i="18" s="1"/>
  <c r="R59" i="18"/>
  <c r="R61" i="18" s="1"/>
  <c r="C32" i="18"/>
  <c r="C34" i="18" s="1"/>
  <c r="G32" i="18"/>
  <c r="G34" i="18" s="1"/>
  <c r="K32" i="18"/>
  <c r="K34" i="18" s="1"/>
  <c r="O32" i="18"/>
  <c r="O34" i="18" s="1"/>
  <c r="D59" i="18"/>
  <c r="D61" i="18" s="1"/>
  <c r="H59" i="18"/>
  <c r="H61" i="18" s="1"/>
  <c r="C46" i="15" l="1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C29" i="15"/>
  <c r="D29" i="15"/>
  <c r="E29" i="15"/>
  <c r="F29" i="15"/>
  <c r="G29" i="15"/>
  <c r="H29" i="15"/>
  <c r="I29" i="15"/>
  <c r="I31" i="15" s="1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O31" i="15"/>
  <c r="AC29" i="18"/>
  <c r="AD29" i="18"/>
  <c r="AE29" i="18"/>
  <c r="AC20" i="18"/>
  <c r="AD20" i="18"/>
  <c r="AE20" i="18"/>
  <c r="AC11" i="18"/>
  <c r="AD11" i="18"/>
  <c r="AE11" i="18"/>
  <c r="AC47" i="18"/>
  <c r="AD47" i="18"/>
  <c r="AE47" i="18"/>
  <c r="AC38" i="18"/>
  <c r="AD38" i="18"/>
  <c r="AE38" i="18"/>
  <c r="AC56" i="18"/>
  <c r="AD56" i="18"/>
  <c r="AE56" i="18"/>
  <c r="Y59" i="18"/>
  <c r="Y61" i="18" s="1"/>
  <c r="Z59" i="18"/>
  <c r="Z61" i="18" s="1"/>
  <c r="AA59" i="18"/>
  <c r="AA61" i="18" s="1"/>
  <c r="AB59" i="18"/>
  <c r="AB61" i="18" s="1"/>
  <c r="Y41" i="18"/>
  <c r="Y43" i="18" s="1"/>
  <c r="AA41" i="18"/>
  <c r="AA43" i="18" s="1"/>
  <c r="AB41" i="18"/>
  <c r="AB43" i="18" s="1"/>
  <c r="G31" i="15" l="1"/>
  <c r="G33" i="15" s="1"/>
  <c r="M31" i="15"/>
  <c r="M33" i="15" s="1"/>
  <c r="E31" i="15"/>
  <c r="E33" i="15" s="1"/>
  <c r="K31" i="15"/>
  <c r="K33" i="15" s="1"/>
  <c r="C31" i="15"/>
  <c r="C33" i="15" s="1"/>
  <c r="AE23" i="18"/>
  <c r="Z23" i="18"/>
  <c r="Z25" i="18" s="1"/>
  <c r="AD32" i="18"/>
  <c r="AD34" i="18" s="1"/>
  <c r="Z32" i="18"/>
  <c r="Z34" i="18" s="1"/>
  <c r="Y32" i="18"/>
  <c r="Y34" i="18" s="1"/>
  <c r="AB32" i="18"/>
  <c r="AB34" i="18" s="1"/>
  <c r="AA32" i="18"/>
  <c r="AA34" i="18" s="1"/>
  <c r="AA23" i="18"/>
  <c r="AA25" i="18" s="1"/>
  <c r="AC23" i="18"/>
  <c r="AC25" i="18" s="1"/>
  <c r="Y23" i="18"/>
  <c r="Y25" i="18" s="1"/>
  <c r="AB23" i="18"/>
  <c r="AB25" i="18" s="1"/>
  <c r="AC41" i="18"/>
  <c r="AC43" i="18" s="1"/>
  <c r="AC59" i="18"/>
  <c r="AC61" i="18" s="1"/>
  <c r="AE50" i="18"/>
  <c r="AA50" i="18"/>
  <c r="AA52" i="18" s="1"/>
  <c r="AB50" i="18"/>
  <c r="AB52" i="18" s="1"/>
  <c r="AB14" i="18"/>
  <c r="AB16" i="18" s="1"/>
  <c r="AC50" i="18"/>
  <c r="AC52" i="18" s="1"/>
  <c r="Y50" i="18"/>
  <c r="Y52" i="18" s="1"/>
  <c r="AA14" i="18"/>
  <c r="AA16" i="18" s="1"/>
  <c r="AC14" i="18"/>
  <c r="AC16" i="18" s="1"/>
  <c r="Y14" i="18"/>
  <c r="Y16" i="18" s="1"/>
  <c r="Z50" i="18"/>
  <c r="Z52" i="18" s="1"/>
  <c r="Z14" i="18"/>
  <c r="Z16" i="18" s="1"/>
  <c r="AD41" i="18"/>
  <c r="AD43" i="18" s="1"/>
  <c r="Z41" i="18"/>
  <c r="Z43" i="18" s="1"/>
  <c r="AD59" i="18"/>
  <c r="AD61" i="18" s="1"/>
  <c r="AE41" i="18"/>
  <c r="AE59" i="18"/>
  <c r="Q31" i="15"/>
  <c r="Q33" i="15" s="1"/>
  <c r="J31" i="15"/>
  <c r="J33" i="15" s="1"/>
  <c r="R31" i="15"/>
  <c r="R33" i="15" s="1"/>
  <c r="D31" i="15"/>
  <c r="D33" i="15" s="1"/>
  <c r="H31" i="15"/>
  <c r="H33" i="15" s="1"/>
  <c r="L31" i="15"/>
  <c r="L33" i="15" s="1"/>
  <c r="P31" i="15"/>
  <c r="P33" i="15" s="1"/>
  <c r="F31" i="15"/>
  <c r="F33" i="15" s="1"/>
  <c r="N31" i="15"/>
  <c r="N33" i="15" s="1"/>
  <c r="E13" i="15"/>
  <c r="E15" i="15" s="1"/>
  <c r="I13" i="15"/>
  <c r="I15" i="15" s="1"/>
  <c r="M13" i="15"/>
  <c r="M15" i="15" s="1"/>
  <c r="C40" i="15"/>
  <c r="C42" i="15" s="1"/>
  <c r="K40" i="15"/>
  <c r="K42" i="15" s="1"/>
  <c r="F13" i="15"/>
  <c r="F15" i="15" s="1"/>
  <c r="J13" i="15"/>
  <c r="J15" i="15" s="1"/>
  <c r="N13" i="15"/>
  <c r="N15" i="15" s="1"/>
  <c r="D40" i="15"/>
  <c r="D42" i="15" s="1"/>
  <c r="L40" i="15"/>
  <c r="L42" i="15" s="1"/>
  <c r="O40" i="15"/>
  <c r="O42" i="15" s="1"/>
  <c r="Q49" i="15"/>
  <c r="Q51" i="15" s="1"/>
  <c r="H40" i="15"/>
  <c r="H42" i="15" s="1"/>
  <c r="P40" i="15"/>
  <c r="P42" i="15" s="1"/>
  <c r="R49" i="15"/>
  <c r="R51" i="15" s="1"/>
  <c r="Q13" i="15"/>
  <c r="Q15" i="15" s="1"/>
  <c r="C22" i="15"/>
  <c r="C24" i="15" s="1"/>
  <c r="G22" i="15"/>
  <c r="G24" i="15" s="1"/>
  <c r="K22" i="15"/>
  <c r="K24" i="15" s="1"/>
  <c r="O22" i="15"/>
  <c r="O24" i="15" s="1"/>
  <c r="E40" i="15"/>
  <c r="E42" i="15" s="1"/>
  <c r="I40" i="15"/>
  <c r="I42" i="15" s="1"/>
  <c r="M40" i="15"/>
  <c r="M42" i="15" s="1"/>
  <c r="Q40" i="15"/>
  <c r="Q42" i="15" s="1"/>
  <c r="E49" i="15"/>
  <c r="E51" i="15" s="1"/>
  <c r="M49" i="15"/>
  <c r="M51" i="15" s="1"/>
  <c r="I49" i="15"/>
  <c r="I51" i="15" s="1"/>
  <c r="G40" i="15"/>
  <c r="G42" i="15" s="1"/>
  <c r="R13" i="15"/>
  <c r="R15" i="15" s="1"/>
  <c r="D22" i="15"/>
  <c r="D24" i="15" s="1"/>
  <c r="H22" i="15"/>
  <c r="H24" i="15" s="1"/>
  <c r="L22" i="15"/>
  <c r="L24" i="15" s="1"/>
  <c r="P22" i="15"/>
  <c r="P24" i="15" s="1"/>
  <c r="F40" i="15"/>
  <c r="F42" i="15" s="1"/>
  <c r="J40" i="15"/>
  <c r="J42" i="15" s="1"/>
  <c r="N40" i="15"/>
  <c r="N42" i="15" s="1"/>
  <c r="R40" i="15"/>
  <c r="R42" i="15" s="1"/>
  <c r="F49" i="15"/>
  <c r="F51" i="15" s="1"/>
  <c r="N49" i="15"/>
  <c r="N51" i="15" s="1"/>
  <c r="J49" i="15"/>
  <c r="J51" i="15" s="1"/>
  <c r="C13" i="15"/>
  <c r="C15" i="15" s="1"/>
  <c r="G13" i="15"/>
  <c r="G15" i="15" s="1"/>
  <c r="K13" i="15"/>
  <c r="K15" i="15" s="1"/>
  <c r="O13" i="15"/>
  <c r="O15" i="15" s="1"/>
  <c r="E22" i="15"/>
  <c r="E24" i="15" s="1"/>
  <c r="I22" i="15"/>
  <c r="I24" i="15" s="1"/>
  <c r="M22" i="15"/>
  <c r="M24" i="15" s="1"/>
  <c r="Q22" i="15"/>
  <c r="Q24" i="15" s="1"/>
  <c r="I33" i="15"/>
  <c r="C49" i="15"/>
  <c r="C51" i="15" s="1"/>
  <c r="G49" i="15"/>
  <c r="G51" i="15" s="1"/>
  <c r="K49" i="15"/>
  <c r="K51" i="15" s="1"/>
  <c r="O49" i="15"/>
  <c r="O51" i="15" s="1"/>
  <c r="D13" i="15"/>
  <c r="D15" i="15" s="1"/>
  <c r="H13" i="15"/>
  <c r="H15" i="15" s="1"/>
  <c r="L13" i="15"/>
  <c r="L15" i="15" s="1"/>
  <c r="P13" i="15"/>
  <c r="P15" i="15" s="1"/>
  <c r="F22" i="15"/>
  <c r="F24" i="15" s="1"/>
  <c r="J22" i="15"/>
  <c r="J24" i="15" s="1"/>
  <c r="N22" i="15"/>
  <c r="N24" i="15" s="1"/>
  <c r="R22" i="15"/>
  <c r="R24" i="15" s="1"/>
  <c r="D49" i="15"/>
  <c r="D51" i="15" s="1"/>
  <c r="H49" i="15"/>
  <c r="H51" i="15" s="1"/>
  <c r="L49" i="15"/>
  <c r="L51" i="15" s="1"/>
  <c r="P49" i="15"/>
  <c r="P51" i="15" s="1"/>
  <c r="O33" i="15"/>
  <c r="AD23" i="18" l="1"/>
  <c r="AD25" i="18" s="1"/>
  <c r="AC32" i="18"/>
  <c r="AC34" i="18" s="1"/>
  <c r="AD50" i="18"/>
  <c r="AD52" i="18" s="1"/>
  <c r="AD14" i="18"/>
  <c r="AD16" i="18" s="1"/>
  <c r="AE14" i="18"/>
  <c r="AE25" i="18"/>
  <c r="AE61" i="18"/>
  <c r="AE52" i="18"/>
  <c r="AE43" i="18"/>
  <c r="AE32" i="18"/>
  <c r="AE34" i="18" l="1"/>
  <c r="AE16" i="18"/>
  <c r="D71" i="4" l="1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C71" i="4"/>
  <c r="C18" i="2" l="1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22" i="2"/>
  <c r="Z22" i="2"/>
  <c r="AD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Y28" i="2"/>
  <c r="AC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36" i="2"/>
  <c r="Z36" i="2"/>
  <c r="AD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Y36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P39" i="2" l="1"/>
  <c r="P48" i="2" s="1"/>
  <c r="H39" i="2"/>
  <c r="H48" i="2" s="1"/>
  <c r="O39" i="2"/>
  <c r="O48" i="2" s="1"/>
  <c r="C39" i="2"/>
  <c r="C48" i="2" s="1"/>
  <c r="G39" i="2"/>
  <c r="G48" i="2" s="1"/>
  <c r="T39" i="2"/>
  <c r="T48" i="2" s="1"/>
  <c r="L39" i="2"/>
  <c r="L48" i="2" s="1"/>
  <c r="D39" i="2"/>
  <c r="D48" i="2" s="1"/>
  <c r="S39" i="2"/>
  <c r="K39" i="2"/>
  <c r="K48" i="2" s="1"/>
  <c r="R39" i="2"/>
  <c r="R48" i="2" s="1"/>
  <c r="X28" i="2"/>
  <c r="AB78" i="5"/>
  <c r="AC36" i="2"/>
  <c r="AC29" i="2" s="1"/>
  <c r="AE84" i="5"/>
  <c r="AE78" i="5"/>
  <c r="AC74" i="5"/>
  <c r="AB74" i="5"/>
  <c r="AD84" i="5"/>
  <c r="AD78" i="5"/>
  <c r="W45" i="2"/>
  <c r="AC92" i="5"/>
  <c r="AC101" i="5"/>
  <c r="AB92" i="5"/>
  <c r="W28" i="2"/>
  <c r="AD74" i="5"/>
  <c r="AD101" i="5"/>
  <c r="AE92" i="5"/>
  <c r="AC84" i="5"/>
  <c r="AC78" i="5"/>
  <c r="AB101" i="5"/>
  <c r="AE74" i="5"/>
  <c r="AE101" i="5"/>
  <c r="AC45" i="2"/>
  <c r="AD92" i="5"/>
  <c r="AB84" i="5"/>
  <c r="Y45" i="2"/>
  <c r="AC22" i="2"/>
  <c r="J39" i="2"/>
  <c r="J48" i="2" s="1"/>
  <c r="S48" i="2"/>
  <c r="U39" i="2"/>
  <c r="U48" i="2" s="1"/>
  <c r="Q39" i="2"/>
  <c r="Q48" i="2" s="1"/>
  <c r="AA28" i="2"/>
  <c r="N39" i="2"/>
  <c r="N48" i="2" s="1"/>
  <c r="F39" i="2"/>
  <c r="F48" i="2" s="1"/>
  <c r="AA45" i="2"/>
  <c r="AB28" i="2"/>
  <c r="AC18" i="2"/>
  <c r="Y18" i="2"/>
  <c r="Z45" i="2"/>
  <c r="X22" i="2"/>
  <c r="AB36" i="2"/>
  <c r="X36" i="2"/>
  <c r="AD28" i="2"/>
  <c r="Z28" i="2"/>
  <c r="V28" i="2"/>
  <c r="AA22" i="2"/>
  <c r="W22" i="2"/>
  <c r="AD45" i="2"/>
  <c r="V45" i="2"/>
  <c r="AB22" i="2"/>
  <c r="AB45" i="2"/>
  <c r="X45" i="2"/>
  <c r="AA36" i="2"/>
  <c r="W36" i="2"/>
  <c r="Y22" i="2"/>
  <c r="AD18" i="2"/>
  <c r="Z18" i="2"/>
  <c r="V18" i="2"/>
  <c r="V39" i="2" s="1"/>
  <c r="I39" i="2"/>
  <c r="I48" i="2" s="1"/>
  <c r="M39" i="2"/>
  <c r="M48" i="2" s="1"/>
  <c r="E39" i="2"/>
  <c r="E48" i="2" s="1"/>
  <c r="AB18" i="2"/>
  <c r="X18" i="2"/>
  <c r="AA18" i="2"/>
  <c r="W18" i="2"/>
  <c r="AB29" i="2" l="1"/>
  <c r="AA29" i="2"/>
  <c r="Z29" i="2"/>
  <c r="AD29" i="2"/>
  <c r="AD48" i="2"/>
  <c r="AC95" i="5"/>
  <c r="AE95" i="5"/>
  <c r="AB95" i="5"/>
  <c r="Y48" i="2"/>
  <c r="AE48" i="2"/>
  <c r="AD95" i="5"/>
  <c r="X39" i="2"/>
  <c r="X48" i="2" s="1"/>
  <c r="AC48" i="2"/>
  <c r="AG48" i="2"/>
  <c r="Z48" i="2"/>
  <c r="W39" i="2"/>
  <c r="W48" i="2" s="1"/>
  <c r="AA48" i="2"/>
  <c r="AB48" i="2"/>
  <c r="AF48" i="2"/>
  <c r="V48" i="2"/>
  <c r="AG19" i="25" l="1"/>
  <c r="AG12" i="25"/>
  <c r="AG21" i="25" l="1"/>
  <c r="AE58" i="26" l="1"/>
  <c r="AE56" i="26"/>
  <c r="AF12" i="25" l="1"/>
  <c r="AF19" i="25" l="1"/>
  <c r="AF21" i="25" s="1"/>
  <c r="AD56" i="26" l="1"/>
  <c r="AD58" i="26"/>
  <c r="W49" i="15" l="1"/>
  <c r="W51" i="15" s="1"/>
  <c r="S40" i="15"/>
  <c r="S42" i="15" s="1"/>
  <c r="X40" i="15"/>
  <c r="X42" i="15" s="1"/>
  <c r="V59" i="18"/>
  <c r="V61" i="18" s="1"/>
  <c r="W59" i="18"/>
  <c r="W61" i="18" s="1"/>
  <c r="U59" i="18"/>
  <c r="U61" i="18" s="1"/>
  <c r="T23" i="18" l="1"/>
  <c r="T25" i="18" s="1"/>
  <c r="AE12" i="25"/>
  <c r="AE19" i="25"/>
  <c r="S14" i="18"/>
  <c r="S16" i="18" s="1"/>
  <c r="X12" i="25"/>
  <c r="V12" i="25"/>
  <c r="AA12" i="25"/>
  <c r="AC12" i="25"/>
  <c r="W12" i="25"/>
  <c r="AB12" i="25"/>
  <c r="AE21" i="25" l="1"/>
  <c r="U32" i="18"/>
  <c r="U34" i="18" s="1"/>
  <c r="AA19" i="25"/>
  <c r="AA21" i="25" s="1"/>
  <c r="V49" i="15"/>
  <c r="V51" i="15" s="1"/>
  <c r="W40" i="15"/>
  <c r="W42" i="15" s="1"/>
  <c r="V19" i="25"/>
  <c r="V21" i="25" s="1"/>
  <c r="T22" i="15"/>
  <c r="T24" i="15" s="1"/>
  <c r="T40" i="15"/>
  <c r="T42" i="15" s="1"/>
  <c r="U23" i="18"/>
  <c r="U25" i="18" s="1"/>
  <c r="X14" i="18"/>
  <c r="X16" i="18" s="1"/>
  <c r="T14" i="18"/>
  <c r="T16" i="18" s="1"/>
  <c r="W14" i="18"/>
  <c r="W16" i="18" s="1"/>
  <c r="V32" i="18"/>
  <c r="V34" i="18" s="1"/>
  <c r="S59" i="18"/>
  <c r="S61" i="18" s="1"/>
  <c r="U50" i="18"/>
  <c r="U52" i="18" s="1"/>
  <c r="X32" i="18"/>
  <c r="X34" i="18" s="1"/>
  <c r="W32" i="18"/>
  <c r="W34" i="18" s="1"/>
  <c r="V14" i="18"/>
  <c r="V16" i="18" s="1"/>
  <c r="AB19" i="25"/>
  <c r="AB21" i="25" s="1"/>
  <c r="Z19" i="25"/>
  <c r="V40" i="15"/>
  <c r="V42" i="15" s="1"/>
  <c r="AD19" i="25" l="1"/>
  <c r="X22" i="15"/>
  <c r="X24" i="15" s="1"/>
  <c r="AD12" i="25"/>
  <c r="Y12" i="25"/>
  <c r="AA12" i="27"/>
  <c r="W50" i="18"/>
  <c r="W52" i="18" s="1"/>
  <c r="S23" i="18"/>
  <c r="S25" i="18" s="1"/>
  <c r="Z12" i="25"/>
  <c r="Z21" i="25" s="1"/>
  <c r="S50" i="18"/>
  <c r="S52" i="18" s="1"/>
  <c r="S32" i="18"/>
  <c r="S34" i="18" s="1"/>
  <c r="S49" i="15"/>
  <c r="S51" i="15" s="1"/>
  <c r="X49" i="15"/>
  <c r="X51" i="15" s="1"/>
  <c r="U40" i="15"/>
  <c r="U42" i="15" s="1"/>
  <c r="U49" i="15"/>
  <c r="U51" i="15" s="1"/>
  <c r="T49" i="15"/>
  <c r="T51" i="15" s="1"/>
  <c r="AD21" i="25" l="1"/>
  <c r="S31" i="15"/>
  <c r="S33" i="15" s="1"/>
  <c r="X19" i="25"/>
  <c r="X21" i="25" s="1"/>
  <c r="T32" i="18"/>
  <c r="T34" i="18" s="1"/>
  <c r="Y19" i="25"/>
  <c r="Y21" i="25" s="1"/>
  <c r="W19" i="25"/>
  <c r="W21" i="25" s="1"/>
  <c r="U14" i="18"/>
  <c r="U16" i="18" s="1"/>
  <c r="U22" i="15"/>
  <c r="U24" i="15" s="1"/>
  <c r="W22" i="15"/>
  <c r="W24" i="15" s="1"/>
  <c r="V22" i="15"/>
  <c r="V24" i="15" s="1"/>
  <c r="Z12" i="27"/>
  <c r="S22" i="15"/>
  <c r="S24" i="15" s="1"/>
  <c r="S13" i="15"/>
  <c r="S15" i="15" s="1"/>
  <c r="S41" i="18"/>
  <c r="S43" i="18" s="1"/>
  <c r="U41" i="18"/>
  <c r="U43" i="18" s="1"/>
  <c r="V41" i="18"/>
  <c r="V43" i="18" s="1"/>
  <c r="W12" i="27"/>
  <c r="T50" i="18"/>
  <c r="T52" i="18" s="1"/>
  <c r="T59" i="18"/>
  <c r="T61" i="18" s="1"/>
  <c r="W23" i="18"/>
  <c r="W25" i="18" s="1"/>
  <c r="X23" i="18"/>
  <c r="X25" i="18" s="1"/>
  <c r="V50" i="18"/>
  <c r="V52" i="18" s="1"/>
  <c r="X59" i="18"/>
  <c r="X61" i="18" s="1"/>
  <c r="V23" i="18"/>
  <c r="V25" i="18" s="1"/>
  <c r="AC19" i="25"/>
  <c r="AC21" i="25" s="1"/>
  <c r="T31" i="15"/>
  <c r="T33" i="15" s="1"/>
  <c r="T13" i="15"/>
  <c r="T15" i="15" s="1"/>
  <c r="W31" i="15" l="1"/>
  <c r="W33" i="15" s="1"/>
  <c r="X31" i="15"/>
  <c r="X33" i="15" s="1"/>
  <c r="V13" i="15"/>
  <c r="V15" i="15" s="1"/>
  <c r="V31" i="15"/>
  <c r="V33" i="15" s="1"/>
  <c r="S25" i="26"/>
  <c r="S27" i="26" s="1"/>
  <c r="W13" i="15"/>
  <c r="W15" i="15" s="1"/>
  <c r="T41" i="18"/>
  <c r="T43" i="18" s="1"/>
  <c r="W41" i="18"/>
  <c r="W43" i="18" s="1"/>
  <c r="X41" i="18"/>
  <c r="X43" i="18" s="1"/>
  <c r="Y12" i="27"/>
  <c r="X12" i="27"/>
  <c r="X50" i="18"/>
  <c r="X52" i="18" s="1"/>
  <c r="T25" i="26"/>
  <c r="T27" i="26" s="1"/>
  <c r="S14" i="26" l="1"/>
  <c r="S16" i="26" s="1"/>
  <c r="U14" i="26"/>
  <c r="U16" i="26" s="1"/>
  <c r="X13" i="15"/>
  <c r="X15" i="15" s="1"/>
  <c r="T14" i="26"/>
  <c r="T16" i="26" s="1"/>
  <c r="U31" i="15"/>
  <c r="U33" i="15" s="1"/>
  <c r="U25" i="26"/>
  <c r="U27" i="26" s="1"/>
  <c r="U13" i="15"/>
  <c r="U15" i="15" s="1"/>
  <c r="V14" i="26"/>
  <c r="V16" i="26" s="1"/>
  <c r="X14" i="26" l="1"/>
  <c r="X16" i="26" s="1"/>
  <c r="W14" i="26"/>
  <c r="W16" i="26" s="1"/>
  <c r="X25" i="26"/>
  <c r="X27" i="26" s="1"/>
  <c r="W25" i="26"/>
  <c r="W27" i="26" s="1"/>
  <c r="V25" i="26"/>
  <c r="V27" i="26" s="1"/>
  <c r="V12" i="27" l="1"/>
  <c r="V19" i="27" l="1"/>
  <c r="V21" i="27" s="1"/>
  <c r="W19" i="27"/>
  <c r="W21" i="27" s="1"/>
  <c r="AA19" i="27" l="1"/>
  <c r="AA21" i="27" s="1"/>
  <c r="Y19" i="27"/>
  <c r="Y21" i="27" s="1"/>
  <c r="Z19" i="27"/>
  <c r="Z21" i="27" s="1"/>
  <c r="X19" i="27"/>
  <c r="X21" i="27" s="1"/>
</calcChain>
</file>

<file path=xl/comments1.xml><?xml version="1.0" encoding="utf-8"?>
<comments xmlns="http://schemas.openxmlformats.org/spreadsheetml/2006/main">
  <authors>
    <author>M303758</author>
  </authors>
  <commentList>
    <comment ref="Z22" authorId="0" shapeId="0">
      <text>
        <r>
          <rPr>
            <b/>
            <sz val="9"/>
            <color indexed="81"/>
            <rFont val="Tahoma"/>
            <family val="2"/>
          </rPr>
          <t>M303758:</t>
        </r>
        <r>
          <rPr>
            <sz val="9"/>
            <color indexed="81"/>
            <rFont val="Tahoma"/>
            <family val="2"/>
          </rPr>
          <t xml:space="preserve">
High exports to Rep Ireland 
</t>
        </r>
      </text>
    </comment>
    <comment ref="Z37" authorId="0" shapeId="0">
      <text>
        <r>
          <rPr>
            <b/>
            <sz val="9"/>
            <color indexed="81"/>
            <rFont val="Tahoma"/>
            <family val="2"/>
          </rPr>
          <t>M303758:</t>
        </r>
        <r>
          <rPr>
            <sz val="9"/>
            <color indexed="81"/>
            <rFont val="Tahoma"/>
            <family val="2"/>
          </rPr>
          <t xml:space="preserve">
Ok higher exports to Norway has been seen before. JD 24.07.12</t>
        </r>
      </text>
    </comment>
  </commentList>
</comments>
</file>

<file path=xl/sharedStrings.xml><?xml version="1.0" encoding="utf-8"?>
<sst xmlns="http://schemas.openxmlformats.org/spreadsheetml/2006/main" count="3432" uniqueCount="533">
  <si>
    <t>© Crown Copyright, 2017</t>
  </si>
  <si>
    <t>TOTAL FRUIT :</t>
  </si>
  <si>
    <t>Other Soft Fruit:</t>
  </si>
  <si>
    <t>Blackcurrants</t>
  </si>
  <si>
    <t>Raspberries</t>
  </si>
  <si>
    <t>Strawberries</t>
  </si>
  <si>
    <t>Soft Fruit</t>
  </si>
  <si>
    <t>TOTAL ORCHARD FRUIT :</t>
  </si>
  <si>
    <t>…</t>
  </si>
  <si>
    <t>Others &amp; Mixed :</t>
  </si>
  <si>
    <t>Cherries :</t>
  </si>
  <si>
    <t>Total Plums :</t>
  </si>
  <si>
    <t>. .</t>
  </si>
  <si>
    <t>Marjorie's Seedling</t>
  </si>
  <si>
    <t>Victoria</t>
  </si>
  <si>
    <t xml:space="preserve">Plums -  </t>
  </si>
  <si>
    <t>Total Pears :</t>
  </si>
  <si>
    <t>Others (b)</t>
  </si>
  <si>
    <t>Comice</t>
  </si>
  <si>
    <t>Williams Bon Chretien</t>
  </si>
  <si>
    <t>Conference</t>
  </si>
  <si>
    <t xml:space="preserve">Pears -  </t>
  </si>
  <si>
    <t>Total Culinary Apples :</t>
  </si>
  <si>
    <t>Bramley's Seedling</t>
  </si>
  <si>
    <t>Culinary Apples -</t>
  </si>
  <si>
    <t>Total Dessert Apples :</t>
  </si>
  <si>
    <t>Late Season Desserts</t>
  </si>
  <si>
    <t>Mid Season Desserts</t>
  </si>
  <si>
    <t xml:space="preserve">Early Season </t>
  </si>
  <si>
    <t>Discovery</t>
  </si>
  <si>
    <t>Worcester Pearmain</t>
  </si>
  <si>
    <t>Other Dessert</t>
  </si>
  <si>
    <t>Braeburn</t>
  </si>
  <si>
    <t>Gala</t>
  </si>
  <si>
    <t>Cox's Orange Pippin</t>
  </si>
  <si>
    <t>Dessert Apples -</t>
  </si>
  <si>
    <t>ORCHARD FRUIT</t>
  </si>
  <si>
    <t>Provisional</t>
  </si>
  <si>
    <t xml:space="preserve"> </t>
  </si>
  <si>
    <t>CALENDAR YEAR</t>
  </si>
  <si>
    <t>(Thousand tonnes)</t>
  </si>
  <si>
    <t>TABLE 5 a</t>
  </si>
  <si>
    <t>SOFT FRUIT</t>
  </si>
  <si>
    <t>Other dessert apples</t>
  </si>
  <si>
    <t>* 'England' only</t>
  </si>
  <si>
    <t>Glasshouse Fruit :</t>
  </si>
  <si>
    <t>(£ Million)</t>
  </si>
  <si>
    <t>FRUIT: VALUE OF HOME PRODUCTION MARKETED FOR THE CALENDAR YEAR IN THE UK</t>
  </si>
  <si>
    <t>TABLE 6</t>
  </si>
  <si>
    <t>TOTAL VALUE</t>
  </si>
  <si>
    <t>Other fruit not elswhere classified</t>
  </si>
  <si>
    <t>Grapes</t>
  </si>
  <si>
    <t>Pineapples</t>
  </si>
  <si>
    <t>Melons</t>
  </si>
  <si>
    <t>Bananas</t>
  </si>
  <si>
    <t>Avocados</t>
  </si>
  <si>
    <t>Exotic Fruits</t>
  </si>
  <si>
    <t>Other Citrus Fruit</t>
  </si>
  <si>
    <t>Small Citrus Fruit</t>
  </si>
  <si>
    <t>Oranges</t>
  </si>
  <si>
    <t>Lemons and Limes</t>
  </si>
  <si>
    <t>Citrus Fruit</t>
  </si>
  <si>
    <t>Other Soft Fruit (Red and Blackcurrants, Berries, Sloes)</t>
  </si>
  <si>
    <t>Other fruit with stones (Apricots, Sloes, Quinces)</t>
  </si>
  <si>
    <t>Peaches And Nectarines</t>
  </si>
  <si>
    <t>Cherries</t>
  </si>
  <si>
    <t>Plums</t>
  </si>
  <si>
    <t>Cider Apples and Perry Pears</t>
  </si>
  <si>
    <t>Pears</t>
  </si>
  <si>
    <t>Apples</t>
  </si>
  <si>
    <t>VALUE</t>
  </si>
  <si>
    <t>TOTAL QUANTITY</t>
  </si>
  <si>
    <t>QUANTITY</t>
  </si>
  <si>
    <t>(Thousand Tonnes)</t>
  </si>
  <si>
    <t>TABLE 9a</t>
  </si>
  <si>
    <t>(Hectares)</t>
  </si>
  <si>
    <t>TABLE 4</t>
  </si>
  <si>
    <t>FRUIT: PLANTED AREA IN THE UK</t>
  </si>
  <si>
    <t>TABLE 7</t>
  </si>
  <si>
    <t>Dates and Figs</t>
  </si>
  <si>
    <t>Other Exotic fruit  (Pawpaw, Kiwi, Persimmons, Mango)</t>
  </si>
  <si>
    <t>TABLE 8</t>
  </si>
  <si>
    <t>(£Million)</t>
  </si>
  <si>
    <t>TABLE 9b</t>
  </si>
  <si>
    <t>TOTAL FIELD VEGETABLES :</t>
  </si>
  <si>
    <t>Total :</t>
  </si>
  <si>
    <t>Watercress</t>
  </si>
  <si>
    <t>Rhubarb (c)</t>
  </si>
  <si>
    <t>Lettuce</t>
  </si>
  <si>
    <t>Leeks</t>
  </si>
  <si>
    <t>Courgettes</t>
  </si>
  <si>
    <t>Celery</t>
  </si>
  <si>
    <t>Asparagus</t>
  </si>
  <si>
    <t>Others</t>
  </si>
  <si>
    <t>Peas, Harvested Dry</t>
  </si>
  <si>
    <t xml:space="preserve">Peas, Green for Processing (b) </t>
  </si>
  <si>
    <t>Peas, Green for Market</t>
  </si>
  <si>
    <t>Beans, Runner and Dwarf (a)</t>
  </si>
  <si>
    <t>Beans, Broad</t>
  </si>
  <si>
    <t>Legumes</t>
  </si>
  <si>
    <t>Broccoli</t>
  </si>
  <si>
    <t>Cauliflower</t>
  </si>
  <si>
    <t>Cabbage, Winter</t>
  </si>
  <si>
    <t>Cabbage, Summer and Autumn</t>
  </si>
  <si>
    <t>Cabbage, Spring</t>
  </si>
  <si>
    <t>Brussels Sprouts</t>
  </si>
  <si>
    <t>Brassicas</t>
  </si>
  <si>
    <t>Onions, Spring</t>
  </si>
  <si>
    <t>Onions, Dry Bulb</t>
  </si>
  <si>
    <t>Turnips and Swedes</t>
  </si>
  <si>
    <t>Parsnips</t>
  </si>
  <si>
    <t>Carrots</t>
  </si>
  <si>
    <t>Beetroot</t>
  </si>
  <si>
    <t>Roots and Onions</t>
  </si>
  <si>
    <t>CROP YEAR</t>
  </si>
  <si>
    <t>TABLE 12</t>
  </si>
  <si>
    <t>TABLE 13</t>
  </si>
  <si>
    <t>TOTAL HPM:</t>
  </si>
  <si>
    <t>Sweet Peppers</t>
  </si>
  <si>
    <t>Self Blanching Celery</t>
  </si>
  <si>
    <t>Mushrooms</t>
  </si>
  <si>
    <t>Cucumbers</t>
  </si>
  <si>
    <t>Tomatoes, cold</t>
  </si>
  <si>
    <t>Tomatoes (round, vine, plum and cherry)</t>
  </si>
  <si>
    <t>HOME PRODUCTION MARKETED</t>
  </si>
  <si>
    <t>MARKETED YIELD</t>
  </si>
  <si>
    <t>(t/ha)</t>
  </si>
  <si>
    <t>PLANTED AREA</t>
  </si>
  <si>
    <t>TABLE 14</t>
  </si>
  <si>
    <t>FOR THE CALENDAR YEAR IN THE UK</t>
  </si>
  <si>
    <t>PROTECTED VEGETABLES: PLANTED AREA, MARKETED YIELD PER PLANTED HECTARE AND HOME PRODUCTION MARKETED (HPM)</t>
  </si>
  <si>
    <t>Tomatoes, Cold</t>
  </si>
  <si>
    <t>Tomatoes, Heated</t>
  </si>
  <si>
    <t>VALUE PER PLANTED HECTARE</t>
  </si>
  <si>
    <t>(£ Thousand per Hectare)</t>
  </si>
  <si>
    <t>TOTAL VALUE OF HPM:</t>
  </si>
  <si>
    <t>VALUE OF HPM</t>
  </si>
  <si>
    <t>AVERAGE FARM-GATE PRICE</t>
  </si>
  <si>
    <t>(£ per Tonne)</t>
  </si>
  <si>
    <t>TABLE 15</t>
  </si>
  <si>
    <t>HOME PRODUCTION MARKETED (HPM) FOR THE CALENDAR YEAR IN THE UK</t>
  </si>
  <si>
    <t>PROTECTED VEGETABLES: AVERAGE FARMGATE PRICE, VALUE PER PLANTED HECTARE AND VALUE OF</t>
  </si>
  <si>
    <t>Source: HM Revenue and Customs</t>
  </si>
  <si>
    <t>TOTAL (Including CI's)</t>
  </si>
  <si>
    <t>FRESH FROM CI's</t>
  </si>
  <si>
    <t>All Other Fresh Vegetables</t>
  </si>
  <si>
    <t>Aubergines and Courgettes</t>
  </si>
  <si>
    <t>Cauliflowers</t>
  </si>
  <si>
    <t>Tomatoes</t>
  </si>
  <si>
    <t>Tomatoes, Fresh or Chilled</t>
  </si>
  <si>
    <t>Sweetcorn</t>
  </si>
  <si>
    <t>Peas</t>
  </si>
  <si>
    <t>Onions</t>
  </si>
  <si>
    <t xml:space="preserve">Mushrooms </t>
  </si>
  <si>
    <t>Other Brassicas</t>
  </si>
  <si>
    <t>Cabbages</t>
  </si>
  <si>
    <t>Cauliflowers and Broccoli</t>
  </si>
  <si>
    <t>Carrots and Turnips</t>
  </si>
  <si>
    <t>Beans</t>
  </si>
  <si>
    <t>Aubergines</t>
  </si>
  <si>
    <t>Other Alliaceous (Leeks etc)</t>
  </si>
  <si>
    <t>Garlic</t>
  </si>
  <si>
    <t>FROM ALL COUNTRIES (Excluding CI's)</t>
  </si>
  <si>
    <t>TABLE 16</t>
  </si>
  <si>
    <t>TOTAL VALUE (Including CI's)</t>
  </si>
  <si>
    <t>TABLE 17</t>
  </si>
  <si>
    <t>TABLE 10</t>
  </si>
  <si>
    <t>Apples:</t>
  </si>
  <si>
    <t>Home Production Marketed (HPM)</t>
  </si>
  <si>
    <t>Total Supply:</t>
  </si>
  <si>
    <t>HPM as % of Total Supply</t>
  </si>
  <si>
    <t>Pears:</t>
  </si>
  <si>
    <t>Plums:</t>
  </si>
  <si>
    <t>Strawberries:</t>
  </si>
  <si>
    <t>Raspberries:</t>
  </si>
  <si>
    <t>FRUIT: HOME PRODUCTION MARKETED FOR THE CALENDAR YEAR IN THE UK 1985 - 2016</t>
  </si>
  <si>
    <t>VEGETABLES: EXPORTS AND RE-EXPORTS - QUANTITY FOR THE CALENDAR YEAR</t>
  </si>
  <si>
    <t>TABLE 18</t>
  </si>
  <si>
    <t>FRESH VEGETABLES</t>
  </si>
  <si>
    <t>TOTAL FRESH VEGETABLES</t>
  </si>
  <si>
    <t>VEGETABLES: EXPORTS AND RE-EXPORTS - VALUE FOR THE CALENDAR YEAR</t>
  </si>
  <si>
    <t>TABLE 19</t>
  </si>
  <si>
    <t>VEGETABLES: SUPPLIES OF CABBAGES, CAULIFLOWERS, CARROTS, MUSHROOMS,</t>
  </si>
  <si>
    <t xml:space="preserve">LETTUCE &amp; TOMATOES FOR THE CALENDAR YEAR IN THE UK         </t>
  </si>
  <si>
    <t>TABLE 20</t>
  </si>
  <si>
    <t>Total Protected Crops</t>
  </si>
  <si>
    <t>Total:</t>
  </si>
  <si>
    <t>Others (including Starter Plants)</t>
  </si>
  <si>
    <t xml:space="preserve">         Others</t>
  </si>
  <si>
    <t xml:space="preserve">         Patio Plants</t>
  </si>
  <si>
    <t xml:space="preserve">         Pansies</t>
  </si>
  <si>
    <t xml:space="preserve">         Geraniums</t>
  </si>
  <si>
    <t>of which: Fuchsias</t>
  </si>
  <si>
    <t xml:space="preserve">Pots  </t>
  </si>
  <si>
    <t>Boxes, Trays &amp; Packs</t>
  </si>
  <si>
    <t>Bedding Plants (including vegetables)</t>
  </si>
  <si>
    <t>Other Pot Plants: Flowering &amp; Foliage</t>
  </si>
  <si>
    <t>Poinsettias</t>
  </si>
  <si>
    <t>Begonias</t>
  </si>
  <si>
    <t>Chrysanthemums</t>
  </si>
  <si>
    <t>Pot Plants</t>
  </si>
  <si>
    <t>Other Cut flowers</t>
  </si>
  <si>
    <t xml:space="preserve">Chrysanthemums (AYR Cut Flowers)  </t>
  </si>
  <si>
    <t>Alstroemeria</t>
  </si>
  <si>
    <t>Carnations &amp; Pinks</t>
  </si>
  <si>
    <t>Cut Flowers</t>
  </si>
  <si>
    <t>Forced Flower Bulbs</t>
  </si>
  <si>
    <t>Protected Crops</t>
  </si>
  <si>
    <t>Container Grown Nursery Stock</t>
  </si>
  <si>
    <t>Others HONS</t>
  </si>
  <si>
    <t>Fruit Stock</t>
  </si>
  <si>
    <t>Perennial Herbaceous Plants (not cut flowers)</t>
  </si>
  <si>
    <t>Ornamental Trees</t>
  </si>
  <si>
    <t>HONS</t>
  </si>
  <si>
    <t>Other Bulbs &amp; Flowers</t>
  </si>
  <si>
    <t>Narcissi</t>
  </si>
  <si>
    <t>Flowers &amp; Bulbs in the Open</t>
  </si>
  <si>
    <t>ENGLAND &amp; WALES</t>
  </si>
  <si>
    <t>Hardy Ornamental NurseryStock</t>
  </si>
  <si>
    <t xml:space="preserve">Hardy Ornamental Nursery Stock (HONS) </t>
  </si>
  <si>
    <t xml:space="preserve">Flowers &amp; Bulbs in the Open </t>
  </si>
  <si>
    <t>UNITED KINGDOM</t>
  </si>
  <si>
    <t>Total Ornamentals</t>
  </si>
  <si>
    <t>TABLE 22</t>
  </si>
  <si>
    <t>ORNAMENTAL HORTICULTURAL PRODUCE</t>
  </si>
  <si>
    <t>Total Value of Imports (inc. Channel Islands)</t>
  </si>
  <si>
    <t>Cut flowers</t>
  </si>
  <si>
    <t>Channel Islands:</t>
  </si>
  <si>
    <t>Total Value of Imports (exc. Channels Islands)</t>
  </si>
  <si>
    <t>Mycelium</t>
  </si>
  <si>
    <t>Total Cut Flowers</t>
  </si>
  <si>
    <t>Gladioli</t>
  </si>
  <si>
    <t>Cut flowers:</t>
  </si>
  <si>
    <t>TABLE 23</t>
  </si>
  <si>
    <t>ORNAMENTAL HORTICULTURAL PRODUCE : IMPORTS - VALUE FOR THE CALENDAR YEAR</t>
  </si>
  <si>
    <t>Total Value of Exports</t>
  </si>
  <si>
    <t>TABLE 24</t>
  </si>
  <si>
    <t>ORNAMENTAL HORTICULTURAL PRODUCE : EXPORTS &amp; RE-EXPORTS - VALUE FOR THE CALENDAR YEAR</t>
  </si>
  <si>
    <t>Bulb Flowers (including Forced Flower Bulbs)</t>
  </si>
  <si>
    <t xml:space="preserve">Others (incl Tubs containers hanging pots &amp; baskets  &amp; starter plants)  </t>
  </si>
  <si>
    <t xml:space="preserve">Others  </t>
  </si>
  <si>
    <t xml:space="preserve">Pansies  </t>
  </si>
  <si>
    <t>Fuchsias</t>
  </si>
  <si>
    <t xml:space="preserve">of which;       </t>
  </si>
  <si>
    <t>Pots</t>
  </si>
  <si>
    <t xml:space="preserve">Boxes, Trays &amp; Packs  </t>
  </si>
  <si>
    <t xml:space="preserve">Foliage Pot Plants </t>
  </si>
  <si>
    <t xml:space="preserve">Other Flowering Pot Plants </t>
  </si>
  <si>
    <t xml:space="preserve">Poinsettias  </t>
  </si>
  <si>
    <t xml:space="preserve">Begonias </t>
  </si>
  <si>
    <t xml:space="preserve">Chrysanthemums  </t>
  </si>
  <si>
    <t>(Millions)</t>
  </si>
  <si>
    <t>TABLE 21b</t>
  </si>
  <si>
    <t>ORNAMENTAL PRODUCE: SELECTED PRODUCTION ESTIMATES FOR ENGLAND &amp; WALES</t>
  </si>
  <si>
    <t xml:space="preserve">Other cut flowers </t>
  </si>
  <si>
    <t xml:space="preserve">Shrubs (inc. Christmas Trees)  </t>
  </si>
  <si>
    <t>TABLE 21a</t>
  </si>
  <si>
    <t>ORNAMENTAL HORTICULTURAL PRODUCE: SELECTED AREA ESTIMATES FOR ENGLAND &amp; WALES</t>
  </si>
  <si>
    <t>HPM as a % of Total Supply</t>
  </si>
  <si>
    <t>Total Supply</t>
  </si>
  <si>
    <t>Exports</t>
  </si>
  <si>
    <t>Imports</t>
  </si>
  <si>
    <t>TABLE 25b</t>
  </si>
  <si>
    <t>HOPS: SUPPLIES FOR THE CALENDAR YEAR IN THE UK</t>
  </si>
  <si>
    <t>TABLE 25a</t>
  </si>
  <si>
    <t>HOPS: AREA,YIELD, AND PRODUCTION</t>
  </si>
  <si>
    <t xml:space="preserve">This publication is designed to provide comprehensive statistics on the production and value of horticultural  </t>
  </si>
  <si>
    <t>To see more background information please see the accompanying document at:</t>
  </si>
  <si>
    <t>http://www.defra.gov.uk/statistics/foodfarm/landuselivestock/bhs/</t>
  </si>
  <si>
    <t>CONTENTS</t>
  </si>
  <si>
    <t>SUMMARY TABLES</t>
  </si>
  <si>
    <t>TABLE 1a:</t>
  </si>
  <si>
    <t xml:space="preserve">Planted area in the United Kingdom </t>
  </si>
  <si>
    <t>TABLE 1b:</t>
  </si>
  <si>
    <t>Ornamental horticultural produce: Field area in the United Kingdom</t>
  </si>
  <si>
    <t>TABLE 2:</t>
  </si>
  <si>
    <t>Supplies of fruit and vegetables in the United Kingdom</t>
  </si>
  <si>
    <t>TABLE 3a:</t>
  </si>
  <si>
    <t>Value of home production marketed in the United Kingdom</t>
  </si>
  <si>
    <t>TABLE 3b:</t>
  </si>
  <si>
    <t>Value of imports and exports in the United Kingdom</t>
  </si>
  <si>
    <t>FRUIT TABLES</t>
  </si>
  <si>
    <t>TABLE 4:</t>
  </si>
  <si>
    <t>Fruit: Planted area in the UK</t>
  </si>
  <si>
    <t>TABLE 5:</t>
  </si>
  <si>
    <t>Fruit: Home production marketed for the calendar year in the UK</t>
  </si>
  <si>
    <t>TABLE 6:</t>
  </si>
  <si>
    <t>Fruit: Value of home production marketed for the calendar year in the UK</t>
  </si>
  <si>
    <t>TABLE 7:</t>
  </si>
  <si>
    <t>Fruit: Imports - quantity for the calendar year in the UK</t>
  </si>
  <si>
    <t>TABLE 8:</t>
  </si>
  <si>
    <t>Fruit: Imports - value for the calendar year in the UK</t>
  </si>
  <si>
    <t>TABLE 9:</t>
  </si>
  <si>
    <t>Fruit: Exports and re-exports - quantity for the calendar year from the UK</t>
  </si>
  <si>
    <t>TABLE 10:</t>
  </si>
  <si>
    <t>Fruit: Supplies of apples, pears, plums, strawberries and raspberries for the calendar year in the UK</t>
  </si>
  <si>
    <t>VEGETABLE TABLES</t>
  </si>
  <si>
    <t>TABLE 11:</t>
  </si>
  <si>
    <t>Field vegetables: Planted area in the UK</t>
  </si>
  <si>
    <t>TABLE 12:</t>
  </si>
  <si>
    <t>Field vegetables: Home production marketed for the calendar year in the UK</t>
  </si>
  <si>
    <t>TABLE 13:</t>
  </si>
  <si>
    <t>Field vegetables: Value of home production marketed for the calendar year in the UK</t>
  </si>
  <si>
    <t>TABLE 14:</t>
  </si>
  <si>
    <t xml:space="preserve">Protected vegetables: Planted area, marketed yield per planted hectare and Home production </t>
  </si>
  <si>
    <t>marketed (hpm) for the calendar year in the UK</t>
  </si>
  <si>
    <t>TABLE 15:</t>
  </si>
  <si>
    <t xml:space="preserve">Protected vegetables: Average farmgate price, value per planted hectare and value of Home production </t>
  </si>
  <si>
    <t>TABLE 16:</t>
  </si>
  <si>
    <t>Vegetables: Imports - Quantity for the calendar year</t>
  </si>
  <si>
    <t>TABLE 17:</t>
  </si>
  <si>
    <t>Vegetables: Imports - Value for the calendar year</t>
  </si>
  <si>
    <t>TABLE 18:</t>
  </si>
  <si>
    <t>Vegetables: Exports and re-exports - quantity for the calendar year</t>
  </si>
  <si>
    <t>TABLE 19:</t>
  </si>
  <si>
    <t>Vegetables: Exports and re-exports - value for the calendar year</t>
  </si>
  <si>
    <t>TABLE 20:</t>
  </si>
  <si>
    <t>Vegetables: Supplies of Cabbages, Cauliflowers, Carrots, Mushrooms,</t>
  </si>
  <si>
    <t xml:space="preserve">Lettuce &amp; Tomatoes for the calendar year in the UK         </t>
  </si>
  <si>
    <t>ORNAMENTAL TABLES</t>
  </si>
  <si>
    <t>TABLE 22:</t>
  </si>
  <si>
    <t>Ornamental horticultural produce: Value</t>
  </si>
  <si>
    <t>TABLE 23:</t>
  </si>
  <si>
    <t>Ornamental horticultural produce: Imports - value for the calendar year</t>
  </si>
  <si>
    <t>TABLE 24:</t>
  </si>
  <si>
    <t>Ornamental horticultural produce: Exports &amp; re-exports - value for the calendar year</t>
  </si>
  <si>
    <t>HOPS TABLES</t>
  </si>
  <si>
    <t xml:space="preserve">(b) </t>
  </si>
  <si>
    <t>Includes stock for budding.</t>
  </si>
  <si>
    <t xml:space="preserve">(c) </t>
  </si>
  <si>
    <t xml:space="preserve">Includes area of container grown nursery stock. </t>
  </si>
  <si>
    <t xml:space="preserve">(d) </t>
  </si>
  <si>
    <t>Bloom, natural season spray, for use or sale as cuttings - excluding pots.</t>
  </si>
  <si>
    <t>Includes forced flower bulbs.</t>
  </si>
  <si>
    <t xml:space="preserve">(h) </t>
  </si>
  <si>
    <t>Includes tubers, tuberous roots, corms, crowns and rhizomes.</t>
  </si>
  <si>
    <t>Trees includes forest, fruit &amp; nut.</t>
  </si>
  <si>
    <t xml:space="preserve">Blanks in data indicate that the information is no longer available.   </t>
  </si>
  <si>
    <t>PLANTED AREA IN THE UNITED KINGDOM</t>
  </si>
  <si>
    <t>TABLE 1a</t>
  </si>
  <si>
    <t>VEGETABLES:</t>
  </si>
  <si>
    <t>Protected (Table 14)*</t>
  </si>
  <si>
    <t xml:space="preserve">Total Vegetables:* </t>
  </si>
  <si>
    <t>FRUIT:</t>
  </si>
  <si>
    <t>Open (Table 4)</t>
  </si>
  <si>
    <t>Glasshouse (Table 4)</t>
  </si>
  <si>
    <t>Total Fruit:</t>
  </si>
  <si>
    <t>GRAND TOTAL:</t>
  </si>
  <si>
    <t>*Area of mushrooms excluded.</t>
  </si>
  <si>
    <t>ORNAMENTAL HORTICULTURAL PRODUCE: FIELD AREA IN THE UNITED KINGDOM</t>
  </si>
  <si>
    <t>TABLE 1b</t>
  </si>
  <si>
    <t xml:space="preserve">UNITED KINGDOM  </t>
  </si>
  <si>
    <t>Hardy Ornamental Nursery Stock (HONS)</t>
  </si>
  <si>
    <t>United Kingdom Total:</t>
  </si>
  <si>
    <t xml:space="preserve">                                        </t>
  </si>
  <si>
    <t>SUPPLIES OF FRUIT AND VEGETABLES IN THE UNITED KINGDOM</t>
  </si>
  <si>
    <t>TABLE 2</t>
  </si>
  <si>
    <t>Home Production Marketed (HPM) (Table 12 &amp;</t>
  </si>
  <si>
    <t>Table 14)</t>
  </si>
  <si>
    <t>Imports (Table 16) *</t>
  </si>
  <si>
    <t>Exports (Table 18) *</t>
  </si>
  <si>
    <t>Total Supply :</t>
  </si>
  <si>
    <t>(Table 5)</t>
  </si>
  <si>
    <t>Imports (Table 7) *</t>
  </si>
  <si>
    <t>Exports (Table 9a) *</t>
  </si>
  <si>
    <t>* Trade figures relate to fresh produce where distinguishable.</t>
  </si>
  <si>
    <t>VALUE OF HOME PRODUCTION MARKETED IN THE UNITED KINGDOM</t>
  </si>
  <si>
    <t>TABLE 3a</t>
  </si>
  <si>
    <t>Field (Table 13)</t>
  </si>
  <si>
    <t>Protected (Table 15)</t>
  </si>
  <si>
    <t>Total Vegetables:</t>
  </si>
  <si>
    <t>Open (Table 6)</t>
  </si>
  <si>
    <t>Glasshouse (Table 6)</t>
  </si>
  <si>
    <t>VALUE OF IMPORTS AND EXPORTS IN THE UNITED KINGDOM</t>
  </si>
  <si>
    <t>TABLE 3b</t>
  </si>
  <si>
    <t>TOTAL VEGETABLES:</t>
  </si>
  <si>
    <t>Imports (Table 17) *</t>
  </si>
  <si>
    <t>Exports (Table 19) *</t>
  </si>
  <si>
    <t>TOTAL FRUIT:</t>
  </si>
  <si>
    <t>Imports (Table 8) *</t>
  </si>
  <si>
    <t>Exports (Table 9b) *</t>
  </si>
  <si>
    <t>GRAND TOTALS:</t>
  </si>
  <si>
    <t>Field (Table 11)**</t>
  </si>
  <si>
    <t>Carrots, turpins and swede</t>
  </si>
  <si>
    <t>Revisions</t>
  </si>
  <si>
    <t>**Includes peas harvest dry</t>
  </si>
  <si>
    <t xml:space="preserve">sectors of the industry which are fruit, vegetables and ornamentals crops.  In 2016 a review of crops was </t>
  </si>
  <si>
    <t>carried out with changes made to crops reported in the notice.</t>
  </si>
  <si>
    <t>Trade figures change back to 2015</t>
  </si>
  <si>
    <t>Peas, Green</t>
  </si>
  <si>
    <t>Pease, Green</t>
  </si>
  <si>
    <r>
      <t xml:space="preserve">AREA </t>
    </r>
    <r>
      <rPr>
        <sz val="10"/>
        <color indexed="8"/>
        <rFont val="Arial"/>
        <family val="2"/>
      </rPr>
      <t>(Hectares)</t>
    </r>
  </si>
  <si>
    <r>
      <t xml:space="preserve">YIELD </t>
    </r>
    <r>
      <rPr>
        <sz val="10"/>
        <color indexed="8"/>
        <rFont val="Arial"/>
        <family val="2"/>
      </rPr>
      <t>(Tonnes/Ha)</t>
    </r>
  </si>
  <si>
    <r>
      <t xml:space="preserve">GROWERS PRICE </t>
    </r>
    <r>
      <rPr>
        <sz val="10"/>
        <color indexed="8"/>
        <rFont val="Arial"/>
        <family val="2"/>
      </rPr>
      <t>(£ per Tonne)</t>
    </r>
  </si>
  <si>
    <r>
      <t xml:space="preserve">VALUE OF OUTPUT </t>
    </r>
    <r>
      <rPr>
        <sz val="10"/>
        <color indexed="8"/>
        <rFont val="Arial"/>
        <family val="2"/>
      </rPr>
      <t>(£ Million)</t>
    </r>
  </si>
  <si>
    <r>
      <t xml:space="preserve">INCOME AND CONVERSION AID </t>
    </r>
    <r>
      <rPr>
        <sz val="10"/>
        <color indexed="8"/>
        <rFont val="Arial"/>
        <family val="2"/>
      </rPr>
      <t>(£ Million)</t>
    </r>
  </si>
  <si>
    <t xml:space="preserve">Geraniums  </t>
  </si>
  <si>
    <t xml:space="preserve">Basket/Patio Plants   </t>
  </si>
  <si>
    <r>
      <t xml:space="preserve">Lettuce </t>
    </r>
    <r>
      <rPr>
        <sz val="10"/>
        <color theme="1"/>
        <rFont val="Arial"/>
        <family val="2"/>
      </rPr>
      <t>(p)</t>
    </r>
  </si>
  <si>
    <t>VEGETABLES: IMPORTS - QUANTITY FOR THE CALENDAR YEAR</t>
  </si>
  <si>
    <t>VEGETABLES: IMPORTS - VALUE FOR THE CALENDAR YEAR</t>
  </si>
  <si>
    <t>Revisions from previous release</t>
  </si>
  <si>
    <t>Cherries:</t>
  </si>
  <si>
    <t>Total Other Culinary</t>
  </si>
  <si>
    <t>Pershore Yellow Egg</t>
  </si>
  <si>
    <t>Damsons</t>
  </si>
  <si>
    <t>Other Plums</t>
  </si>
  <si>
    <t>TOTAL SOFT FRUIT (excluding glasshouse fruit):</t>
  </si>
  <si>
    <t>Other Culinary</t>
  </si>
  <si>
    <t>TOTAL SOFT FRUIT:</t>
  </si>
  <si>
    <t>FRUIT: IMPORTS - VALUE FOR THE CALENDAR YEAR IN THE UK*</t>
  </si>
  <si>
    <t>IMPORTS - QUANTITY FOR THE CALENDAR YEAR TO THE UK*</t>
  </si>
  <si>
    <t xml:space="preserve">Imports </t>
  </si>
  <si>
    <t>FRUIT: SUPPLIES OF APPLES, PEARS, PLUMS, STRAWBERRIES AND RASPBERRIES FOR THE CALENDAR YEAR IN THE UK*</t>
  </si>
  <si>
    <t>FRUIT: EXPORTS AND RE-EXPORTS - QUANTITY FOR THE CALENDAR YEAR FROM THE UK*</t>
  </si>
  <si>
    <t>FRUIT: EXPORTS AND RE-EXPORTS - VALUE FOR THE CALENDAR YEAR FROM THE UK*</t>
  </si>
  <si>
    <t>Others, field grown</t>
  </si>
  <si>
    <t xml:space="preserve">Others </t>
  </si>
  <si>
    <t xml:space="preserve">           </t>
  </si>
  <si>
    <t>Baby leaf</t>
  </si>
  <si>
    <t>Courgette</t>
  </si>
  <si>
    <t>". ." indicates data not available</t>
  </si>
  <si>
    <t>(a) Dwarf beans are sometimes called French beans</t>
  </si>
  <si>
    <t>(b) Also known as vining peas</t>
  </si>
  <si>
    <t>Baby Leaf</t>
  </si>
  <si>
    <t>Beans, Broad (c)</t>
  </si>
  <si>
    <t>Peas, Green for Processing (b,c)</t>
  </si>
  <si>
    <t>Peas, Harvested Dry (c)</t>
  </si>
  <si>
    <t>(c) Shelled weight</t>
  </si>
  <si>
    <t>Peas, Green for Processing (b)</t>
  </si>
  <si>
    <t>(c) Includes subsidy from 1994 to 2004 inclusive</t>
  </si>
  <si>
    <t>TOTAL AREA: (a)</t>
  </si>
  <si>
    <t>(a) excludes mushroom area as data unavailable</t>
  </si>
  <si>
    <t>FROM CHANNEL ISLANDS (CI's)</t>
  </si>
  <si>
    <t>FRESH (Excluding CI's)</t>
  </si>
  <si>
    <t>Roses  (a)</t>
  </si>
  <si>
    <t>Others HONS  (b)</t>
  </si>
  <si>
    <t>Chrysanthemums (AYR Cut Flowers)  (c)</t>
  </si>
  <si>
    <t>Other Chrysanthemums (d)</t>
  </si>
  <si>
    <t xml:space="preserve">(a) </t>
  </si>
  <si>
    <t>(e)</t>
  </si>
  <si>
    <t xml:space="preserve">(f) </t>
  </si>
  <si>
    <t>(g)</t>
  </si>
  <si>
    <t xml:space="preserve">(i) </t>
  </si>
  <si>
    <t>Chrysanthemums (cut flowers). The production figure is divided by 3.7 to convert the number of crops to area.</t>
  </si>
  <si>
    <t>Planted Arrangements (Flowering &amp; Foliage) (h) (i)</t>
  </si>
  <si>
    <t>Protected Crops  (e)</t>
  </si>
  <si>
    <t>Shrubs (inc. Christmas Trees)  (f)</t>
  </si>
  <si>
    <t>Other Chrysanthemums  (d)</t>
  </si>
  <si>
    <t>TOTAL ENGLAND AND WALES</t>
  </si>
  <si>
    <t>Foliage (h)</t>
  </si>
  <si>
    <t>Total Bulbs</t>
  </si>
  <si>
    <t>Trees (i)</t>
  </si>
  <si>
    <t>Foliage includes prepared moss, branches and other parts of plants of Christmas trees, firs, trees and grasses.</t>
  </si>
  <si>
    <t>Estimates for the value of Christmas trees based on data collected by the British Christmas Tree Growers Association.</t>
  </si>
  <si>
    <t>Enquiries and Feedback to: Lisa Brown, Defra, Tel: (+44) (0)20 802 66340,  email:</t>
  </si>
  <si>
    <t>crops-statistics@defra.gsi.gov.uk</t>
  </si>
  <si>
    <t>Cider Apples &amp; Perry Pears:*</t>
  </si>
  <si>
    <t xml:space="preserve">Damsons </t>
  </si>
  <si>
    <t xml:space="preserve">Other Plums </t>
  </si>
  <si>
    <t xml:space="preserve">Cherries </t>
  </si>
  <si>
    <t>Total Plums</t>
  </si>
  <si>
    <t>Others &amp; Mixed</t>
  </si>
  <si>
    <t>Ornamental horticultural produce: Selected area estimates for England &amp; Wales 1986 : 2004</t>
  </si>
  <si>
    <t>Ornamental produce: Selected production estimates for England &amp; Wales 1986 : 2004</t>
  </si>
  <si>
    <t>Hops: Area, Yield, Production and Supplies 1985 : 2005</t>
  </si>
  <si>
    <t>Hops: Supplies for the calendar year in the UK 1985 : 2005</t>
  </si>
  <si>
    <t>For further info contact</t>
  </si>
  <si>
    <t xml:space="preserve">Contact details:  </t>
  </si>
  <si>
    <t>© Crown Copyright, 2018</t>
  </si>
  <si>
    <t>TABLE 11</t>
  </si>
  <si>
    <t>Others (f)</t>
  </si>
  <si>
    <t>*Excludes peas harvest dry</t>
  </si>
  <si>
    <t>FIELD VEGETABLES: PLANTED AREA IN THE UK*</t>
  </si>
  <si>
    <t>TABLE 11a</t>
  </si>
  <si>
    <t>FIELD VEGETABLES: PLANTED AREA IN THE UK 1984 - 2016**</t>
  </si>
  <si>
    <t>Beans, Broad (d)</t>
  </si>
  <si>
    <t>Baby Leaf*</t>
  </si>
  <si>
    <t>Published: 31 May 2018</t>
  </si>
  <si>
    <t>Date of next release: Quarter 2 2019</t>
  </si>
  <si>
    <t xml:space="preserve">crops grown in the United Kingdom. The tables in most cases provide 28 years of data for each of the main </t>
  </si>
  <si>
    <t>Horticultural Statistics 2017</t>
  </si>
  <si>
    <t>FIELD VEGETABLES: VALUE OF HOME PRODUCTION MARKETED FOR THE CALENDAR YEAR IN THE UK*</t>
  </si>
  <si>
    <t>FIELD VEGETABLES: VALUE OF HOME PRODUCTION MARKETED FOR THE CALENDAR YEAR IN THE UK**</t>
  </si>
  <si>
    <t>FIELD VEGETABLES: HOME PRODUCTION MARKETED FOR THE CALENDAR YEAR IN THE UK**</t>
  </si>
  <si>
    <t>FIELD VEGETABLES: HOME PRODUCTION MARKETED FOR THE CALENDAR YEAR IN THE UK*</t>
  </si>
  <si>
    <t>TABLE 12a</t>
  </si>
  <si>
    <t>TABLE 13a</t>
  </si>
  <si>
    <t>Rhubarb (d)</t>
  </si>
  <si>
    <t>(d) Including forced rhubarb grown in sheds</t>
  </si>
  <si>
    <t>(f) Includes all smaller field grown crops</t>
  </si>
  <si>
    <t>n/a</t>
  </si>
  <si>
    <t>(p) Includes field &amp; protected Lettuce</t>
  </si>
  <si>
    <t>aubergines and chillies (from 2000)</t>
  </si>
  <si>
    <t>Bulbs Gladioli dormant</t>
  </si>
  <si>
    <t>Bulbs Hyacinth dormant</t>
  </si>
  <si>
    <t>Bulbs Narcissi dormant</t>
  </si>
  <si>
    <t>Bulbs Tulip dormant</t>
  </si>
  <si>
    <t>Bulbs other dormant</t>
  </si>
  <si>
    <t>Bulbs in flower</t>
  </si>
  <si>
    <t>*</t>
  </si>
  <si>
    <t>Bulbs other</t>
  </si>
  <si>
    <t>Cut Carnations</t>
  </si>
  <si>
    <t>Cut Chrysanthemums</t>
  </si>
  <si>
    <t>Cut Gladioli</t>
  </si>
  <si>
    <t>Cut Orchids</t>
  </si>
  <si>
    <t>Cut Flowers &amp; Buds Prepared</t>
  </si>
  <si>
    <t>Cut Roses</t>
  </si>
  <si>
    <t>Cut Lilies</t>
  </si>
  <si>
    <t>Cut Other</t>
  </si>
  <si>
    <t>Foilage</t>
  </si>
  <si>
    <t>Foliage</t>
  </si>
  <si>
    <t>Other</t>
  </si>
  <si>
    <t>Indoor Plant</t>
  </si>
  <si>
    <t>Outdoor Plant</t>
  </si>
  <si>
    <t>Cuttings, Slips And Other Young Plants</t>
  </si>
  <si>
    <t>Rhododendron</t>
  </si>
  <si>
    <t>Rose Plant</t>
  </si>
  <si>
    <t>Veg And Strawberry Plant</t>
  </si>
  <si>
    <t>Total other</t>
  </si>
  <si>
    <r>
      <t xml:space="preserve">Foilage </t>
    </r>
    <r>
      <rPr>
        <sz val="10"/>
        <color indexed="8"/>
        <rFont val="Arial"/>
        <family val="2"/>
      </rPr>
      <t>(h)</t>
    </r>
  </si>
  <si>
    <t>Includes forest, fruit &amp; nut.</t>
  </si>
  <si>
    <r>
      <t xml:space="preserve">Bulbs: </t>
    </r>
    <r>
      <rPr>
        <sz val="10"/>
        <color indexed="8"/>
        <rFont val="Arial"/>
        <family val="2"/>
      </rPr>
      <t>(g)</t>
    </r>
  </si>
  <si>
    <t>Bulbs other (g)</t>
  </si>
  <si>
    <r>
      <t xml:space="preserve">Bulbs </t>
    </r>
    <r>
      <rPr>
        <sz val="8"/>
        <rFont val="Arial"/>
        <family val="2"/>
      </rPr>
      <t xml:space="preserve"> (g) </t>
    </r>
    <r>
      <rPr>
        <b/>
        <sz val="10"/>
        <rFont val="Arial"/>
        <family val="2"/>
      </rPr>
      <t xml:space="preserve">   </t>
    </r>
  </si>
  <si>
    <r>
      <t xml:space="preserve">Total Bulbs </t>
    </r>
    <r>
      <rPr>
        <sz val="8"/>
        <rFont val="Arial"/>
        <family val="2"/>
      </rPr>
      <t xml:space="preserve"> (g) </t>
    </r>
    <r>
      <rPr>
        <b/>
        <sz val="10"/>
        <rFont val="Arial"/>
        <family val="2"/>
      </rPr>
      <t xml:space="preserve">   </t>
    </r>
  </si>
  <si>
    <t>TABLE 4a</t>
  </si>
  <si>
    <t>Total Other Culinary (a) *</t>
  </si>
  <si>
    <t>Cider Apples &amp; Perry Pears :</t>
  </si>
  <si>
    <t>Others &amp; Mixed (a):</t>
  </si>
  <si>
    <t>TOTAL FRUIT AREA</t>
  </si>
  <si>
    <t xml:space="preserve">(a) Includes non- commercial orchards </t>
  </si>
  <si>
    <t>Flowers and Bulbs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</si>
</sst>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0.0%"/>
    <numFmt numFmtId="168" formatCode="#,##0.000"/>
    <numFmt numFmtId="169" formatCode="0.000"/>
    <numFmt numFmtId="170" formatCode="&quot; &quot;#,##0.00&quot; &quot;;&quot;-&quot;#,##0.00&quot; &quot;;&quot; -&quot;00&quot; &quot;;&quot; &quot;@&quot; &quot;"/>
    <numFmt numFmtId="171" formatCode="#,"/>
    <numFmt numFmtId="172" formatCode="&quot; &quot;#,##0.0&quot; &quot;;&quot;-&quot;#,##0.0&quot; &quot;;&quot; -&quot;00&quot; &quot;;&quot; &quot;@&quot; &quot;"/>
    <numFmt numFmtId="173" formatCode="_-* #,##0_-;\-* #,##0_-;_-* &quot;-&quot;??_-;_-@_-"/>
  </numFmts>
  <fonts count="4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b/>
      <sz val="12"/>
      <name val="Helv"/>
    </font>
    <font>
      <u/>
      <sz val="10"/>
      <color theme="10"/>
      <name val="Arial"/>
      <family val="2"/>
    </font>
    <font>
      <sz val="10"/>
      <name val="Times New Roman"/>
      <family val="1"/>
    </font>
    <font>
      <i/>
      <sz val="10"/>
      <name val="Helv"/>
    </font>
    <font>
      <b/>
      <sz val="14"/>
      <name val="Helv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2"/>
      <color rgb="FF000000"/>
      <name val="Helv"/>
    </font>
    <font>
      <b/>
      <sz val="12"/>
      <color rgb="FF000000"/>
      <name val="Helv"/>
    </font>
    <font>
      <b/>
      <sz val="10"/>
      <color indexed="10"/>
      <name val="Arial"/>
      <family val="2"/>
    </font>
    <font>
      <u/>
      <sz val="12"/>
      <color theme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color indexed="50"/>
      <name val="Arial"/>
      <family val="2"/>
    </font>
    <font>
      <b/>
      <sz val="10"/>
      <color theme="1" tint="4.9989318521683403E-2"/>
      <name val="Arial"/>
      <family val="2"/>
    </font>
    <font>
      <sz val="10"/>
      <color theme="9" tint="-0.249977111117893"/>
      <name val="Arial"/>
      <family val="2"/>
    </font>
    <font>
      <b/>
      <sz val="10"/>
      <color rgb="FF4F6228"/>
      <name val="Arial"/>
      <family val="2"/>
    </font>
    <font>
      <i/>
      <sz val="10"/>
      <name val="Arial"/>
      <family val="2"/>
    </font>
    <font>
      <sz val="10"/>
      <color rgb="FF339966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97F84"/>
        <bgColor indexed="64"/>
      </patternFill>
    </fill>
    <fill>
      <patternFill patternType="solid">
        <fgColor rgb="FFA1E14B"/>
        <bgColor indexed="64"/>
      </patternFill>
    </fill>
    <fill>
      <patternFill patternType="solid">
        <fgColor rgb="FFC586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97F84"/>
        <bgColor rgb="FFFFFF99"/>
      </patternFill>
    </fill>
    <fill>
      <patternFill patternType="solid">
        <fgColor rgb="FFA1E14B"/>
        <bgColor rgb="FF92D050"/>
      </patternFill>
    </fill>
  </fills>
  <borders count="1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52">
    <xf numFmtId="0" fontId="0" fillId="0" borderId="0"/>
    <xf numFmtId="0" fontId="2" fillId="0" borderId="0" applyNumberFormat="0" applyFont="0" applyBorder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5" fillId="0" borderId="0" applyNumberFormat="0" applyFill="0" applyBorder="0" applyProtection="0">
      <alignment horizontal="left"/>
    </xf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left"/>
    </xf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4" fillId="0" borderId="0" applyNumberFormat="0" applyFill="0" applyBorder="0" applyProtection="0">
      <alignment horizontal="right"/>
    </xf>
    <xf numFmtId="4" fontId="19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righ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9" fillId="0" borderId="0" applyNumberFormat="0" applyFill="0" applyBorder="0" applyProtection="0">
      <alignment horizontal="left"/>
    </xf>
    <xf numFmtId="4" fontId="18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right"/>
    </xf>
    <xf numFmtId="4" fontId="15" fillId="0" borderId="0" applyNumberFormat="0" applyFill="0" applyBorder="0" applyProtection="0">
      <alignment horizontal="left"/>
    </xf>
    <xf numFmtId="4" fontId="25" fillId="0" borderId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12" fillId="0" borderId="0"/>
    <xf numFmtId="0" fontId="12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Border="0" applyProtection="0"/>
    <xf numFmtId="3" fontId="2" fillId="0" borderId="0" applyFont="0" applyFill="0" applyBorder="0" applyAlignment="0" applyProtection="0"/>
    <xf numFmtId="0" fontId="2" fillId="0" borderId="0" applyNumberFormat="0" applyFont="0" applyBorder="0" applyProtection="0"/>
    <xf numFmtId="165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</cellStyleXfs>
  <cellXfs count="841">
    <xf numFmtId="0" fontId="0" fillId="0" borderId="0" xfId="0"/>
    <xf numFmtId="0" fontId="2" fillId="0" borderId="0" xfId="2"/>
    <xf numFmtId="164" fontId="4" fillId="0" borderId="0" xfId="1" applyNumberFormat="1" applyFont="1" applyFill="1" applyBorder="1" applyAlignment="1" applyProtection="1">
      <alignment horizontal="right"/>
    </xf>
    <xf numFmtId="0" fontId="6" fillId="0" borderId="0" xfId="4" applyFont="1" applyBorder="1"/>
    <xf numFmtId="165" fontId="4" fillId="0" borderId="0" xfId="1" applyNumberFormat="1" applyFont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left"/>
    </xf>
    <xf numFmtId="0" fontId="5" fillId="0" borderId="3" xfId="4" applyFont="1" applyBorder="1"/>
    <xf numFmtId="0" fontId="7" fillId="0" borderId="3" xfId="4" applyFont="1" applyBorder="1"/>
    <xf numFmtId="165" fontId="5" fillId="0" borderId="0" xfId="5" applyNumberFormat="1" applyFont="1" applyFill="1" applyBorder="1" applyAlignment="1">
      <alignment horizontal="right"/>
    </xf>
    <xf numFmtId="165" fontId="7" fillId="0" borderId="0" xfId="5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right"/>
    </xf>
    <xf numFmtId="3" fontId="7" fillId="0" borderId="0" xfId="4" applyNumberFormat="1" applyFont="1" applyBorder="1"/>
    <xf numFmtId="165" fontId="5" fillId="0" borderId="0" xfId="4" applyNumberFormat="1" applyFont="1" applyBorder="1"/>
    <xf numFmtId="165" fontId="5" fillId="0" borderId="0" xfId="4" applyNumberFormat="1" applyFont="1" applyBorder="1" applyAlignment="1">
      <alignment horizontal="right"/>
    </xf>
    <xf numFmtId="9" fontId="12" fillId="0" borderId="0" xfId="6" applyFont="1" applyBorder="1" applyAlignment="1">
      <alignment horizontal="right"/>
    </xf>
    <xf numFmtId="0" fontId="7" fillId="0" borderId="0" xfId="4" applyFont="1" applyBorder="1"/>
    <xf numFmtId="0" fontId="5" fillId="0" borderId="0" xfId="4" applyFont="1" applyBorder="1"/>
    <xf numFmtId="0" fontId="5" fillId="0" borderId="0" xfId="5" applyFont="1" applyBorder="1"/>
    <xf numFmtId="166" fontId="5" fillId="0" borderId="0" xfId="28" applyNumberFormat="1" applyFont="1" applyBorder="1"/>
    <xf numFmtId="3" fontId="5" fillId="0" borderId="0" xfId="5" applyNumberFormat="1" applyFont="1" applyFill="1" applyBorder="1"/>
    <xf numFmtId="0" fontId="5" fillId="0" borderId="0" xfId="5" applyFont="1" applyFill="1" applyBorder="1"/>
    <xf numFmtId="3" fontId="5" fillId="0" borderId="0" xfId="5" applyNumberFormat="1" applyFont="1" applyBorder="1"/>
    <xf numFmtId="3" fontId="10" fillId="0" borderId="0" xfId="5" applyNumberFormat="1" applyFont="1" applyFill="1" applyBorder="1" applyAlignment="1">
      <alignment horizontal="right"/>
    </xf>
    <xf numFmtId="3" fontId="10" fillId="0" borderId="0" xfId="5" applyNumberFormat="1" applyFont="1" applyBorder="1" applyAlignment="1">
      <alignment horizontal="right"/>
    </xf>
    <xf numFmtId="3" fontId="10" fillId="0" borderId="0" xfId="49" applyNumberFormat="1" applyFont="1" applyBorder="1" applyAlignment="1">
      <alignment horizontal="right"/>
    </xf>
    <xf numFmtId="3" fontId="10" fillId="0" borderId="0" xfId="49" applyNumberFormat="1" applyFont="1" applyBorder="1"/>
    <xf numFmtId="4" fontId="5" fillId="0" borderId="0" xfId="5" applyNumberFormat="1" applyFont="1" applyBorder="1"/>
    <xf numFmtId="3" fontId="10" fillId="0" borderId="0" xfId="5" applyNumberFormat="1" applyFont="1" applyBorder="1"/>
    <xf numFmtId="0" fontId="5" fillId="0" borderId="7" xfId="5" applyFont="1" applyBorder="1"/>
    <xf numFmtId="0" fontId="5" fillId="0" borderId="3" xfId="5" applyFont="1" applyBorder="1"/>
    <xf numFmtId="0" fontId="5" fillId="0" borderId="3" xfId="5" applyFont="1" applyFill="1" applyBorder="1"/>
    <xf numFmtId="165" fontId="10" fillId="0" borderId="0" xfId="5" applyNumberFormat="1" applyFont="1" applyFill="1" applyBorder="1" applyAlignment="1">
      <alignment horizontal="right"/>
    </xf>
    <xf numFmtId="4" fontId="5" fillId="0" borderId="0" xfId="5" applyNumberFormat="1" applyFont="1" applyFill="1" applyBorder="1" applyAlignment="1">
      <alignment horizontal="right"/>
    </xf>
    <xf numFmtId="4" fontId="5" fillId="0" borderId="0" xfId="5" applyNumberFormat="1" applyFont="1" applyBorder="1" applyAlignment="1">
      <alignment horizontal="right"/>
    </xf>
    <xf numFmtId="165" fontId="10" fillId="0" borderId="0" xfId="5" applyNumberFormat="1" applyFont="1" applyBorder="1" applyAlignment="1">
      <alignment horizontal="right"/>
    </xf>
    <xf numFmtId="165" fontId="10" fillId="0" borderId="0" xfId="49" applyNumberFormat="1" applyFont="1" applyBorder="1" applyAlignment="1">
      <alignment horizontal="right"/>
    </xf>
    <xf numFmtId="165" fontId="10" fillId="0" borderId="0" xfId="49" applyNumberFormat="1" applyFont="1" applyBorder="1"/>
    <xf numFmtId="165" fontId="5" fillId="0" borderId="0" xfId="5" applyNumberFormat="1" applyFont="1" applyBorder="1" applyAlignment="1">
      <alignment horizontal="right"/>
    </xf>
    <xf numFmtId="165" fontId="5" fillId="0" borderId="0" xfId="49" applyNumberFormat="1" applyFont="1" applyBorder="1"/>
    <xf numFmtId="3" fontId="5" fillId="0" borderId="0" xfId="5" applyNumberFormat="1" applyFont="1" applyFill="1" applyBorder="1" applyAlignment="1">
      <alignment horizontal="right"/>
    </xf>
    <xf numFmtId="165" fontId="5" fillId="0" borderId="0" xfId="49" applyNumberFormat="1" applyFont="1" applyBorder="1" applyAlignment="1">
      <alignment horizontal="right"/>
    </xf>
    <xf numFmtId="4" fontId="7" fillId="0" borderId="0" xfId="49" applyNumberFormat="1" applyFont="1" applyBorder="1" applyAlignment="1">
      <alignment horizontal="right"/>
    </xf>
    <xf numFmtId="166" fontId="10" fillId="0" borderId="0" xfId="28" applyNumberFormat="1" applyFont="1" applyFill="1" applyBorder="1" applyAlignment="1">
      <alignment horizontal="right"/>
    </xf>
    <xf numFmtId="3" fontId="12" fillId="0" borderId="3" xfId="0" applyNumberFormat="1" applyFont="1" applyBorder="1"/>
    <xf numFmtId="0" fontId="10" fillId="0" borderId="3" xfId="5" applyFont="1" applyBorder="1"/>
    <xf numFmtId="1" fontId="22" fillId="0" borderId="0" xfId="5" applyNumberFormat="1" applyFont="1" applyBorder="1"/>
    <xf numFmtId="3" fontId="12" fillId="0" borderId="0" xfId="0" applyNumberFormat="1" applyFont="1" applyBorder="1"/>
    <xf numFmtId="0" fontId="12" fillId="0" borderId="0" xfId="0" applyFont="1" applyBorder="1"/>
    <xf numFmtId="0" fontId="12" fillId="0" borderId="0" xfId="0" applyNumberFormat="1" applyFont="1" applyBorder="1"/>
    <xf numFmtId="0" fontId="7" fillId="0" borderId="0" xfId="5" applyFont="1" applyBorder="1"/>
    <xf numFmtId="3" fontId="5" fillId="0" borderId="0" xfId="27" applyNumberFormat="1" applyFont="1" applyBorder="1" applyAlignment="1">
      <alignment horizontal="right"/>
    </xf>
    <xf numFmtId="0" fontId="5" fillId="0" borderId="0" xfId="5" applyFont="1" applyBorder="1" applyAlignment="1">
      <alignment horizontal="right"/>
    </xf>
    <xf numFmtId="0" fontId="7" fillId="0" borderId="0" xfId="5" applyFont="1" applyFill="1" applyBorder="1"/>
    <xf numFmtId="0" fontId="6" fillId="0" borderId="0" xfId="5" quotePrefix="1" applyFont="1" applyBorder="1" applyAlignment="1">
      <alignment horizontal="left"/>
    </xf>
    <xf numFmtId="0" fontId="6" fillId="0" borderId="0" xfId="4" quotePrefix="1" applyFont="1" applyBorder="1" applyAlignment="1">
      <alignment horizontal="left"/>
    </xf>
    <xf numFmtId="0" fontId="6" fillId="0" borderId="0" xfId="4" quotePrefix="1" applyFont="1" applyBorder="1" applyAlignment="1">
      <alignment horizontal="left" vertical="center"/>
    </xf>
    <xf numFmtId="0" fontId="7" fillId="0" borderId="0" xfId="4" applyFont="1" applyFill="1" applyBorder="1"/>
    <xf numFmtId="0" fontId="6" fillId="0" borderId="0" xfId="4" applyFont="1" applyBorder="1" applyAlignment="1">
      <alignment vertical="center"/>
    </xf>
    <xf numFmtId="0" fontId="7" fillId="0" borderId="0" xfId="4" quotePrefix="1" applyFont="1" applyBorder="1" applyAlignment="1">
      <alignment horizontal="left"/>
    </xf>
    <xf numFmtId="0" fontId="7" fillId="0" borderId="0" xfId="4" quotePrefix="1" applyFont="1" applyBorder="1" applyAlignment="1">
      <alignment horizontal="left" vertical="center"/>
    </xf>
    <xf numFmtId="0" fontId="10" fillId="0" borderId="0" xfId="5" applyFont="1" applyBorder="1" applyAlignment="1">
      <alignment horizontal="left"/>
    </xf>
    <xf numFmtId="3" fontId="10" fillId="0" borderId="0" xfId="4" applyNumberFormat="1" applyFont="1" applyBorder="1" applyAlignment="1">
      <alignment horizontal="right"/>
    </xf>
    <xf numFmtId="3" fontId="10" fillId="0" borderId="0" xfId="4" applyNumberFormat="1" applyFont="1" applyBorder="1"/>
    <xf numFmtId="3" fontId="7" fillId="0" borderId="0" xfId="5" applyNumberFormat="1" applyFont="1" applyFill="1" applyBorder="1" applyAlignment="1">
      <alignment horizontal="right"/>
    </xf>
    <xf numFmtId="3" fontId="5" fillId="0" borderId="0" xfId="4" applyNumberFormat="1" applyFont="1" applyBorder="1" applyAlignment="1">
      <alignment horizontal="right"/>
    </xf>
    <xf numFmtId="9" fontId="5" fillId="0" borderId="0" xfId="6" applyFont="1" applyBorder="1"/>
    <xf numFmtId="9" fontId="12" fillId="0" borderId="0" xfId="6" applyFont="1" applyBorder="1"/>
    <xf numFmtId="3" fontId="5" fillId="0" borderId="0" xfId="4" applyNumberFormat="1" applyFont="1" applyFill="1" applyBorder="1" applyAlignment="1">
      <alignment horizontal="right"/>
    </xf>
    <xf numFmtId="3" fontId="5" fillId="0" borderId="0" xfId="4" applyNumberFormat="1" applyFont="1" applyBorder="1"/>
    <xf numFmtId="0" fontId="7" fillId="0" borderId="7" xfId="5" applyFont="1" applyBorder="1"/>
    <xf numFmtId="0" fontId="7" fillId="0" borderId="3" xfId="5" applyFont="1" applyBorder="1"/>
    <xf numFmtId="165" fontId="7" fillId="0" borderId="0" xfId="5" applyNumberFormat="1" applyFont="1" applyBorder="1" applyAlignment="1">
      <alignment horizontal="right"/>
    </xf>
    <xf numFmtId="1" fontId="12" fillId="0" borderId="0" xfId="49" applyNumberFormat="1" applyFont="1" applyBorder="1"/>
    <xf numFmtId="1" fontId="12" fillId="0" borderId="0" xfId="0" applyNumberFormat="1" applyFont="1" applyBorder="1"/>
    <xf numFmtId="1" fontId="12" fillId="0" borderId="3" xfId="0" applyNumberFormat="1" applyFont="1" applyBorder="1"/>
    <xf numFmtId="3" fontId="12" fillId="0" borderId="0" xfId="0" applyNumberFormat="1" applyFont="1" applyFill="1" applyBorder="1"/>
    <xf numFmtId="0" fontId="12" fillId="0" borderId="0" xfId="0" applyNumberFormat="1" applyFont="1" applyFill="1" applyBorder="1"/>
    <xf numFmtId="1" fontId="7" fillId="0" borderId="0" xfId="5" applyNumberFormat="1" applyFont="1" applyBorder="1"/>
    <xf numFmtId="1" fontId="7" fillId="0" borderId="3" xfId="5" applyNumberFormat="1" applyFont="1" applyBorder="1"/>
    <xf numFmtId="0" fontId="10" fillId="0" borderId="0" xfId="5" applyFont="1" applyBorder="1"/>
    <xf numFmtId="0" fontId="5" fillId="0" borderId="0" xfId="4" applyFont="1" applyFill="1" applyBorder="1"/>
    <xf numFmtId="3" fontId="5" fillId="0" borderId="0" xfId="4" applyNumberFormat="1" applyFont="1" applyFill="1" applyBorder="1"/>
    <xf numFmtId="0" fontId="5" fillId="0" borderId="3" xfId="4" applyFont="1" applyFill="1" applyBorder="1"/>
    <xf numFmtId="0" fontId="7" fillId="0" borderId="3" xfId="4" applyFont="1" applyFill="1" applyBorder="1" applyAlignment="1">
      <alignment horizontal="left"/>
    </xf>
    <xf numFmtId="0" fontId="7" fillId="0" borderId="3" xfId="4" applyFont="1" applyFill="1" applyBorder="1"/>
    <xf numFmtId="3" fontId="10" fillId="0" borderId="0" xfId="4" applyNumberFormat="1" applyFont="1" applyFill="1" applyBorder="1"/>
    <xf numFmtId="0" fontId="6" fillId="0" borderId="0" xfId="4" quotePrefix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7" fillId="0" borderId="0" xfId="4" quotePrefix="1" applyFont="1" applyFill="1" applyBorder="1" applyAlignment="1">
      <alignment horizontal="left"/>
    </xf>
    <xf numFmtId="3" fontId="24" fillId="0" borderId="0" xfId="4" applyNumberFormat="1" applyFont="1" applyFill="1" applyBorder="1"/>
    <xf numFmtId="0" fontId="6" fillId="0" borderId="0" xfId="4" applyFont="1" applyFill="1" applyBorder="1"/>
    <xf numFmtId="1" fontId="5" fillId="0" borderId="0" xfId="6" applyNumberFormat="1" applyFont="1" applyFill="1" applyBorder="1"/>
    <xf numFmtId="165" fontId="10" fillId="0" borderId="0" xfId="4" applyNumberFormat="1" applyFont="1" applyFill="1" applyBorder="1"/>
    <xf numFmtId="165" fontId="5" fillId="0" borderId="0" xfId="4" applyNumberFormat="1" applyFont="1" applyFill="1" applyBorder="1"/>
    <xf numFmtId="165" fontId="5" fillId="0" borderId="0" xfId="4" applyNumberFormat="1" applyFont="1" applyFill="1" applyBorder="1" applyAlignment="1">
      <alignment horizontal="right"/>
    </xf>
    <xf numFmtId="164" fontId="24" fillId="0" borderId="0" xfId="4" applyNumberFormat="1" applyFont="1" applyFill="1" applyBorder="1"/>
    <xf numFmtId="0" fontId="12" fillId="0" borderId="0" xfId="4" applyFont="1" applyFill="1" applyBorder="1"/>
    <xf numFmtId="165" fontId="7" fillId="0" borderId="0" xfId="4" applyNumberFormat="1" applyFont="1" applyFill="1" applyBorder="1"/>
    <xf numFmtId="0" fontId="12" fillId="0" borderId="0" xfId="4" quotePrefix="1" applyFont="1" applyFill="1" applyBorder="1" applyAlignment="1">
      <alignment horizontal="left"/>
    </xf>
    <xf numFmtId="0" fontId="21" fillId="0" borderId="0" xfId="4" quotePrefix="1" applyFont="1" applyFill="1" applyBorder="1" applyAlignment="1">
      <alignment horizontal="left"/>
    </xf>
    <xf numFmtId="164" fontId="5" fillId="0" borderId="0" xfId="4" applyNumberFormat="1" applyFont="1" applyFill="1" applyBorder="1"/>
    <xf numFmtId="0" fontId="10" fillId="0" borderId="0" xfId="4" applyFont="1" applyFill="1" applyBorder="1" applyAlignment="1">
      <alignment horizontal="right"/>
    </xf>
    <xf numFmtId="0" fontId="7" fillId="0" borderId="3" xfId="4" applyFont="1" applyBorder="1" applyAlignment="1">
      <alignment horizontal="left"/>
    </xf>
    <xf numFmtId="0" fontId="7" fillId="0" borderId="0" xfId="4" applyFont="1" applyBorder="1" applyAlignment="1">
      <alignment horizontal="left"/>
    </xf>
    <xf numFmtId="165" fontId="6" fillId="0" borderId="0" xfId="4" applyNumberFormat="1" applyFont="1" applyFill="1" applyBorder="1"/>
    <xf numFmtId="0" fontId="10" fillId="0" borderId="0" xfId="4" applyFont="1" applyFill="1" applyBorder="1"/>
    <xf numFmtId="164" fontId="6" fillId="0" borderId="0" xfId="4" applyNumberFormat="1" applyFont="1" applyFill="1" applyBorder="1"/>
    <xf numFmtId="4" fontId="5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/>
    <xf numFmtId="164" fontId="7" fillId="0" borderId="0" xfId="4" applyNumberFormat="1" applyFont="1" applyBorder="1"/>
    <xf numFmtId="0" fontId="5" fillId="0" borderId="7" xfId="4" applyFont="1" applyBorder="1"/>
    <xf numFmtId="0" fontId="7" fillId="0" borderId="7" xfId="4" applyFont="1" applyFill="1" applyBorder="1"/>
    <xf numFmtId="0" fontId="7" fillId="0" borderId="7" xfId="4" applyFont="1" applyBorder="1"/>
    <xf numFmtId="164" fontId="5" fillId="0" borderId="0" xfId="69" applyNumberFormat="1" applyFont="1" applyFill="1" applyBorder="1"/>
    <xf numFmtId="164" fontId="5" fillId="0" borderId="0" xfId="69" applyNumberFormat="1" applyFont="1" applyBorder="1"/>
    <xf numFmtId="0" fontId="5" fillId="0" borderId="0" xfId="4" applyFont="1" applyBorder="1" applyAlignment="1">
      <alignment horizontal="right" vertical="center"/>
    </xf>
    <xf numFmtId="2" fontId="5" fillId="0" borderId="0" xfId="4" applyNumberFormat="1" applyFont="1" applyBorder="1"/>
    <xf numFmtId="0" fontId="5" fillId="0" borderId="0" xfId="69" applyFont="1" applyBorder="1"/>
    <xf numFmtId="3" fontId="5" fillId="0" borderId="3" xfId="4" applyNumberFormat="1" applyFont="1" applyBorder="1"/>
    <xf numFmtId="3" fontId="6" fillId="0" borderId="0" xfId="4" applyNumberFormat="1" applyFont="1" applyFill="1" applyBorder="1"/>
    <xf numFmtId="3" fontId="7" fillId="0" borderId="0" xfId="4" applyNumberFormat="1" applyFont="1" applyFill="1" applyBorder="1"/>
    <xf numFmtId="0" fontId="5" fillId="0" borderId="0" xfId="4" applyFont="1" applyBorder="1" applyAlignment="1">
      <alignment horizontal="left"/>
    </xf>
    <xf numFmtId="0" fontId="5" fillId="0" borderId="3" xfId="4" applyFont="1" applyBorder="1" applyAlignment="1">
      <alignment horizontal="left"/>
    </xf>
    <xf numFmtId="164" fontId="5" fillId="0" borderId="0" xfId="4" applyNumberFormat="1" applyFont="1" applyBorder="1"/>
    <xf numFmtId="164" fontId="5" fillId="0" borderId="0" xfId="49" applyNumberFormat="1" applyFont="1" applyBorder="1"/>
    <xf numFmtId="0" fontId="5" fillId="0" borderId="7" xfId="4" applyFont="1" applyFill="1" applyBorder="1"/>
    <xf numFmtId="0" fontId="10" fillId="0" borderId="0" xfId="4" quotePrefix="1" applyFont="1" applyBorder="1" applyAlignment="1">
      <alignment horizontal="left"/>
    </xf>
    <xf numFmtId="165" fontId="5" fillId="0" borderId="0" xfId="8" applyNumberFormat="1" applyFont="1" applyFill="1" applyBorder="1" applyAlignment="1">
      <alignment horizontal="right"/>
    </xf>
    <xf numFmtId="165" fontId="5" fillId="0" borderId="0" xfId="25" applyNumberFormat="1" applyFont="1" applyFill="1" applyBorder="1" applyAlignment="1">
      <alignment horizontal="right"/>
    </xf>
    <xf numFmtId="165" fontId="5" fillId="0" borderId="0" xfId="7" applyNumberFormat="1" applyFont="1" applyFill="1" applyBorder="1" applyAlignment="1">
      <alignment horizontal="right"/>
    </xf>
    <xf numFmtId="0" fontId="5" fillId="0" borderId="0" xfId="4" quotePrefix="1" applyFont="1" applyBorder="1" applyAlignment="1">
      <alignment horizontal="left"/>
    </xf>
    <xf numFmtId="3" fontId="7" fillId="0" borderId="0" xfId="4" applyNumberFormat="1" applyFont="1" applyFill="1" applyBorder="1" applyAlignment="1">
      <alignment horizontal="right"/>
    </xf>
    <xf numFmtId="4" fontId="5" fillId="0" borderId="0" xfId="4" applyNumberFormat="1" applyFont="1" applyFill="1" applyBorder="1"/>
    <xf numFmtId="4" fontId="5" fillId="0" borderId="0" xfId="4" applyNumberFormat="1" applyFont="1" applyBorder="1"/>
    <xf numFmtId="4" fontId="5" fillId="0" borderId="0" xfId="8" applyNumberFormat="1" applyFont="1" applyFill="1" applyBorder="1" applyAlignment="1">
      <alignment horizontal="right"/>
    </xf>
    <xf numFmtId="4" fontId="5" fillId="0" borderId="0" xfId="9" applyNumberFormat="1" applyFont="1" applyFill="1" applyBorder="1" applyAlignment="1">
      <alignment horizontal="right"/>
    </xf>
    <xf numFmtId="0" fontId="10" fillId="0" borderId="0" xfId="4" applyFont="1" applyBorder="1"/>
    <xf numFmtId="165" fontId="4" fillId="0" borderId="0" xfId="424" applyNumberFormat="1" applyFont="1" applyFill="1" applyBorder="1" applyAlignment="1">
      <alignment horizontal="right"/>
    </xf>
    <xf numFmtId="165" fontId="4" fillId="0" borderId="0" xfId="426" applyNumberFormat="1" applyFont="1" applyFill="1" applyBorder="1" applyAlignment="1" applyProtection="1">
      <alignment horizontal="right"/>
    </xf>
    <xf numFmtId="0" fontId="4" fillId="0" borderId="0" xfId="426" applyFont="1" applyFill="1" applyAlignment="1" applyProtection="1"/>
    <xf numFmtId="165" fontId="4" fillId="0" borderId="0" xfId="426" applyNumberFormat="1" applyFont="1" applyFill="1" applyBorder="1" applyAlignment="1" applyProtection="1"/>
    <xf numFmtId="165" fontId="4" fillId="0" borderId="0" xfId="426" applyNumberFormat="1" applyFont="1" applyFill="1" applyAlignment="1" applyProtection="1"/>
    <xf numFmtId="3" fontId="4" fillId="0" borderId="0" xfId="426" applyNumberFormat="1" applyFont="1" applyFill="1" applyBorder="1" applyAlignment="1" applyProtection="1"/>
    <xf numFmtId="3" fontId="4" fillId="0" borderId="0" xfId="426" applyNumberFormat="1" applyFont="1" applyFill="1" applyAlignment="1" applyProtection="1"/>
    <xf numFmtId="165" fontId="4" fillId="0" borderId="0" xfId="434" applyNumberFormat="1" applyFont="1" applyFill="1" applyBorder="1"/>
    <xf numFmtId="1" fontId="5" fillId="0" borderId="0" xfId="10" quotePrefix="1" applyNumberFormat="1" applyFont="1" applyBorder="1" applyAlignment="1">
      <alignment horizontal="left"/>
    </xf>
    <xf numFmtId="164" fontId="5" fillId="0" borderId="0" xfId="5" applyNumberFormat="1" applyFont="1" applyBorder="1"/>
    <xf numFmtId="164" fontId="7" fillId="0" borderId="0" xfId="134" applyNumberFormat="1" applyFont="1" applyFill="1" applyBorder="1" applyAlignment="1">
      <alignment horizontal="right" wrapText="1"/>
    </xf>
    <xf numFmtId="1" fontId="5" fillId="0" borderId="0" xfId="10" applyNumberFormat="1" applyFont="1" applyBorder="1" applyAlignment="1">
      <alignment horizontal="left"/>
    </xf>
    <xf numFmtId="1" fontId="10" fillId="0" borderId="0" xfId="10" quotePrefix="1" applyNumberFormat="1" applyFont="1" applyBorder="1" applyAlignment="1">
      <alignment horizontal="left"/>
    </xf>
    <xf numFmtId="164" fontId="10" fillId="0" borderId="0" xfId="5" applyNumberFormat="1" applyFont="1" applyBorder="1"/>
    <xf numFmtId="164" fontId="5" fillId="0" borderId="0" xfId="5" applyNumberFormat="1" applyFont="1" applyBorder="1" applyAlignment="1">
      <alignment horizontal="right"/>
    </xf>
    <xf numFmtId="164" fontId="10" fillId="0" borderId="0" xfId="5" applyNumberFormat="1" applyFont="1" applyFill="1" applyBorder="1"/>
    <xf numFmtId="1" fontId="5" fillId="0" borderId="0" xfId="10" applyNumberFormat="1" applyFont="1" applyBorder="1">
      <alignment horizontal="left"/>
    </xf>
    <xf numFmtId="164" fontId="6" fillId="0" borderId="0" xfId="5" applyNumberFormat="1" applyFont="1" applyBorder="1"/>
    <xf numFmtId="164" fontId="7" fillId="0" borderId="0" xfId="136" applyNumberFormat="1" applyFont="1" applyFill="1" applyBorder="1" applyAlignment="1">
      <alignment horizontal="right"/>
    </xf>
    <xf numFmtId="164" fontId="5" fillId="0" borderId="0" xfId="5" applyNumberFormat="1" applyFont="1" applyFill="1" applyBorder="1"/>
    <xf numFmtId="0" fontId="6" fillId="0" borderId="7" xfId="4" applyFont="1" applyFill="1" applyBorder="1"/>
    <xf numFmtId="0" fontId="10" fillId="0" borderId="7" xfId="4" applyFont="1" applyFill="1" applyBorder="1"/>
    <xf numFmtId="0" fontId="6" fillId="0" borderId="0" xfId="4" applyFont="1" applyFill="1" applyBorder="1" applyAlignment="1">
      <alignment horizontal="left"/>
    </xf>
    <xf numFmtId="0" fontId="10" fillId="0" borderId="0" xfId="10" applyNumberFormat="1" applyFont="1" applyFill="1" applyBorder="1">
      <alignment horizontal="left"/>
    </xf>
    <xf numFmtId="0" fontId="5" fillId="0" borderId="0" xfId="10" applyNumberFormat="1" applyFont="1" applyFill="1" applyBorder="1">
      <alignment horizontal="left"/>
    </xf>
    <xf numFmtId="166" fontId="5" fillId="0" borderId="0" xfId="28" applyNumberFormat="1" applyFont="1" applyFill="1" applyBorder="1" applyAlignment="1">
      <alignment horizontal="right"/>
    </xf>
    <xf numFmtId="166" fontId="5" fillId="0" borderId="0" xfId="28" applyNumberFormat="1" applyFont="1" applyFill="1" applyBorder="1"/>
    <xf numFmtId="166" fontId="7" fillId="0" borderId="0" xfId="28" applyNumberFormat="1" applyFont="1" applyFill="1" applyBorder="1" applyAlignment="1">
      <alignment horizontal="right"/>
    </xf>
    <xf numFmtId="0" fontId="7" fillId="0" borderId="0" xfId="10" applyNumberFormat="1" applyFont="1" applyFill="1" applyBorder="1">
      <alignment horizontal="left"/>
    </xf>
    <xf numFmtId="0" fontId="10" fillId="0" borderId="0" xfId="10" quotePrefix="1" applyNumberFormat="1" applyFont="1" applyFill="1" applyBorder="1" applyAlignment="1">
      <alignment horizontal="left"/>
    </xf>
    <xf numFmtId="0" fontId="6" fillId="0" borderId="3" xfId="4" applyFont="1" applyFill="1" applyBorder="1"/>
    <xf numFmtId="0" fontId="10" fillId="0" borderId="3" xfId="10" applyNumberFormat="1" applyFont="1" applyFill="1" applyBorder="1">
      <alignment horizontal="left"/>
    </xf>
    <xf numFmtId="0" fontId="10" fillId="0" borderId="3" xfId="4" applyFont="1" applyFill="1" applyBorder="1"/>
    <xf numFmtId="3" fontId="10" fillId="0" borderId="3" xfId="4" applyNumberFormat="1" applyFont="1" applyFill="1" applyBorder="1"/>
    <xf numFmtId="165" fontId="10" fillId="0" borderId="3" xfId="4" applyNumberFormat="1" applyFont="1" applyFill="1" applyBorder="1"/>
    <xf numFmtId="0" fontId="23" fillId="0" borderId="0" xfId="10" quotePrefix="1" applyNumberFormat="1" applyFont="1" applyFill="1" applyBorder="1" applyAlignment="1">
      <alignment horizontal="left"/>
    </xf>
    <xf numFmtId="166" fontId="12" fillId="0" borderId="0" xfId="28" applyNumberFormat="1" applyFont="1" applyBorder="1"/>
    <xf numFmtId="3" fontId="5" fillId="0" borderId="0" xfId="49" applyNumberFormat="1" applyFont="1" applyFill="1" applyBorder="1"/>
    <xf numFmtId="166" fontId="10" fillId="0" borderId="0" xfId="28" applyNumberFormat="1" applyFont="1" applyFill="1" applyBorder="1"/>
    <xf numFmtId="3" fontId="7" fillId="0" borderId="0" xfId="49" applyNumberFormat="1" applyFont="1" applyFill="1" applyBorder="1"/>
    <xf numFmtId="0" fontId="10" fillId="0" borderId="0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right"/>
    </xf>
    <xf numFmtId="1" fontId="5" fillId="0" borderId="0" xfId="10" quotePrefix="1" applyNumberFormat="1" applyFont="1" applyFill="1" applyBorder="1" applyAlignment="1">
      <alignment horizontal="left"/>
    </xf>
    <xf numFmtId="1" fontId="5" fillId="0" borderId="0" xfId="10" applyNumberFormat="1" applyFont="1" applyFill="1" applyBorder="1" applyAlignment="1">
      <alignment horizontal="left"/>
    </xf>
    <xf numFmtId="164" fontId="7" fillId="0" borderId="0" xfId="135" applyNumberFormat="1" applyFont="1" applyFill="1" applyBorder="1" applyAlignment="1">
      <alignment horizontal="right" wrapText="1"/>
    </xf>
    <xf numFmtId="1" fontId="10" fillId="0" borderId="0" xfId="10" quotePrefix="1" applyNumberFormat="1" applyFont="1" applyFill="1" applyBorder="1" applyAlignment="1">
      <alignment horizontal="left"/>
    </xf>
    <xf numFmtId="164" fontId="10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164" fontId="10" fillId="0" borderId="0" xfId="4" applyNumberFormat="1" applyFont="1" applyFill="1" applyBorder="1"/>
    <xf numFmtId="164" fontId="5" fillId="0" borderId="0" xfId="10" applyNumberFormat="1" applyFont="1" applyFill="1" applyBorder="1" applyAlignment="1">
      <alignment horizontal="left"/>
    </xf>
    <xf numFmtId="1" fontId="5" fillId="0" borderId="0" xfId="10" applyNumberFormat="1" applyFont="1" applyFill="1" applyBorder="1">
      <alignment horizontal="left"/>
    </xf>
    <xf numFmtId="0" fontId="21" fillId="0" borderId="0" xfId="4" applyFont="1" applyFill="1" applyBorder="1"/>
    <xf numFmtId="0" fontId="23" fillId="0" borderId="0" xfId="4" applyFont="1" applyFill="1" applyBorder="1"/>
    <xf numFmtId="0" fontId="12" fillId="0" borderId="0" xfId="426" applyFont="1" applyFill="1" applyAlignment="1" applyProtection="1"/>
    <xf numFmtId="165" fontId="12" fillId="0" borderId="0" xfId="436" applyNumberFormat="1" applyFont="1" applyFill="1" applyBorder="1" applyAlignment="1" applyProtection="1">
      <alignment horizontal="right"/>
    </xf>
    <xf numFmtId="165" fontId="12" fillId="0" borderId="0" xfId="426" applyNumberFormat="1" applyFont="1" applyFill="1" applyBorder="1" applyAlignment="1" applyProtection="1">
      <alignment horizontal="right"/>
    </xf>
    <xf numFmtId="0" fontId="12" fillId="0" borderId="2" xfId="426" applyFont="1" applyFill="1" applyBorder="1" applyAlignment="1" applyProtection="1"/>
    <xf numFmtId="164" fontId="12" fillId="0" borderId="2" xfId="426" applyNumberFormat="1" applyFont="1" applyFill="1" applyBorder="1" applyAlignment="1" applyProtection="1"/>
    <xf numFmtId="164" fontId="12" fillId="0" borderId="0" xfId="426" applyNumberFormat="1" applyFont="1" applyFill="1" applyAlignment="1" applyProtection="1"/>
    <xf numFmtId="3" fontId="10" fillId="0" borderId="0" xfId="4" applyNumberFormat="1" applyFont="1" applyFill="1" applyBorder="1" applyAlignment="1">
      <alignment horizontal="right"/>
    </xf>
    <xf numFmtId="3" fontId="10" fillId="0" borderId="3" xfId="4" applyNumberFormat="1" applyFont="1" applyFill="1" applyBorder="1" applyAlignment="1">
      <alignment horizontal="right"/>
    </xf>
    <xf numFmtId="173" fontId="6" fillId="0" borderId="0" xfId="28" applyNumberFormat="1" applyFont="1" applyFill="1" applyBorder="1" applyAlignment="1">
      <alignment horizontal="right"/>
    </xf>
    <xf numFmtId="173" fontId="10" fillId="0" borderId="0" xfId="28" applyNumberFormat="1" applyFont="1" applyFill="1" applyBorder="1" applyAlignment="1">
      <alignment horizontal="right"/>
    </xf>
    <xf numFmtId="173" fontId="7" fillId="0" borderId="0" xfId="28" applyNumberFormat="1" applyFont="1" applyFill="1" applyBorder="1" applyAlignment="1">
      <alignment horizontal="right"/>
    </xf>
    <xf numFmtId="173" fontId="10" fillId="0" borderId="0" xfId="28" applyNumberFormat="1" applyFont="1" applyBorder="1"/>
    <xf numFmtId="166" fontId="21" fillId="0" borderId="0" xfId="28" applyNumberFormat="1" applyFont="1" applyBorder="1" applyAlignment="1">
      <alignment wrapText="1"/>
    </xf>
    <xf numFmtId="0" fontId="6" fillId="0" borderId="0" xfId="4" applyFont="1" applyBorder="1" applyAlignment="1">
      <alignment horizontal="left"/>
    </xf>
    <xf numFmtId="166" fontId="7" fillId="0" borderId="0" xfId="28" applyNumberFormat="1" applyFont="1" applyBorder="1" applyAlignment="1">
      <alignment wrapText="1"/>
    </xf>
    <xf numFmtId="166" fontId="7" fillId="0" borderId="0" xfId="28" applyNumberFormat="1" applyFont="1" applyFill="1" applyBorder="1" applyAlignment="1">
      <alignment wrapText="1"/>
    </xf>
    <xf numFmtId="0" fontId="10" fillId="0" borderId="0" xfId="4" applyFont="1" applyBorder="1" applyAlignment="1">
      <alignment horizontal="left"/>
    </xf>
    <xf numFmtId="166" fontId="29" fillId="0" borderId="0" xfId="28" applyNumberFormat="1" applyFont="1" applyBorder="1" applyAlignment="1">
      <alignment wrapText="1"/>
    </xf>
    <xf numFmtId="166" fontId="6" fillId="0" borderId="0" xfId="28" applyNumberFormat="1" applyFont="1" applyFill="1" applyBorder="1" applyAlignment="1">
      <alignment wrapText="1"/>
    </xf>
    <xf numFmtId="173" fontId="7" fillId="0" borderId="0" xfId="28" applyNumberFormat="1" applyFont="1" applyFill="1" applyBorder="1" applyAlignment="1">
      <alignment horizontal="right" wrapText="1"/>
    </xf>
    <xf numFmtId="0" fontId="7" fillId="0" borderId="0" xfId="4" applyFont="1" applyBorder="1" applyAlignment="1">
      <alignment wrapText="1"/>
    </xf>
    <xf numFmtId="43" fontId="10" fillId="0" borderId="0" xfId="28" applyFont="1" applyBorder="1"/>
    <xf numFmtId="43" fontId="10" fillId="0" borderId="0" xfId="28" applyFont="1" applyFill="1" applyBorder="1"/>
    <xf numFmtId="43" fontId="21" fillId="0" borderId="0" xfId="28" applyNumberFormat="1" applyFont="1" applyFill="1" applyBorder="1" applyAlignment="1">
      <alignment horizontal="right" wrapText="1"/>
    </xf>
    <xf numFmtId="43" fontId="6" fillId="0" borderId="0" xfId="28" applyNumberFormat="1" applyFont="1" applyFill="1" applyBorder="1" applyAlignment="1">
      <alignment horizontal="right" wrapText="1"/>
    </xf>
    <xf numFmtId="43" fontId="10" fillId="0" borderId="0" xfId="28" applyNumberFormat="1" applyFont="1" applyBorder="1" applyAlignment="1">
      <alignment horizontal="right"/>
    </xf>
    <xf numFmtId="43" fontId="10" fillId="0" borderId="0" xfId="28" applyNumberFormat="1" applyFont="1" applyFill="1" applyBorder="1" applyAlignment="1">
      <alignment horizontal="right"/>
    </xf>
    <xf numFmtId="43" fontId="12" fillId="0" borderId="0" xfId="28" applyNumberFormat="1" applyFont="1" applyFill="1" applyBorder="1" applyAlignment="1">
      <alignment horizontal="right" wrapText="1"/>
    </xf>
    <xf numFmtId="43" fontId="7" fillId="0" borderId="0" xfId="28" applyNumberFormat="1" applyFont="1" applyFill="1" applyBorder="1" applyAlignment="1">
      <alignment horizontal="right" wrapText="1"/>
    </xf>
    <xf numFmtId="43" fontId="5" fillId="0" borderId="0" xfId="28" applyNumberFormat="1" applyFont="1" applyFill="1" applyBorder="1" applyAlignment="1">
      <alignment horizontal="right"/>
    </xf>
    <xf numFmtId="3" fontId="12" fillId="0" borderId="0" xfId="4" applyNumberFormat="1" applyFont="1" applyBorder="1"/>
    <xf numFmtId="173" fontId="12" fillId="0" borderId="0" xfId="28" applyNumberFormat="1" applyFont="1" applyFill="1" applyBorder="1" applyAlignment="1">
      <alignment horizontal="right" wrapText="1"/>
    </xf>
    <xf numFmtId="3" fontId="21" fillId="0" borderId="0" xfId="4" applyNumberFormat="1" applyFont="1" applyBorder="1"/>
    <xf numFmtId="0" fontId="7" fillId="0" borderId="3" xfId="128" applyFont="1" applyFill="1" applyBorder="1"/>
    <xf numFmtId="0" fontId="6" fillId="0" borderId="3" xfId="128" applyFont="1" applyFill="1" applyBorder="1"/>
    <xf numFmtId="165" fontId="10" fillId="0" borderId="0" xfId="128" applyNumberFormat="1" applyFont="1" applyFill="1" applyBorder="1"/>
    <xf numFmtId="0" fontId="7" fillId="0" borderId="0" xfId="128" applyFont="1" applyFill="1" applyBorder="1"/>
    <xf numFmtId="0" fontId="6" fillId="0" borderId="0" xfId="128" applyFont="1" applyFill="1" applyBorder="1"/>
    <xf numFmtId="165" fontId="5" fillId="0" borderId="0" xfId="128" applyNumberFormat="1" applyFont="1" applyFill="1" applyBorder="1"/>
    <xf numFmtId="0" fontId="7" fillId="0" borderId="0" xfId="128" applyFont="1" applyFill="1" applyBorder="1" applyAlignment="1">
      <alignment wrapText="1"/>
    </xf>
    <xf numFmtId="3" fontId="5" fillId="0" borderId="0" xfId="128" applyNumberFormat="1" applyFont="1" applyFill="1" applyBorder="1" applyAlignment="1">
      <alignment horizontal="right"/>
    </xf>
    <xf numFmtId="0" fontId="7" fillId="0" borderId="0" xfId="128" applyFont="1" applyFill="1" applyBorder="1" applyAlignment="1">
      <alignment horizontal="left"/>
    </xf>
    <xf numFmtId="0" fontId="6" fillId="0" borderId="0" xfId="128" quotePrefix="1" applyFont="1" applyFill="1" applyBorder="1" applyAlignment="1">
      <alignment horizontal="left"/>
    </xf>
    <xf numFmtId="165" fontId="7" fillId="0" borderId="0" xfId="128" applyNumberFormat="1" applyFont="1" applyFill="1" applyBorder="1"/>
    <xf numFmtId="3" fontId="10" fillId="0" borderId="0" xfId="128" applyNumberFormat="1" applyFont="1" applyFill="1" applyBorder="1"/>
    <xf numFmtId="165" fontId="5" fillId="0" borderId="0" xfId="128" applyNumberFormat="1" applyFont="1" applyFill="1" applyBorder="1" applyAlignment="1">
      <alignment horizontal="right"/>
    </xf>
    <xf numFmtId="0" fontId="7" fillId="0" borderId="7" xfId="128" applyFont="1" applyFill="1" applyBorder="1"/>
    <xf numFmtId="0" fontId="6" fillId="0" borderId="7" xfId="128" applyFont="1" applyFill="1" applyBorder="1"/>
    <xf numFmtId="3" fontId="5" fillId="0" borderId="0" xfId="128" applyNumberFormat="1" applyFont="1" applyFill="1" applyBorder="1"/>
    <xf numFmtId="0" fontId="6" fillId="0" borderId="3" xfId="4" applyFont="1" applyBorder="1"/>
    <xf numFmtId="0" fontId="7" fillId="0" borderId="0" xfId="4" applyFont="1" applyBorder="1" applyAlignment="1">
      <alignment vertical="center"/>
    </xf>
    <xf numFmtId="165" fontId="5" fillId="0" borderId="0" xfId="28" applyNumberFormat="1" applyFont="1" applyBorder="1" applyAlignment="1">
      <alignment horizontal="right"/>
    </xf>
    <xf numFmtId="165" fontId="10" fillId="0" borderId="0" xfId="28" applyNumberFormat="1" applyFont="1" applyFill="1" applyBorder="1" applyAlignment="1">
      <alignment horizontal="right"/>
    </xf>
    <xf numFmtId="165" fontId="10" fillId="0" borderId="0" xfId="28" applyNumberFormat="1" applyFont="1" applyBorder="1" applyAlignment="1">
      <alignment horizontal="right"/>
    </xf>
    <xf numFmtId="165" fontId="13" fillId="0" borderId="0" xfId="28" applyNumberFormat="1" applyFont="1" applyBorder="1" applyAlignment="1">
      <alignment horizontal="right"/>
    </xf>
    <xf numFmtId="165" fontId="23" fillId="0" borderId="0" xfId="4" applyNumberFormat="1" applyFont="1" applyBorder="1" applyAlignment="1">
      <alignment horizontal="right"/>
    </xf>
    <xf numFmtId="165" fontId="5" fillId="0" borderId="0" xfId="28" applyNumberFormat="1" applyFont="1" applyFill="1" applyBorder="1" applyAlignment="1">
      <alignment horizontal="right"/>
    </xf>
    <xf numFmtId="165" fontId="7" fillId="0" borderId="0" xfId="4" applyNumberFormat="1" applyFont="1" applyBorder="1" applyAlignment="1">
      <alignment horizontal="right"/>
    </xf>
    <xf numFmtId="165" fontId="7" fillId="0" borderId="3" xfId="4" applyNumberFormat="1" applyFont="1" applyBorder="1" applyAlignment="1">
      <alignment horizontal="right"/>
    </xf>
    <xf numFmtId="166" fontId="5" fillId="0" borderId="0" xfId="28" applyNumberFormat="1" applyFont="1" applyBorder="1" applyAlignment="1">
      <alignment horizontal="right"/>
    </xf>
    <xf numFmtId="164" fontId="5" fillId="0" borderId="0" xfId="28" applyNumberFormat="1" applyFont="1" applyBorder="1" applyAlignment="1">
      <alignment horizontal="right"/>
    </xf>
    <xf numFmtId="164" fontId="5" fillId="0" borderId="0" xfId="28" applyNumberFormat="1" applyFont="1" applyFill="1" applyBorder="1" applyAlignment="1">
      <alignment horizontal="right"/>
    </xf>
    <xf numFmtId="164" fontId="5" fillId="0" borderId="3" xfId="28" applyNumberFormat="1" applyFont="1" applyBorder="1" applyAlignment="1">
      <alignment horizontal="right"/>
    </xf>
    <xf numFmtId="165" fontId="5" fillId="0" borderId="3" xfId="28" applyNumberFormat="1" applyFont="1" applyBorder="1" applyAlignment="1">
      <alignment horizontal="right"/>
    </xf>
    <xf numFmtId="0" fontId="6" fillId="0" borderId="3" xfId="4" applyFont="1" applyBorder="1" applyAlignment="1">
      <alignment vertical="center"/>
    </xf>
    <xf numFmtId="166" fontId="5" fillId="0" borderId="7" xfId="28" applyNumberFormat="1" applyFont="1" applyBorder="1" applyAlignment="1">
      <alignment horizontal="center"/>
    </xf>
    <xf numFmtId="165" fontId="13" fillId="0" borderId="7" xfId="28" applyNumberFormat="1" applyFont="1" applyBorder="1" applyAlignment="1">
      <alignment horizontal="right"/>
    </xf>
    <xf numFmtId="3" fontId="5" fillId="0" borderId="0" xfId="28" applyNumberFormat="1" applyFont="1" applyBorder="1" applyAlignment="1">
      <alignment horizontal="right"/>
    </xf>
    <xf numFmtId="3" fontId="5" fillId="0" borderId="0" xfId="28" applyNumberFormat="1" applyFont="1" applyFill="1" applyBorder="1" applyAlignment="1">
      <alignment horizontal="right"/>
    </xf>
    <xf numFmtId="3" fontId="5" fillId="0" borderId="3" xfId="28" applyNumberFormat="1" applyFont="1" applyBorder="1" applyAlignment="1">
      <alignment horizontal="right"/>
    </xf>
    <xf numFmtId="166" fontId="5" fillId="0" borderId="7" xfId="4" applyNumberFormat="1" applyFont="1" applyBorder="1"/>
    <xf numFmtId="165" fontId="7" fillId="0" borderId="7" xfId="4" applyNumberFormat="1" applyFont="1" applyBorder="1" applyAlignment="1">
      <alignment horizontal="right"/>
    </xf>
    <xf numFmtId="173" fontId="5" fillId="0" borderId="3" xfId="28" applyNumberFormat="1" applyFont="1" applyBorder="1" applyAlignment="1">
      <alignment horizontal="center"/>
    </xf>
    <xf numFmtId="166" fontId="5" fillId="0" borderId="3" xfId="28" applyNumberFormat="1" applyFont="1" applyBorder="1" applyAlignment="1">
      <alignment horizontal="center"/>
    </xf>
    <xf numFmtId="4" fontId="5" fillId="0" borderId="0" xfId="28" applyNumberFormat="1" applyFont="1" applyBorder="1" applyAlignment="1">
      <alignment horizontal="right"/>
    </xf>
    <xf numFmtId="4" fontId="5" fillId="0" borderId="0" xfId="28" applyNumberFormat="1" applyFont="1" applyFill="1" applyBorder="1" applyAlignment="1">
      <alignment horizontal="right"/>
    </xf>
    <xf numFmtId="173" fontId="5" fillId="0" borderId="7" xfId="28" applyNumberFormat="1" applyFont="1" applyBorder="1" applyAlignment="1">
      <alignment horizontal="center"/>
    </xf>
    <xf numFmtId="165" fontId="5" fillId="0" borderId="7" xfId="28" applyNumberFormat="1" applyFont="1" applyBorder="1" applyAlignment="1">
      <alignment horizontal="right"/>
    </xf>
    <xf numFmtId="0" fontId="6" fillId="0" borderId="0" xfId="4" applyFont="1" applyBorder="1" applyAlignment="1">
      <alignment horizontal="left" vertical="center"/>
    </xf>
    <xf numFmtId="0" fontId="5" fillId="3" borderId="4" xfId="49" applyFont="1" applyFill="1" applyBorder="1"/>
    <xf numFmtId="0" fontId="7" fillId="3" borderId="0" xfId="49" quotePrefix="1" applyFont="1" applyFill="1" applyBorder="1" applyAlignment="1" applyProtection="1">
      <alignment horizontal="left"/>
    </xf>
    <xf numFmtId="0" fontId="7" fillId="3" borderId="0" xfId="49" applyFont="1" applyFill="1" applyBorder="1" applyAlignment="1">
      <alignment horizontal="left"/>
    </xf>
    <xf numFmtId="0" fontId="30" fillId="3" borderId="0" xfId="49" applyFont="1" applyFill="1" applyBorder="1"/>
    <xf numFmtId="0" fontId="7" fillId="0" borderId="0" xfId="49" applyFont="1" applyBorder="1"/>
    <xf numFmtId="0" fontId="7" fillId="4" borderId="7" xfId="49" applyFont="1" applyFill="1" applyBorder="1"/>
    <xf numFmtId="0" fontId="7" fillId="4" borderId="0" xfId="49" applyFont="1" applyFill="1" applyBorder="1"/>
    <xf numFmtId="0" fontId="6" fillId="4" borderId="0" xfId="49" applyFont="1" applyFill="1" applyBorder="1" applyAlignment="1">
      <alignment horizontal="right"/>
    </xf>
    <xf numFmtId="0" fontId="6" fillId="4" borderId="0" xfId="49" applyFont="1" applyFill="1" applyBorder="1"/>
    <xf numFmtId="0" fontId="7" fillId="4" borderId="3" xfId="49" applyFont="1" applyFill="1" applyBorder="1"/>
    <xf numFmtId="0" fontId="6" fillId="0" borderId="0" xfId="49" applyFont="1" applyBorder="1"/>
    <xf numFmtId="0" fontId="6" fillId="0" borderId="0" xfId="49" quotePrefix="1" applyFont="1" applyBorder="1" applyAlignment="1">
      <alignment horizontal="left"/>
    </xf>
    <xf numFmtId="3" fontId="12" fillId="0" borderId="0" xfId="49" applyNumberFormat="1" applyFont="1" applyFill="1" applyBorder="1"/>
    <xf numFmtId="3" fontId="7" fillId="0" borderId="0" xfId="49" applyNumberFormat="1" applyFont="1" applyBorder="1"/>
    <xf numFmtId="3" fontId="24" fillId="0" borderId="0" xfId="49" applyNumberFormat="1" applyFont="1" applyFill="1" applyBorder="1"/>
    <xf numFmtId="3" fontId="6" fillId="0" borderId="0" xfId="49" applyNumberFormat="1" applyFont="1" applyBorder="1"/>
    <xf numFmtId="0" fontId="7" fillId="0" borderId="9" xfId="49" applyFont="1" applyBorder="1"/>
    <xf numFmtId="3" fontId="7" fillId="0" borderId="9" xfId="49" applyNumberFormat="1" applyFont="1" applyBorder="1"/>
    <xf numFmtId="0" fontId="7" fillId="0" borderId="3" xfId="49" applyFont="1" applyBorder="1"/>
    <xf numFmtId="0" fontId="5" fillId="0" borderId="0" xfId="49" applyFont="1" applyFill="1"/>
    <xf numFmtId="0" fontId="6" fillId="4" borderId="7" xfId="49" applyFont="1" applyFill="1" applyBorder="1"/>
    <xf numFmtId="0" fontId="10" fillId="4" borderId="0" xfId="49" applyFont="1" applyFill="1" applyBorder="1" applyAlignment="1">
      <alignment horizontal="right"/>
    </xf>
    <xf numFmtId="0" fontId="6" fillId="4" borderId="3" xfId="49" applyFont="1" applyFill="1" applyBorder="1"/>
    <xf numFmtId="0" fontId="10" fillId="4" borderId="3" xfId="49" applyFont="1" applyFill="1" applyBorder="1" applyAlignment="1">
      <alignment horizontal="left"/>
    </xf>
    <xf numFmtId="0" fontId="6" fillId="0" borderId="7" xfId="49" applyFont="1" applyFill="1" applyBorder="1"/>
    <xf numFmtId="0" fontId="7" fillId="0" borderId="7" xfId="49" applyFont="1" applyFill="1" applyBorder="1"/>
    <xf numFmtId="0" fontId="6" fillId="0" borderId="0" xfId="49" applyFont="1" applyFill="1" applyBorder="1"/>
    <xf numFmtId="0" fontId="7" fillId="0" borderId="0" xfId="49" applyFont="1" applyFill="1" applyBorder="1"/>
    <xf numFmtId="0" fontId="6" fillId="0" borderId="0" xfId="49" quotePrefix="1" applyFont="1" applyFill="1" applyBorder="1" applyAlignment="1">
      <alignment horizontal="left"/>
    </xf>
    <xf numFmtId="3" fontId="5" fillId="0" borderId="0" xfId="49" applyNumberFormat="1" applyFont="1" applyFill="1" applyBorder="1" applyAlignment="1">
      <alignment horizontal="right"/>
    </xf>
    <xf numFmtId="3" fontId="10" fillId="0" borderId="0" xfId="49" applyNumberFormat="1" applyFont="1" applyFill="1" applyBorder="1" applyAlignment="1">
      <alignment horizontal="right"/>
    </xf>
    <xf numFmtId="0" fontId="6" fillId="0" borderId="3" xfId="49" applyFont="1" applyFill="1" applyBorder="1"/>
    <xf numFmtId="0" fontId="7" fillId="0" borderId="3" xfId="49" applyFont="1" applyFill="1" applyBorder="1"/>
    <xf numFmtId="0" fontId="10" fillId="4" borderId="0" xfId="49" applyFont="1" applyFill="1" applyBorder="1"/>
    <xf numFmtId="165" fontId="24" fillId="0" borderId="0" xfId="49" applyNumberFormat="1" applyFont="1" applyBorder="1"/>
    <xf numFmtId="165" fontId="7" fillId="0" borderId="0" xfId="5" applyNumberFormat="1" applyFont="1" applyBorder="1"/>
    <xf numFmtId="165" fontId="7" fillId="0" borderId="0" xfId="49" applyNumberFormat="1" applyFont="1" applyBorder="1"/>
    <xf numFmtId="164" fontId="10" fillId="0" borderId="0" xfId="69" applyNumberFormat="1" applyFont="1" applyFill="1" applyBorder="1"/>
    <xf numFmtId="165" fontId="6" fillId="0" borderId="0" xfId="49" applyNumberFormat="1" applyFont="1" applyBorder="1"/>
    <xf numFmtId="0" fontId="7" fillId="0" borderId="0" xfId="49" applyFont="1" applyBorder="1" applyAlignment="1">
      <alignment horizontal="left"/>
    </xf>
    <xf numFmtId="165" fontId="7" fillId="0" borderId="9" xfId="49" applyNumberFormat="1" applyFont="1" applyBorder="1"/>
    <xf numFmtId="0" fontId="7" fillId="0" borderId="0" xfId="49" quotePrefix="1" applyFont="1" applyBorder="1" applyAlignment="1">
      <alignment horizontal="left"/>
    </xf>
    <xf numFmtId="165" fontId="10" fillId="0" borderId="0" xfId="27" applyNumberFormat="1" applyFont="1" applyBorder="1" applyAlignment="1">
      <alignment horizontal="right"/>
    </xf>
    <xf numFmtId="164" fontId="7" fillId="0" borderId="0" xfId="5" applyNumberFormat="1" applyFont="1" applyFill="1" applyBorder="1" applyAlignment="1">
      <alignment horizontal="right"/>
    </xf>
    <xf numFmtId="165" fontId="5" fillId="0" borderId="0" xfId="27" applyNumberFormat="1" applyFont="1" applyBorder="1" applyAlignment="1">
      <alignment horizontal="right"/>
    </xf>
    <xf numFmtId="165" fontId="7" fillId="0" borderId="0" xfId="49" applyNumberFormat="1" applyFont="1" applyBorder="1" applyProtection="1">
      <protection locked="0"/>
    </xf>
    <xf numFmtId="165" fontId="21" fillId="0" borderId="0" xfId="49" applyNumberFormat="1" applyFont="1" applyFill="1" applyBorder="1"/>
    <xf numFmtId="3" fontId="31" fillId="0" borderId="0" xfId="49" applyNumberFormat="1" applyFont="1" applyBorder="1"/>
    <xf numFmtId="0" fontId="7" fillId="4" borderId="7" xfId="49" applyFont="1" applyFill="1" applyBorder="1" applyProtection="1"/>
    <xf numFmtId="0" fontId="7" fillId="4" borderId="0" xfId="49" applyFont="1" applyFill="1" applyBorder="1" applyProtection="1"/>
    <xf numFmtId="0" fontId="6" fillId="4" borderId="0" xfId="49" applyFont="1" applyFill="1" applyBorder="1" applyAlignment="1" applyProtection="1">
      <alignment horizontal="right"/>
    </xf>
    <xf numFmtId="0" fontId="10" fillId="4" borderId="0" xfId="49" applyFont="1" applyFill="1" applyBorder="1" applyAlignment="1" applyProtection="1">
      <alignment horizontal="right"/>
    </xf>
    <xf numFmtId="0" fontId="10" fillId="4" borderId="0" xfId="49" applyFont="1" applyFill="1" applyBorder="1" applyProtection="1"/>
    <xf numFmtId="0" fontId="10" fillId="0" borderId="0" xfId="49" applyFont="1" applyFill="1" applyBorder="1" applyProtection="1"/>
    <xf numFmtId="0" fontId="7" fillId="4" borderId="3" xfId="49" applyFont="1" applyFill="1" applyBorder="1" applyProtection="1"/>
    <xf numFmtId="0" fontId="7" fillId="0" borderId="0" xfId="49" applyFont="1" applyBorder="1" applyProtection="1"/>
    <xf numFmtId="0" fontId="6" fillId="0" borderId="0" xfId="49" applyFont="1" applyBorder="1" applyProtection="1"/>
    <xf numFmtId="3" fontId="7" fillId="0" borderId="0" xfId="49" applyNumberFormat="1" applyFont="1" applyBorder="1" applyProtection="1"/>
    <xf numFmtId="165" fontId="7" fillId="0" borderId="0" xfId="49" applyNumberFormat="1" applyFont="1" applyBorder="1" applyProtection="1"/>
    <xf numFmtId="0" fontId="6" fillId="0" borderId="0" xfId="49" quotePrefix="1" applyFont="1" applyBorder="1" applyAlignment="1" applyProtection="1">
      <alignment horizontal="left"/>
    </xf>
    <xf numFmtId="166" fontId="7" fillId="0" borderId="0" xfId="28" applyNumberFormat="1" applyFont="1" applyBorder="1" applyProtection="1"/>
    <xf numFmtId="166" fontId="6" fillId="0" borderId="0" xfId="28" applyNumberFormat="1" applyFont="1" applyBorder="1" applyProtection="1"/>
    <xf numFmtId="0" fontId="7" fillId="0" borderId="9" xfId="49" applyFont="1" applyBorder="1" applyProtection="1"/>
    <xf numFmtId="3" fontId="7" fillId="0" borderId="9" xfId="49" applyNumberFormat="1" applyFont="1" applyBorder="1" applyProtection="1"/>
    <xf numFmtId="165" fontId="5" fillId="0" borderId="0" xfId="77" applyNumberFormat="1" applyFont="1" applyFill="1" applyBorder="1" applyAlignment="1">
      <alignment horizontal="right"/>
    </xf>
    <xf numFmtId="165" fontId="6" fillId="0" borderId="0" xfId="49" applyNumberFormat="1" applyFont="1" applyBorder="1" applyProtection="1"/>
    <xf numFmtId="0" fontId="7" fillId="0" borderId="0" xfId="49" applyFont="1" applyFill="1" applyBorder="1" applyProtection="1"/>
    <xf numFmtId="0" fontId="6" fillId="0" borderId="0" xfId="49" quotePrefix="1" applyFont="1" applyFill="1" applyBorder="1" applyAlignment="1" applyProtection="1">
      <alignment horizontal="left"/>
    </xf>
    <xf numFmtId="0" fontId="7" fillId="0" borderId="3" xfId="49" applyFont="1" applyBorder="1" applyProtection="1"/>
    <xf numFmtId="0" fontId="21" fillId="0" borderId="0" xfId="49" applyFont="1" applyFill="1" applyBorder="1" applyAlignment="1">
      <alignment horizontal="center" vertical="center" wrapText="1"/>
    </xf>
    <xf numFmtId="0" fontId="20" fillId="0" borderId="0" xfId="49" applyFont="1" applyFill="1" applyBorder="1" applyAlignment="1">
      <alignment horizontal="center"/>
    </xf>
    <xf numFmtId="0" fontId="7" fillId="0" borderId="7" xfId="49" applyFont="1" applyBorder="1" applyProtection="1"/>
    <xf numFmtId="3" fontId="10" fillId="0" borderId="0" xfId="10" applyNumberFormat="1" applyFont="1" applyFill="1" applyBorder="1" applyAlignment="1">
      <alignment horizontal="right"/>
    </xf>
    <xf numFmtId="165" fontId="7" fillId="0" borderId="9" xfId="49" applyNumberFormat="1" applyFont="1" applyBorder="1" applyProtection="1"/>
    <xf numFmtId="165" fontId="10" fillId="0" borderId="0" xfId="5" applyNumberFormat="1" applyFont="1" applyBorder="1"/>
    <xf numFmtId="0" fontId="6" fillId="0" borderId="7" xfId="49" quotePrefix="1" applyFont="1" applyBorder="1" applyAlignment="1" applyProtection="1">
      <alignment horizontal="left"/>
    </xf>
    <xf numFmtId="165" fontId="7" fillId="0" borderId="7" xfId="49" applyNumberFormat="1" applyFont="1" applyBorder="1" applyProtection="1"/>
    <xf numFmtId="4" fontId="12" fillId="0" borderId="0" xfId="1" applyNumberFormat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/>
    <xf numFmtId="165" fontId="12" fillId="0" borderId="0" xfId="1" applyNumberFormat="1" applyFont="1" applyFill="1" applyBorder="1" applyAlignment="1" applyProtection="1">
      <alignment horizontal="right"/>
    </xf>
    <xf numFmtId="164" fontId="12" fillId="0" borderId="0" xfId="1" applyNumberFormat="1" applyFont="1" applyFill="1" applyBorder="1" applyAlignment="1" applyProtection="1">
      <alignment horizontal="right"/>
    </xf>
    <xf numFmtId="0" fontId="12" fillId="0" borderId="2" xfId="1" applyFont="1" applyFill="1" applyBorder="1" applyAlignment="1" applyProtection="1"/>
    <xf numFmtId="4" fontId="12" fillId="0" borderId="1" xfId="1" applyNumberFormat="1" applyFont="1" applyFill="1" applyBorder="1" applyAlignment="1" applyProtection="1">
      <alignment horizontal="right"/>
    </xf>
    <xf numFmtId="0" fontId="2" fillId="0" borderId="0" xfId="2" applyFont="1"/>
    <xf numFmtId="1" fontId="24" fillId="0" borderId="0" xfId="4" applyNumberFormat="1" applyFont="1" applyBorder="1"/>
    <xf numFmtId="0" fontId="6" fillId="0" borderId="7" xfId="4" applyFont="1" applyBorder="1"/>
    <xf numFmtId="0" fontId="7" fillId="0" borderId="7" xfId="4" applyFont="1" applyBorder="1" applyAlignment="1">
      <alignment horizontal="left"/>
    </xf>
    <xf numFmtId="0" fontId="5" fillId="0" borderId="7" xfId="4" applyFont="1" applyBorder="1" applyAlignment="1">
      <alignment horizontal="right" vertical="center"/>
    </xf>
    <xf numFmtId="164" fontId="7" fillId="0" borderId="7" xfId="4" applyNumberFormat="1" applyFont="1" applyFill="1" applyBorder="1"/>
    <xf numFmtId="0" fontId="10" fillId="0" borderId="7" xfId="4" quotePrefix="1" applyFont="1" applyBorder="1" applyAlignment="1">
      <alignment horizontal="left"/>
    </xf>
    <xf numFmtId="0" fontId="5" fillId="0" borderId="7" xfId="4" applyFont="1" applyBorder="1" applyAlignment="1">
      <alignment horizontal="left"/>
    </xf>
    <xf numFmtId="0" fontId="6" fillId="0" borderId="7" xfId="4" quotePrefix="1" applyFont="1" applyBorder="1" applyAlignment="1">
      <alignment horizontal="left"/>
    </xf>
    <xf numFmtId="164" fontId="5" fillId="0" borderId="7" xfId="49" applyNumberFormat="1" applyFont="1" applyBorder="1"/>
    <xf numFmtId="164" fontId="5" fillId="0" borderId="7" xfId="4" applyNumberFormat="1" applyFont="1" applyBorder="1"/>
    <xf numFmtId="3" fontId="10" fillId="0" borderId="7" xfId="4" applyNumberFormat="1" applyFont="1" applyFill="1" applyBorder="1"/>
    <xf numFmtId="3" fontId="6" fillId="0" borderId="7" xfId="4" applyNumberFormat="1" applyFont="1" applyFill="1" applyBorder="1"/>
    <xf numFmtId="0" fontId="5" fillId="0" borderId="7" xfId="4" applyFont="1" applyFill="1" applyBorder="1" applyAlignment="1">
      <alignment horizontal="right"/>
    </xf>
    <xf numFmtId="173" fontId="12" fillId="0" borderId="0" xfId="28" applyNumberFormat="1" applyFont="1" applyBorder="1"/>
    <xf numFmtId="0" fontId="5" fillId="0" borderId="0" xfId="4" applyFont="1" applyBorder="1" applyAlignment="1">
      <alignment horizontal="right"/>
    </xf>
    <xf numFmtId="173" fontId="12" fillId="0" borderId="0" xfId="28" applyNumberFormat="1" applyFont="1" applyFill="1" applyBorder="1"/>
    <xf numFmtId="166" fontId="5" fillId="0" borderId="0" xfId="4" applyNumberFormat="1" applyFont="1" applyFill="1" applyBorder="1"/>
    <xf numFmtId="173" fontId="12" fillId="0" borderId="0" xfId="28" applyNumberFormat="1" applyFont="1" applyFill="1" applyBorder="1" applyAlignment="1">
      <alignment horizontal="right"/>
    </xf>
    <xf numFmtId="43" fontId="12" fillId="0" borderId="0" xfId="28" applyNumberFormat="1" applyFont="1" applyBorder="1" applyAlignment="1">
      <alignment horizontal="right"/>
    </xf>
    <xf numFmtId="0" fontId="5" fillId="0" borderId="0" xfId="4" applyFont="1" applyFill="1" applyBorder="1" applyAlignment="1">
      <alignment horizontal="left"/>
    </xf>
    <xf numFmtId="0" fontId="10" fillId="0" borderId="0" xfId="4" applyFont="1" applyFill="1" applyBorder="1" applyAlignment="1">
      <alignment horizontal="right" vertical="center"/>
    </xf>
    <xf numFmtId="0" fontId="10" fillId="0" borderId="0" xfId="4" applyFont="1" applyBorder="1" applyAlignment="1">
      <alignment horizontal="right" vertical="center"/>
    </xf>
    <xf numFmtId="0" fontId="7" fillId="0" borderId="7" xfId="4" applyFont="1" applyBorder="1" applyAlignment="1">
      <alignment horizontal="left" vertical="center"/>
    </xf>
    <xf numFmtId="0" fontId="7" fillId="0" borderId="0" xfId="4" applyFont="1" applyBorder="1" applyAlignment="1">
      <alignment horizontal="left" vertical="center"/>
    </xf>
    <xf numFmtId="165" fontId="5" fillId="0" borderId="7" xfId="4" applyNumberFormat="1" applyFont="1" applyBorder="1" applyAlignment="1">
      <alignment horizontal="right"/>
    </xf>
    <xf numFmtId="0" fontId="5" fillId="0" borderId="7" xfId="128" applyFont="1" applyFill="1" applyBorder="1"/>
    <xf numFmtId="0" fontId="5" fillId="0" borderId="0" xfId="128" applyFont="1" applyFill="1" applyBorder="1"/>
    <xf numFmtId="0" fontId="5" fillId="0" borderId="3" xfId="128" applyFont="1" applyFill="1" applyBorder="1"/>
    <xf numFmtId="0" fontId="6" fillId="0" borderId="0" xfId="128" applyFont="1" applyFill="1" applyBorder="1" applyAlignment="1">
      <alignment horizontal="right"/>
    </xf>
    <xf numFmtId="0" fontId="6" fillId="0" borderId="0" xfId="128" applyFont="1" applyFill="1" applyBorder="1" applyAlignment="1">
      <alignment horizontal="left"/>
    </xf>
    <xf numFmtId="0" fontId="6" fillId="0" borderId="0" xfId="128" applyFont="1" applyFill="1" applyBorder="1" applyAlignment="1"/>
    <xf numFmtId="3" fontId="10" fillId="0" borderId="0" xfId="128" applyNumberFormat="1" applyFont="1" applyFill="1" applyBorder="1" applyAlignment="1">
      <alignment horizontal="right"/>
    </xf>
    <xf numFmtId="166" fontId="12" fillId="0" borderId="0" xfId="28" applyNumberFormat="1" applyFont="1" applyFill="1" applyBorder="1"/>
    <xf numFmtId="0" fontId="4" fillId="0" borderId="0" xfId="426" applyFont="1" applyFill="1" applyAlignment="1" applyProtection="1">
      <alignment horizontal="right"/>
    </xf>
    <xf numFmtId="3" fontId="2" fillId="0" borderId="1" xfId="434" applyNumberFormat="1" applyFont="1" applyFill="1" applyBorder="1"/>
    <xf numFmtId="0" fontId="12" fillId="0" borderId="1" xfId="426" applyFont="1" applyFill="1" applyBorder="1" applyAlignment="1" applyProtection="1"/>
    <xf numFmtId="3" fontId="12" fillId="0" borderId="1" xfId="426" applyNumberFormat="1" applyFont="1" applyFill="1" applyBorder="1" applyAlignment="1" applyProtection="1"/>
    <xf numFmtId="3" fontId="12" fillId="0" borderId="0" xfId="426" applyNumberFormat="1" applyFont="1" applyFill="1" applyAlignment="1" applyProtection="1"/>
    <xf numFmtId="3" fontId="12" fillId="0" borderId="0" xfId="426" applyNumberFormat="1" applyFont="1" applyFill="1" applyBorder="1" applyAlignment="1" applyProtection="1"/>
    <xf numFmtId="165" fontId="2" fillId="0" borderId="0" xfId="434" applyNumberFormat="1" applyFont="1" applyFill="1" applyBorder="1"/>
    <xf numFmtId="165" fontId="12" fillId="0" borderId="0" xfId="426" applyNumberFormat="1" applyFont="1" applyFill="1" applyAlignment="1" applyProtection="1"/>
    <xf numFmtId="3" fontId="12" fillId="0" borderId="0" xfId="426" applyNumberFormat="1" applyFont="1" applyFill="1" applyBorder="1" applyAlignment="1" applyProtection="1">
      <alignment horizontal="right"/>
    </xf>
    <xf numFmtId="172" fontId="12" fillId="0" borderId="0" xfId="424" applyNumberFormat="1" applyFont="1" applyFill="1" applyBorder="1"/>
    <xf numFmtId="0" fontId="12" fillId="0" borderId="2" xfId="438" applyFont="1" applyFill="1" applyBorder="1" applyAlignment="1" applyProtection="1">
      <alignment horizontal="right"/>
    </xf>
    <xf numFmtId="165" fontId="12" fillId="0" borderId="1" xfId="426" applyNumberFormat="1" applyFont="1" applyFill="1" applyBorder="1" applyAlignment="1" applyProtection="1"/>
    <xf numFmtId="164" fontId="12" fillId="0" borderId="1" xfId="426" applyNumberFormat="1" applyFont="1" applyFill="1" applyBorder="1" applyAlignment="1" applyProtection="1"/>
    <xf numFmtId="164" fontId="12" fillId="0" borderId="1" xfId="441" applyNumberFormat="1" applyFont="1" applyFill="1" applyBorder="1" applyAlignment="1" applyProtection="1">
      <alignment horizontal="right" wrapText="1"/>
    </xf>
    <xf numFmtId="164" fontId="12" fillId="0" borderId="0" xfId="441" applyNumberFormat="1" applyFont="1" applyFill="1" applyBorder="1" applyAlignment="1" applyProtection="1">
      <alignment horizontal="right" wrapText="1"/>
    </xf>
    <xf numFmtId="0" fontId="12" fillId="0" borderId="2" xfId="426" applyFont="1" applyFill="1" applyBorder="1" applyAlignment="1" applyProtection="1">
      <alignment horizontal="left"/>
    </xf>
    <xf numFmtId="0" fontId="10" fillId="0" borderId="7" xfId="4" applyFont="1" applyBorder="1" applyAlignment="1">
      <alignment horizontal="right" vertical="center"/>
    </xf>
    <xf numFmtId="0" fontId="10" fillId="0" borderId="7" xfId="4" applyFont="1" applyFill="1" applyBorder="1" applyAlignment="1">
      <alignment horizontal="right" vertical="center"/>
    </xf>
    <xf numFmtId="3" fontId="10" fillId="0" borderId="7" xfId="4" applyNumberFormat="1" applyFont="1" applyFill="1" applyBorder="1" applyAlignment="1">
      <alignment horizontal="right"/>
    </xf>
    <xf numFmtId="3" fontId="32" fillId="0" borderId="3" xfId="4" applyNumberFormat="1" applyFont="1" applyFill="1" applyBorder="1" applyAlignment="1"/>
    <xf numFmtId="0" fontId="10" fillId="0" borderId="7" xfId="4" applyFont="1" applyBorder="1" applyAlignment="1">
      <alignment horizontal="right"/>
    </xf>
    <xf numFmtId="0" fontId="10" fillId="0" borderId="7" xfId="4" applyFont="1" applyFill="1" applyBorder="1" applyAlignment="1">
      <alignment horizontal="right"/>
    </xf>
    <xf numFmtId="0" fontId="27" fillId="0" borderId="0" xfId="4" quotePrefix="1" applyFont="1" applyFill="1" applyBorder="1" applyAlignment="1">
      <alignment horizontal="right"/>
    </xf>
    <xf numFmtId="0" fontId="6" fillId="0" borderId="7" xfId="4" applyFont="1" applyBorder="1" applyAlignment="1">
      <alignment horizontal="right" vertical="center"/>
    </xf>
    <xf numFmtId="0" fontId="6" fillId="0" borderId="7" xfId="4" applyFont="1" applyFill="1" applyBorder="1" applyAlignment="1">
      <alignment horizontal="right" vertical="center"/>
    </xf>
    <xf numFmtId="0" fontId="4" fillId="0" borderId="0" xfId="1" applyFont="1" applyFill="1" applyBorder="1" applyAlignment="1" applyProtection="1"/>
    <xf numFmtId="0" fontId="29" fillId="0" borderId="0" xfId="5" applyFont="1" applyBorder="1" applyAlignment="1">
      <alignment horizontal="left"/>
    </xf>
    <xf numFmtId="165" fontId="5" fillId="0" borderId="0" xfId="5" applyNumberFormat="1" applyFont="1" applyBorder="1"/>
    <xf numFmtId="1" fontId="5" fillId="0" borderId="0" xfId="5" applyNumberFormat="1" applyFont="1" applyBorder="1"/>
    <xf numFmtId="0" fontId="29" fillId="0" borderId="0" xfId="5" quotePrefix="1" applyFont="1" applyBorder="1" applyAlignment="1">
      <alignment horizontal="left"/>
    </xf>
    <xf numFmtId="0" fontId="10" fillId="0" borderId="0" xfId="5" applyFont="1" applyBorder="1" applyAlignment="1">
      <alignment horizontal="right"/>
    </xf>
    <xf numFmtId="0" fontId="5" fillId="0" borderId="0" xfId="49" applyFont="1" applyBorder="1" applyProtection="1"/>
    <xf numFmtId="0" fontId="5" fillId="4" borderId="7" xfId="49" applyFont="1" applyFill="1" applyBorder="1" applyProtection="1"/>
    <xf numFmtId="0" fontId="5" fillId="0" borderId="0" xfId="49" applyFont="1" applyFill="1" applyBorder="1" applyProtection="1"/>
    <xf numFmtId="0" fontId="5" fillId="4" borderId="3" xfId="49" applyFont="1" applyFill="1" applyBorder="1" applyProtection="1"/>
    <xf numFmtId="0" fontId="10" fillId="4" borderId="3" xfId="49" applyFont="1" applyFill="1" applyBorder="1" applyAlignment="1" applyProtection="1">
      <alignment horizontal="right" vertical="center"/>
    </xf>
    <xf numFmtId="0" fontId="10" fillId="4" borderId="3" xfId="49" applyFont="1" applyFill="1" applyBorder="1" applyAlignment="1">
      <alignment horizontal="right" vertical="center"/>
    </xf>
    <xf numFmtId="0" fontId="10" fillId="4" borderId="3" xfId="49" applyFont="1" applyFill="1" applyBorder="1" applyProtection="1"/>
    <xf numFmtId="0" fontId="10" fillId="4" borderId="3" xfId="49" applyFont="1" applyFill="1" applyBorder="1" applyAlignment="1" applyProtection="1">
      <alignment horizontal="right"/>
    </xf>
    <xf numFmtId="165" fontId="5" fillId="0" borderId="0" xfId="49" applyNumberFormat="1" applyFont="1" applyBorder="1" applyProtection="1"/>
    <xf numFmtId="0" fontId="16" fillId="0" borderId="0" xfId="48" quotePrefix="1" applyFont="1" applyBorder="1" applyAlignment="1" applyProtection="1">
      <alignment horizontal="left"/>
    </xf>
    <xf numFmtId="166" fontId="12" fillId="0" borderId="0" xfId="28" applyNumberFormat="1" applyFont="1" applyBorder="1" applyProtection="1"/>
    <xf numFmtId="0" fontId="5" fillId="0" borderId="9" xfId="49" applyFont="1" applyBorder="1" applyProtection="1"/>
    <xf numFmtId="0" fontId="5" fillId="0" borderId="3" xfId="49" applyFont="1" applyBorder="1" applyProtection="1"/>
    <xf numFmtId="0" fontId="5" fillId="0" borderId="7" xfId="49" applyFont="1" applyBorder="1" applyProtection="1"/>
    <xf numFmtId="0" fontId="6" fillId="0" borderId="0" xfId="49" quotePrefix="1" applyFont="1" applyBorder="1" applyAlignment="1" applyProtection="1">
      <alignment horizontal="right"/>
    </xf>
    <xf numFmtId="164" fontId="5" fillId="0" borderId="0" xfId="49" applyNumberFormat="1" applyFont="1" applyBorder="1" applyProtection="1"/>
    <xf numFmtId="0" fontId="6" fillId="0" borderId="0" xfId="49" quotePrefix="1" applyFont="1" applyBorder="1" applyAlignment="1" applyProtection="1"/>
    <xf numFmtId="0" fontId="5" fillId="4" borderId="0" xfId="49" applyFont="1" applyFill="1" applyBorder="1" applyProtection="1"/>
    <xf numFmtId="0" fontId="6" fillId="4" borderId="3" xfId="49" applyFont="1" applyFill="1" applyBorder="1" applyProtection="1"/>
    <xf numFmtId="165" fontId="5" fillId="0" borderId="9" xfId="49" applyNumberFormat="1" applyFont="1" applyBorder="1" applyProtection="1"/>
    <xf numFmtId="165" fontId="5" fillId="0" borderId="7" xfId="49" applyNumberFormat="1" applyFont="1" applyBorder="1" applyProtection="1"/>
    <xf numFmtId="0" fontId="6" fillId="0" borderId="0" xfId="49" quotePrefix="1" applyFont="1" applyBorder="1" applyAlignment="1">
      <alignment horizontal="right"/>
    </xf>
    <xf numFmtId="0" fontId="6" fillId="0" borderId="0" xfId="49" applyFont="1" applyBorder="1" applyAlignment="1">
      <alignment horizontal="right"/>
    </xf>
    <xf numFmtId="0" fontId="5" fillId="4" borderId="7" xfId="49" applyFont="1" applyFill="1" applyBorder="1"/>
    <xf numFmtId="0" fontId="5" fillId="0" borderId="0" xfId="49" applyFont="1" applyFill="1" applyBorder="1"/>
    <xf numFmtId="0" fontId="5" fillId="4" borderId="3" xfId="49" applyFont="1" applyFill="1" applyBorder="1"/>
    <xf numFmtId="0" fontId="5" fillId="0" borderId="0" xfId="49" applyFont="1"/>
    <xf numFmtId="0" fontId="5" fillId="0" borderId="0" xfId="49" applyFont="1" applyBorder="1"/>
    <xf numFmtId="0" fontId="5" fillId="0" borderId="9" xfId="49" applyFont="1" applyBorder="1"/>
    <xf numFmtId="165" fontId="5" fillId="0" borderId="9" xfId="49" applyNumberFormat="1" applyFont="1" applyBorder="1" applyAlignment="1">
      <alignment horizontal="right"/>
    </xf>
    <xf numFmtId="3" fontId="5" fillId="0" borderId="9" xfId="49" applyNumberFormat="1" applyFont="1" applyBorder="1"/>
    <xf numFmtId="0" fontId="16" fillId="0" borderId="0" xfId="48" applyFont="1" applyBorder="1" applyAlignment="1" applyProtection="1">
      <alignment horizontal="left"/>
    </xf>
    <xf numFmtId="0" fontId="5" fillId="0" borderId="3" xfId="49" applyFont="1" applyBorder="1"/>
    <xf numFmtId="0" fontId="5" fillId="0" borderId="7" xfId="49" applyFont="1" applyBorder="1"/>
    <xf numFmtId="0" fontId="6" fillId="4" borderId="3" xfId="49" quotePrefix="1" applyFont="1" applyFill="1" applyBorder="1" applyAlignment="1">
      <alignment horizontal="right" vertical="center"/>
    </xf>
    <xf numFmtId="0" fontId="6" fillId="4" borderId="3" xfId="49" applyFont="1" applyFill="1" applyBorder="1" applyAlignment="1">
      <alignment horizontal="right"/>
    </xf>
    <xf numFmtId="0" fontId="6" fillId="0" borderId="0" xfId="49" applyFont="1" applyFill="1" applyBorder="1" applyAlignment="1">
      <alignment horizontal="right"/>
    </xf>
    <xf numFmtId="0" fontId="16" fillId="0" borderId="0" xfId="442" quotePrefix="1" applyFont="1" applyBorder="1" applyAlignment="1" applyProtection="1">
      <alignment horizontal="left"/>
    </xf>
    <xf numFmtId="0" fontId="5" fillId="0" borderId="7" xfId="49" applyFont="1" applyFill="1" applyBorder="1"/>
    <xf numFmtId="0" fontId="5" fillId="0" borderId="4" xfId="49" applyFont="1" applyFill="1" applyBorder="1"/>
    <xf numFmtId="0" fontId="5" fillId="0" borderId="0" xfId="49" applyFont="1" applyBorder="1" applyAlignment="1">
      <alignment horizontal="right"/>
    </xf>
    <xf numFmtId="0" fontId="5" fillId="0" borderId="3" xfId="49" applyFont="1" applyFill="1" applyBorder="1"/>
    <xf numFmtId="0" fontId="5" fillId="0" borderId="0" xfId="4" quotePrefix="1" applyFont="1" applyFill="1" applyBorder="1" applyAlignment="1">
      <alignment horizontal="left"/>
    </xf>
    <xf numFmtId="0" fontId="12" fillId="0" borderId="0" xfId="426" applyFont="1" applyFill="1" applyBorder="1" applyAlignment="1" applyProtection="1"/>
    <xf numFmtId="0" fontId="12" fillId="0" borderId="0" xfId="438" applyFont="1" applyFill="1" applyBorder="1" applyAlignment="1" applyProtection="1">
      <alignment horizontal="right"/>
    </xf>
    <xf numFmtId="165" fontId="12" fillId="0" borderId="0" xfId="440" applyNumberFormat="1" applyFont="1" applyFill="1" applyBorder="1" applyAlignment="1" applyProtection="1">
      <alignment horizontal="right" wrapText="1"/>
    </xf>
    <xf numFmtId="165" fontId="2" fillId="0" borderId="0" xfId="434" applyNumberFormat="1" applyFont="1" applyFill="1" applyBorder="1" applyAlignment="1">
      <alignment horizontal="right"/>
    </xf>
    <xf numFmtId="165" fontId="12" fillId="0" borderId="0" xfId="438" applyNumberFormat="1" applyFont="1" applyFill="1" applyBorder="1" applyAlignment="1" applyProtection="1">
      <alignment horizontal="right"/>
    </xf>
    <xf numFmtId="0" fontId="12" fillId="0" borderId="0" xfId="422" applyNumberFormat="1" applyFont="1" applyFill="1" applyBorder="1" applyAlignment="1">
      <alignment horizontal="left"/>
    </xf>
    <xf numFmtId="0" fontId="4" fillId="0" borderId="0" xfId="422" applyNumberFormat="1" applyFont="1" applyFill="1" applyBorder="1" applyAlignment="1">
      <alignment horizontal="left"/>
    </xf>
    <xf numFmtId="0" fontId="4" fillId="0" borderId="0" xfId="423" applyFont="1" applyFill="1" applyBorder="1" applyAlignment="1">
      <alignment horizontal="left"/>
    </xf>
    <xf numFmtId="172" fontId="4" fillId="0" borderId="0" xfId="424" applyNumberFormat="1" applyFont="1" applyFill="1" applyBorder="1" applyAlignment="1">
      <alignment horizontal="left"/>
    </xf>
    <xf numFmtId="172" fontId="12" fillId="0" borderId="0" xfId="424" applyNumberFormat="1" applyFont="1" applyFill="1" applyBorder="1" applyAlignment="1">
      <alignment horizontal="left"/>
    </xf>
    <xf numFmtId="0" fontId="12" fillId="0" borderId="0" xfId="426" applyFont="1" applyFill="1" applyBorder="1" applyAlignment="1" applyProtection="1">
      <alignment horizontal="left"/>
    </xf>
    <xf numFmtId="0" fontId="3" fillId="0" borderId="0" xfId="3" applyFont="1" applyFill="1" applyBorder="1" applyAlignment="1"/>
    <xf numFmtId="0" fontId="4" fillId="0" borderId="0" xfId="426" applyFont="1" applyFill="1" applyBorder="1" applyAlignment="1" applyProtection="1">
      <alignment horizontal="left"/>
    </xf>
    <xf numFmtId="0" fontId="22" fillId="0" borderId="0" xfId="426" applyFont="1" applyFill="1" applyBorder="1" applyAlignment="1" applyProtection="1">
      <alignment horizontal="left"/>
    </xf>
    <xf numFmtId="0" fontId="12" fillId="0" borderId="1" xfId="440" applyFont="1" applyFill="1" applyBorder="1" applyAlignment="1" applyProtection="1">
      <alignment horizontal="right"/>
    </xf>
    <xf numFmtId="0" fontId="5" fillId="0" borderId="0" xfId="5" quotePrefix="1" applyFont="1" applyBorder="1" applyAlignment="1">
      <alignment horizontal="left"/>
    </xf>
    <xf numFmtId="0" fontId="10" fillId="0" borderId="0" xfId="5" quotePrefix="1" applyFont="1" applyBorder="1" applyAlignment="1">
      <alignment horizontal="left"/>
    </xf>
    <xf numFmtId="0" fontId="10" fillId="0" borderId="0" xfId="5" quotePrefix="1" applyFont="1" applyFill="1" applyBorder="1" applyAlignment="1">
      <alignment horizontal="left"/>
    </xf>
    <xf numFmtId="0" fontId="6" fillId="0" borderId="0" xfId="4" quotePrefix="1" applyFont="1" applyBorder="1" applyAlignment="1">
      <alignment horizontal="right"/>
    </xf>
    <xf numFmtId="0" fontId="10" fillId="0" borderId="3" xfId="4" applyFont="1" applyFill="1" applyBorder="1" applyAlignment="1"/>
    <xf numFmtId="0" fontId="23" fillId="0" borderId="0" xfId="49" applyFont="1" applyBorder="1"/>
    <xf numFmtId="3" fontId="23" fillId="0" borderId="0" xfId="49" applyNumberFormat="1" applyFont="1" applyBorder="1"/>
    <xf numFmtId="0" fontId="7" fillId="4" borderId="3" xfId="49" applyFont="1" applyFill="1" applyBorder="1" applyAlignment="1">
      <alignment horizontal="right"/>
    </xf>
    <xf numFmtId="0" fontId="10" fillId="0" borderId="0" xfId="49" applyFont="1" applyFill="1" applyBorder="1" applyAlignment="1" applyProtection="1">
      <alignment horizontal="left"/>
    </xf>
    <xf numFmtId="0" fontId="23" fillId="0" borderId="0" xfId="49" applyFont="1" applyFill="1" applyBorder="1"/>
    <xf numFmtId="1" fontId="5" fillId="0" borderId="0" xfId="49" applyNumberFormat="1" applyFont="1" applyBorder="1"/>
    <xf numFmtId="0" fontId="10" fillId="4" borderId="3" xfId="49" applyFont="1" applyFill="1" applyBorder="1" applyAlignment="1">
      <alignment horizontal="right"/>
    </xf>
    <xf numFmtId="1" fontId="5" fillId="0" borderId="0" xfId="49" applyNumberFormat="1" applyFont="1" applyFill="1" applyBorder="1"/>
    <xf numFmtId="1" fontId="6" fillId="0" borderId="0" xfId="49" applyNumberFormat="1" applyFont="1" applyBorder="1" applyAlignment="1">
      <alignment horizontal="right"/>
    </xf>
    <xf numFmtId="0" fontId="16" fillId="0" borderId="0" xfId="48" applyFont="1" applyBorder="1" applyAlignment="1" applyProtection="1"/>
    <xf numFmtId="0" fontId="6" fillId="0" borderId="0" xfId="49" quotePrefix="1" applyFont="1" applyBorder="1" applyAlignment="1">
      <alignment horizontal="left" vertical="center"/>
    </xf>
    <xf numFmtId="0" fontId="31" fillId="0" borderId="0" xfId="49" applyFont="1" applyBorder="1"/>
    <xf numFmtId="0" fontId="10" fillId="2" borderId="0" xfId="49" applyFont="1" applyFill="1" applyBorder="1"/>
    <xf numFmtId="167" fontId="5" fillId="0" borderId="0" xfId="444" applyNumberFormat="1" applyFont="1" applyBorder="1"/>
    <xf numFmtId="0" fontId="6" fillId="0" borderId="0" xfId="49" applyFont="1" applyBorder="1" applyAlignment="1" applyProtection="1">
      <alignment horizontal="right"/>
    </xf>
    <xf numFmtId="0" fontId="10" fillId="0" borderId="0" xfId="49" quotePrefix="1" applyFont="1" applyBorder="1" applyAlignment="1" applyProtection="1"/>
    <xf numFmtId="0" fontId="5" fillId="4" borderId="3" xfId="49" applyFont="1" applyFill="1" applyBorder="1" applyAlignment="1" applyProtection="1">
      <alignment horizontal="right"/>
    </xf>
    <xf numFmtId="0" fontId="5" fillId="0" borderId="0" xfId="49" applyFont="1" applyBorder="1" applyAlignment="1" applyProtection="1"/>
    <xf numFmtId="0" fontId="33" fillId="0" borderId="0" xfId="49" applyFont="1" applyBorder="1" applyProtection="1"/>
    <xf numFmtId="0" fontId="16" fillId="0" borderId="0" xfId="48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center"/>
    </xf>
    <xf numFmtId="165" fontId="2" fillId="0" borderId="0" xfId="2" applyNumberFormat="1" applyFont="1" applyBorder="1" applyAlignment="1">
      <alignment horizontal="right"/>
    </xf>
    <xf numFmtId="165" fontId="21" fillId="0" borderId="0" xfId="1" applyNumberFormat="1" applyFont="1" applyFill="1" applyBorder="1" applyAlignment="1" applyProtection="1">
      <alignment horizontal="right"/>
    </xf>
    <xf numFmtId="165" fontId="4" fillId="0" borderId="0" xfId="1" applyNumberFormat="1" applyFont="1" applyFill="1" applyBorder="1" applyAlignment="1" applyProtection="1"/>
    <xf numFmtId="164" fontId="21" fillId="0" borderId="0" xfId="1" applyNumberFormat="1" applyFont="1" applyFill="1" applyBorder="1" applyAlignment="1" applyProtection="1">
      <alignment horizontal="right"/>
    </xf>
    <xf numFmtId="165" fontId="4" fillId="0" borderId="0" xfId="2" applyNumberFormat="1" applyFont="1" applyBorder="1" applyAlignment="1">
      <alignment horizontal="right"/>
    </xf>
    <xf numFmtId="165" fontId="12" fillId="0" borderId="0" xfId="1" applyNumberFormat="1" applyFont="1" applyFill="1" applyBorder="1" applyAlignment="1" applyProtection="1"/>
    <xf numFmtId="164" fontId="12" fillId="0" borderId="0" xfId="1" applyNumberFormat="1" applyFont="1" applyFill="1" applyBorder="1" applyAlignment="1" applyProtection="1"/>
    <xf numFmtId="0" fontId="2" fillId="0" borderId="0" xfId="2" applyFont="1" applyBorder="1"/>
    <xf numFmtId="0" fontId="10" fillId="0" borderId="0" xfId="5" applyFont="1" applyBorder="1" applyAlignment="1"/>
    <xf numFmtId="0" fontId="5" fillId="0" borderId="0" xfId="5" applyFont="1" applyBorder="1" applyAlignment="1">
      <alignment horizontal="left"/>
    </xf>
    <xf numFmtId="168" fontId="5" fillId="0" borderId="0" xfId="5" applyNumberFormat="1" applyFont="1" applyBorder="1"/>
    <xf numFmtId="2" fontId="5" fillId="0" borderId="0" xfId="5" applyNumberFormat="1" applyFont="1" applyBorder="1"/>
    <xf numFmtId="10" fontId="5" fillId="0" borderId="0" xfId="5" applyNumberFormat="1" applyFont="1" applyBorder="1"/>
    <xf numFmtId="0" fontId="10" fillId="0" borderId="0" xfId="5" applyFont="1" applyFill="1" applyBorder="1" applyAlignment="1">
      <alignment horizontal="left"/>
    </xf>
    <xf numFmtId="0" fontId="23" fillId="0" borderId="0" xfId="5" applyFont="1" applyBorder="1"/>
    <xf numFmtId="0" fontId="6" fillId="0" borderId="0" xfId="5" applyFont="1" applyBorder="1"/>
    <xf numFmtId="0" fontId="7" fillId="0" borderId="0" xfId="5" quotePrefix="1" applyFont="1" applyBorder="1" applyAlignment="1">
      <alignment horizontal="left"/>
    </xf>
    <xf numFmtId="43" fontId="5" fillId="0" borderId="0" xfId="5" applyNumberFormat="1" applyFont="1" applyBorder="1"/>
    <xf numFmtId="0" fontId="5" fillId="0" borderId="0" xfId="5" applyNumberFormat="1" applyFont="1" applyBorder="1"/>
    <xf numFmtId="166" fontId="5" fillId="0" borderId="0" xfId="5" applyNumberFormat="1" applyFont="1" applyBorder="1"/>
    <xf numFmtId="0" fontId="6" fillId="0" borderId="0" xfId="5" applyFont="1" applyBorder="1" applyAlignment="1">
      <alignment vertical="center"/>
    </xf>
    <xf numFmtId="0" fontId="6" fillId="0" borderId="0" xfId="5" quotePrefix="1" applyFont="1" applyBorder="1" applyAlignment="1">
      <alignment horizontal="left" vertical="center"/>
    </xf>
    <xf numFmtId="0" fontId="7" fillId="0" borderId="0" xfId="5" applyNumberFormat="1" applyFont="1" applyFill="1" applyBorder="1"/>
    <xf numFmtId="0" fontId="6" fillId="0" borderId="3" xfId="5" quotePrefix="1" applyFont="1" applyBorder="1" applyAlignment="1">
      <alignment horizontal="left"/>
    </xf>
    <xf numFmtId="1" fontId="22" fillId="0" borderId="0" xfId="5" applyNumberFormat="1" applyFont="1" applyFill="1" applyBorder="1"/>
    <xf numFmtId="3" fontId="5" fillId="0" borderId="7" xfId="5" applyNumberFormat="1" applyFont="1" applyBorder="1"/>
    <xf numFmtId="0" fontId="6" fillId="0" borderId="0" xfId="5" applyFont="1" applyBorder="1" applyAlignment="1">
      <alignment horizontal="right"/>
    </xf>
    <xf numFmtId="0" fontId="23" fillId="0" borderId="0" xfId="5" applyFont="1" applyBorder="1" applyAlignment="1">
      <alignment horizontal="left"/>
    </xf>
    <xf numFmtId="0" fontId="23" fillId="0" borderId="0" xfId="4" applyFont="1" applyFill="1" applyBorder="1" applyAlignment="1">
      <alignment horizontal="left"/>
    </xf>
    <xf numFmtId="17" fontId="27" fillId="0" borderId="0" xfId="4" applyNumberFormat="1" applyFont="1" applyFill="1" applyBorder="1" applyAlignment="1">
      <alignment horizontal="right"/>
    </xf>
    <xf numFmtId="10" fontId="23" fillId="0" borderId="0" xfId="4" applyNumberFormat="1" applyFont="1" applyFill="1" applyBorder="1"/>
    <xf numFmtId="0" fontId="27" fillId="0" borderId="0" xfId="4" applyFont="1" applyFill="1" applyBorder="1" applyAlignment="1">
      <alignment horizontal="right"/>
    </xf>
    <xf numFmtId="1" fontId="5" fillId="0" borderId="0" xfId="4" applyNumberFormat="1" applyFont="1" applyBorder="1"/>
    <xf numFmtId="0" fontId="6" fillId="0" borderId="0" xfId="4" applyFont="1" applyBorder="1" applyAlignment="1">
      <alignment horizontal="right"/>
    </xf>
    <xf numFmtId="2" fontId="7" fillId="0" borderId="0" xfId="4" applyNumberFormat="1" applyFont="1" applyBorder="1"/>
    <xf numFmtId="0" fontId="6" fillId="0" borderId="0" xfId="4" applyFont="1" applyFill="1" applyBorder="1" applyAlignment="1">
      <alignment horizontal="right"/>
    </xf>
    <xf numFmtId="0" fontId="27" fillId="0" borderId="0" xfId="4" quotePrefix="1" applyFont="1" applyBorder="1" applyAlignment="1">
      <alignment horizontal="right"/>
    </xf>
    <xf numFmtId="0" fontId="10" fillId="0" borderId="0" xfId="4" applyFont="1" applyBorder="1" applyAlignment="1">
      <alignment horizontal="right"/>
    </xf>
    <xf numFmtId="2" fontId="24" fillId="0" borderId="0" xfId="4" applyNumberFormat="1" applyFont="1" applyBorder="1"/>
    <xf numFmtId="169" fontId="24" fillId="0" borderId="0" xfId="4" applyNumberFormat="1" applyFont="1" applyBorder="1"/>
    <xf numFmtId="2" fontId="5" fillId="0" borderId="0" xfId="4" applyNumberFormat="1" applyFont="1" applyFill="1" applyBorder="1"/>
    <xf numFmtId="0" fontId="23" fillId="0" borderId="0" xfId="4" applyFont="1" applyBorder="1" applyAlignment="1">
      <alignment horizontal="left"/>
    </xf>
    <xf numFmtId="2" fontId="24" fillId="0" borderId="0" xfId="4" applyNumberFormat="1" applyFont="1" applyBorder="1" applyAlignment="1">
      <alignment horizontal="right"/>
    </xf>
    <xf numFmtId="1" fontId="7" fillId="0" borderId="0" xfId="4" applyNumberFormat="1" applyFont="1" applyBorder="1"/>
    <xf numFmtId="0" fontId="10" fillId="0" borderId="0" xfId="4" quotePrefix="1" applyFont="1" applyBorder="1" applyAlignment="1">
      <alignment horizontal="right"/>
    </xf>
    <xf numFmtId="0" fontId="23" fillId="0" borderId="0" xfId="4" applyFont="1" applyBorder="1"/>
    <xf numFmtId="164" fontId="12" fillId="0" borderId="0" xfId="426" applyNumberFormat="1" applyFont="1" applyFill="1" applyBorder="1" applyAlignment="1" applyProtection="1"/>
    <xf numFmtId="0" fontId="4" fillId="0" borderId="0" xfId="426" applyFont="1" applyFill="1" applyBorder="1" applyAlignment="1" applyProtection="1">
      <alignment horizontal="right"/>
    </xf>
    <xf numFmtId="0" fontId="12" fillId="0" borderId="0" xfId="430" applyFont="1" applyFill="1" applyBorder="1" applyAlignment="1" applyProtection="1"/>
    <xf numFmtId="165" fontId="12" fillId="0" borderId="0" xfId="426" applyNumberFormat="1" applyFont="1" applyFill="1" applyBorder="1" applyAlignment="1" applyProtection="1"/>
    <xf numFmtId="165" fontId="12" fillId="0" borderId="0" xfId="439" applyNumberFormat="1" applyFont="1" applyFill="1" applyBorder="1" applyAlignment="1" applyProtection="1">
      <alignment horizontal="right" wrapText="1"/>
    </xf>
    <xf numFmtId="0" fontId="4" fillId="0" borderId="0" xfId="426" applyFont="1" applyFill="1" applyBorder="1" applyAlignment="1" applyProtection="1"/>
    <xf numFmtId="165" fontId="12" fillId="0" borderId="0" xfId="435" applyNumberFormat="1" applyFont="1" applyFill="1" applyBorder="1" applyAlignment="1" applyProtection="1">
      <alignment horizontal="right"/>
    </xf>
    <xf numFmtId="165" fontId="4" fillId="0" borderId="0" xfId="434" applyNumberFormat="1" applyFont="1" applyFill="1" applyBorder="1" applyAlignment="1">
      <alignment horizontal="right"/>
    </xf>
    <xf numFmtId="2" fontId="12" fillId="0" borderId="0" xfId="426" applyNumberFormat="1" applyFont="1" applyFill="1" applyBorder="1" applyAlignment="1" applyProtection="1"/>
    <xf numFmtId="164" fontId="2" fillId="0" borderId="0" xfId="434" applyNumberFormat="1" applyFont="1" applyBorder="1"/>
    <xf numFmtId="171" fontId="12" fillId="0" borderId="0" xfId="426" applyNumberFormat="1" applyFont="1" applyFill="1" applyBorder="1" applyAlignment="1" applyProtection="1"/>
    <xf numFmtId="0" fontId="12" fillId="0" borderId="0" xfId="440" applyFont="1" applyFill="1" applyBorder="1" applyAlignment="1" applyProtection="1">
      <alignment horizontal="right"/>
    </xf>
    <xf numFmtId="3" fontId="2" fillId="0" borderId="0" xfId="434" applyNumberFormat="1" applyFont="1" applyFill="1" applyBorder="1"/>
    <xf numFmtId="0" fontId="22" fillId="0" borderId="0" xfId="426" applyFont="1" applyFill="1" applyBorder="1" applyAlignment="1" applyProtection="1"/>
    <xf numFmtId="0" fontId="10" fillId="0" borderId="0" xfId="4" applyFont="1" applyFill="1" applyBorder="1" applyAlignment="1"/>
    <xf numFmtId="0" fontId="6" fillId="0" borderId="0" xfId="4" applyFont="1" applyFill="1" applyBorder="1" applyAlignment="1"/>
    <xf numFmtId="0" fontId="27" fillId="0" borderId="0" xfId="4" applyFont="1" applyFill="1" applyBorder="1"/>
    <xf numFmtId="0" fontId="5" fillId="0" borderId="0" xfId="128" applyFont="1" applyBorder="1"/>
    <xf numFmtId="9" fontId="12" fillId="0" borderId="0" xfId="443" applyFont="1" applyBorder="1"/>
    <xf numFmtId="0" fontId="10" fillId="0" borderId="0" xfId="4" applyFont="1" applyBorder="1" applyAlignment="1"/>
    <xf numFmtId="0" fontId="10" fillId="0" borderId="0" xfId="4" quotePrefix="1" applyFont="1" applyBorder="1" applyAlignment="1"/>
    <xf numFmtId="43" fontId="5" fillId="0" borderId="0" xfId="4" applyNumberFormat="1" applyFont="1" applyBorder="1"/>
    <xf numFmtId="43" fontId="5" fillId="0" borderId="0" xfId="4" applyNumberFormat="1" applyFont="1" applyFill="1" applyBorder="1"/>
    <xf numFmtId="0" fontId="21" fillId="0" borderId="0" xfId="4" quotePrefix="1" applyFont="1" applyBorder="1" applyAlignment="1"/>
    <xf numFmtId="0" fontId="27" fillId="0" borderId="0" xfId="4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0" fontId="5" fillId="0" borderId="0" xfId="4" applyFont="1" applyBorder="1" applyAlignment="1"/>
    <xf numFmtId="0" fontId="5" fillId="3" borderId="8" xfId="49" applyFont="1" applyFill="1" applyBorder="1"/>
    <xf numFmtId="0" fontId="5" fillId="3" borderId="7" xfId="49" applyFont="1" applyFill="1" applyBorder="1"/>
    <xf numFmtId="0" fontId="5" fillId="3" borderId="6" xfId="49" applyFont="1" applyFill="1" applyBorder="1"/>
    <xf numFmtId="0" fontId="10" fillId="3" borderId="0" xfId="49" applyFont="1" applyFill="1" applyBorder="1"/>
    <xf numFmtId="0" fontId="5" fillId="3" borderId="5" xfId="49" applyFont="1" applyFill="1" applyBorder="1"/>
    <xf numFmtId="0" fontId="5" fillId="3" borderId="0" xfId="49" applyFont="1" applyFill="1" applyBorder="1"/>
    <xf numFmtId="0" fontId="16" fillId="3" borderId="0" xfId="48" applyFont="1" applyFill="1" applyBorder="1" applyAlignment="1" applyProtection="1"/>
    <xf numFmtId="0" fontId="34" fillId="3" borderId="0" xfId="49" applyFont="1" applyFill="1" applyAlignment="1">
      <alignment horizontal="center"/>
    </xf>
    <xf numFmtId="0" fontId="5" fillId="3" borderId="0" xfId="49" applyFont="1" applyFill="1"/>
    <xf numFmtId="0" fontId="5" fillId="3" borderId="0" xfId="49" applyFont="1" applyFill="1" applyBorder="1" applyAlignment="1">
      <alignment horizontal="left" vertical="center"/>
    </xf>
    <xf numFmtId="0" fontId="35" fillId="3" borderId="0" xfId="49" applyFont="1" applyFill="1" applyBorder="1" applyAlignment="1">
      <alignment horizontal="center" vertical="center"/>
    </xf>
    <xf numFmtId="0" fontId="5" fillId="0" borderId="0" xfId="49" applyFont="1" applyAlignment="1">
      <alignment vertical="center"/>
    </xf>
    <xf numFmtId="0" fontId="10" fillId="3" borderId="0" xfId="49" applyFont="1" applyFill="1" applyBorder="1" applyAlignment="1">
      <alignment horizontal="center" vertical="center"/>
    </xf>
    <xf numFmtId="0" fontId="16" fillId="3" borderId="0" xfId="48" applyFont="1" applyFill="1" applyBorder="1" applyAlignment="1" applyProtection="1">
      <alignment horizontal="left" vertical="center"/>
    </xf>
    <xf numFmtId="0" fontId="10" fillId="3" borderId="5" xfId="49" applyFont="1" applyFill="1" applyBorder="1"/>
    <xf numFmtId="0" fontId="6" fillId="3" borderId="0" xfId="49" applyFont="1" applyFill="1" applyBorder="1" applyAlignment="1" applyProtection="1">
      <alignment horizontal="left"/>
    </xf>
    <xf numFmtId="0" fontId="10" fillId="0" borderId="0" xfId="49" quotePrefix="1" applyFont="1" applyAlignment="1">
      <alignment horizontal="left"/>
    </xf>
    <xf numFmtId="0" fontId="7" fillId="3" borderId="0" xfId="5" quotePrefix="1" applyFont="1" applyFill="1" applyAlignment="1">
      <alignment horizontal="left"/>
    </xf>
    <xf numFmtId="0" fontId="9" fillId="0" borderId="0" xfId="2" applyFont="1"/>
    <xf numFmtId="0" fontId="9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Alignment="1">
      <alignment horizontal="right"/>
    </xf>
    <xf numFmtId="4" fontId="2" fillId="0" borderId="0" xfId="2" applyNumberFormat="1" applyAlignment="1">
      <alignment horizontal="right"/>
    </xf>
    <xf numFmtId="9" fontId="0" fillId="0" borderId="0" xfId="445" applyFont="1" applyAlignment="1">
      <alignment horizontal="right"/>
    </xf>
    <xf numFmtId="3" fontId="2" fillId="0" borderId="0" xfId="2" applyNumberFormat="1"/>
    <xf numFmtId="3" fontId="2" fillId="0" borderId="0" xfId="2" applyNumberFormat="1" applyAlignment="1">
      <alignment horizontal="right"/>
    </xf>
    <xf numFmtId="3" fontId="4" fillId="0" borderId="0" xfId="2" applyNumberFormat="1" applyFont="1"/>
    <xf numFmtId="4" fontId="2" fillId="0" borderId="0" xfId="2" applyNumberFormat="1" applyFont="1" applyAlignment="1">
      <alignment horizontal="right"/>
    </xf>
    <xf numFmtId="3" fontId="2" fillId="0" borderId="0" xfId="2" applyNumberFormat="1" applyFont="1" applyAlignment="1">
      <alignment horizontal="right"/>
    </xf>
    <xf numFmtId="3" fontId="4" fillId="0" borderId="0" xfId="2" applyNumberFormat="1" applyFont="1" applyAlignment="1">
      <alignment horizontal="right"/>
    </xf>
    <xf numFmtId="9" fontId="0" fillId="0" borderId="0" xfId="445" applyFont="1"/>
    <xf numFmtId="0" fontId="2" fillId="0" borderId="2" xfId="2" applyFont="1" applyBorder="1"/>
    <xf numFmtId="0" fontId="2" fillId="0" borderId="2" xfId="2" applyBorder="1"/>
    <xf numFmtId="0" fontId="2" fillId="0" borderId="1" xfId="2" applyBorder="1"/>
    <xf numFmtId="1" fontId="0" fillId="0" borderId="0" xfId="445" applyNumberFormat="1" applyFont="1"/>
    <xf numFmtId="1" fontId="22" fillId="0" borderId="0" xfId="445" applyNumberFormat="1" applyFont="1"/>
    <xf numFmtId="0" fontId="2" fillId="0" borderId="0" xfId="2" applyAlignment="1">
      <alignment horizontal="right"/>
    </xf>
    <xf numFmtId="0" fontId="2" fillId="0" borderId="0" xfId="2" applyBorder="1"/>
    <xf numFmtId="165" fontId="6" fillId="0" borderId="0" xfId="5" applyNumberFormat="1" applyFont="1" applyFill="1" applyBorder="1" applyAlignment="1">
      <alignment horizontal="right"/>
    </xf>
    <xf numFmtId="3" fontId="36" fillId="0" borderId="0" xfId="426" applyNumberFormat="1" applyFont="1" applyFill="1" applyAlignment="1" applyProtection="1"/>
    <xf numFmtId="0" fontId="36" fillId="0" borderId="0" xfId="426" applyFont="1" applyFill="1" applyAlignment="1" applyProtection="1"/>
    <xf numFmtId="0" fontId="12" fillId="0" borderId="2" xfId="446" applyFont="1" applyFill="1" applyBorder="1" applyAlignment="1" applyProtection="1"/>
    <xf numFmtId="3" fontId="12" fillId="0" borderId="0" xfId="446" applyNumberFormat="1" applyFont="1" applyFill="1" applyBorder="1" applyAlignment="1" applyProtection="1"/>
    <xf numFmtId="3" fontId="36" fillId="0" borderId="0" xfId="426" applyNumberFormat="1" applyFont="1" applyFill="1" applyBorder="1" applyAlignment="1" applyProtection="1"/>
    <xf numFmtId="3" fontId="12" fillId="0" borderId="0" xfId="447" applyFont="1" applyFill="1" applyBorder="1" applyAlignment="1">
      <alignment horizontal="right"/>
    </xf>
    <xf numFmtId="3" fontId="12" fillId="0" borderId="0" xfId="436" applyNumberFormat="1" applyFont="1" applyFill="1" applyBorder="1" applyAlignment="1" applyProtection="1"/>
    <xf numFmtId="0" fontId="2" fillId="0" borderId="0" xfId="2" applyFont="1" applyFill="1" applyBorder="1"/>
    <xf numFmtId="0" fontId="36" fillId="0" borderId="0" xfId="426" applyFont="1" applyFill="1" applyBorder="1" applyAlignment="1" applyProtection="1"/>
    <xf numFmtId="0" fontId="36" fillId="0" borderId="0" xfId="426" applyFont="1" applyFill="1" applyBorder="1" applyAlignment="1" applyProtection="1">
      <alignment horizontal="right"/>
    </xf>
    <xf numFmtId="3" fontId="12" fillId="0" borderId="0" xfId="449" applyNumberFormat="1" applyFont="1" applyAlignment="1">
      <alignment horizontal="right"/>
    </xf>
    <xf numFmtId="3" fontId="12" fillId="0" borderId="0" xfId="447" applyFont="1" applyAlignment="1">
      <alignment horizontal="right"/>
    </xf>
    <xf numFmtId="3" fontId="12" fillId="0" borderId="0" xfId="447" applyFont="1" applyFill="1" applyAlignment="1" applyProtection="1">
      <alignment horizontal="right"/>
      <protection locked="0"/>
    </xf>
    <xf numFmtId="3" fontId="12" fillId="0" borderId="0" xfId="450" applyNumberFormat="1" applyFont="1" applyFill="1" applyAlignment="1" applyProtection="1"/>
    <xf numFmtId="1" fontId="12" fillId="0" borderId="0" xfId="426" applyNumberFormat="1" applyFont="1" applyFill="1" applyAlignment="1" applyProtection="1"/>
    <xf numFmtId="164" fontId="36" fillId="0" borderId="0" xfId="426" applyNumberFormat="1" applyFont="1" applyFill="1" applyAlignment="1" applyProtection="1"/>
    <xf numFmtId="165" fontId="12" fillId="0" borderId="0" xfId="447" applyNumberFormat="1" applyFont="1" applyAlignment="1" applyProtection="1">
      <alignment horizontal="right"/>
      <protection locked="0"/>
    </xf>
    <xf numFmtId="3" fontId="2" fillId="0" borderId="0" xfId="2" applyNumberFormat="1" applyFont="1" applyProtection="1">
      <protection locked="0"/>
    </xf>
    <xf numFmtId="164" fontId="12" fillId="0" borderId="0" xfId="426" applyNumberFormat="1" applyFont="1" applyFill="1" applyAlignment="1" applyProtection="1">
      <alignment horizontal="right"/>
    </xf>
    <xf numFmtId="0" fontId="12" fillId="0" borderId="0" xfId="426" applyFont="1" applyFill="1" applyAlignment="1" applyProtection="1">
      <alignment horizontal="right"/>
    </xf>
    <xf numFmtId="172" fontId="12" fillId="0" borderId="0" xfId="424" applyNumberFormat="1" applyFont="1"/>
    <xf numFmtId="4" fontId="12" fillId="0" borderId="0" xfId="426" applyNumberFormat="1" applyFont="1" applyFill="1" applyAlignment="1" applyProtection="1"/>
    <xf numFmtId="49" fontId="7" fillId="0" borderId="0" xfId="5" applyNumberFormat="1" applyFont="1" applyFill="1" applyBorder="1" applyAlignment="1">
      <alignment horizontal="left"/>
    </xf>
    <xf numFmtId="0" fontId="16" fillId="0" borderId="0" xfId="48" applyFont="1" applyFill="1" applyBorder="1" applyAlignment="1" applyProtection="1"/>
    <xf numFmtId="0" fontId="16" fillId="0" borderId="0" xfId="48" applyFont="1" applyFill="1" applyBorder="1" applyAlignment="1" applyProtection="1">
      <alignment horizontal="left"/>
    </xf>
    <xf numFmtId="0" fontId="10" fillId="0" borderId="0" xfId="437" applyFont="1" applyAlignment="1">
      <alignment horizontal="left"/>
    </xf>
    <xf numFmtId="0" fontId="0" fillId="0" borderId="0" xfId="0" applyAlignment="1">
      <alignment vertical="center"/>
    </xf>
    <xf numFmtId="0" fontId="10" fillId="3" borderId="0" xfId="49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justify" vertical="center"/>
    </xf>
    <xf numFmtId="1" fontId="7" fillId="0" borderId="0" xfId="49" applyNumberFormat="1" applyFont="1" applyBorder="1"/>
    <xf numFmtId="0" fontId="16" fillId="0" borderId="0" xfId="442" applyFont="1"/>
    <xf numFmtId="0" fontId="5" fillId="0" borderId="0" xfId="4" applyFill="1" applyBorder="1"/>
    <xf numFmtId="0" fontId="5" fillId="0" borderId="0" xfId="4" quotePrefix="1" applyFill="1" applyBorder="1" applyAlignment="1">
      <alignment horizontal="left"/>
    </xf>
    <xf numFmtId="0" fontId="2" fillId="0" borderId="0" xfId="1" applyFont="1" applyFill="1" applyBorder="1" applyAlignment="1" applyProtection="1"/>
    <xf numFmtId="0" fontId="30" fillId="3" borderId="0" xfId="4" applyFont="1" applyFill="1" applyBorder="1"/>
    <xf numFmtId="0" fontId="39" fillId="3" borderId="0" xfId="67" applyFont="1" applyFill="1" applyBorder="1"/>
    <xf numFmtId="3" fontId="5" fillId="0" borderId="0" xfId="4" applyNumberFormat="1" applyBorder="1" applyAlignment="1">
      <alignment wrapText="1"/>
    </xf>
    <xf numFmtId="0" fontId="5" fillId="0" borderId="0" xfId="4" applyBorder="1" applyAlignment="1">
      <alignment wrapText="1"/>
    </xf>
    <xf numFmtId="0" fontId="5" fillId="0" borderId="0" xfId="4" applyBorder="1" applyAlignment="1">
      <alignment horizontal="left"/>
    </xf>
    <xf numFmtId="0" fontId="5" fillId="0" borderId="0" xfId="4"/>
    <xf numFmtId="0" fontId="7" fillId="0" borderId="0" xfId="4" applyFont="1" applyBorder="1" applyAlignment="1">
      <alignment horizontal="right"/>
    </xf>
    <xf numFmtId="166" fontId="10" fillId="0" borderId="0" xfId="28" applyNumberFormat="1" applyFont="1" applyBorder="1" applyAlignment="1">
      <alignment wrapText="1"/>
    </xf>
    <xf numFmtId="0" fontId="40" fillId="0" borderId="0" xfId="136" applyFont="1" applyFill="1" applyBorder="1" applyAlignment="1">
      <alignment vertical="center" wrapText="1"/>
    </xf>
    <xf numFmtId="166" fontId="0" fillId="0" borderId="0" xfId="28" applyNumberFormat="1" applyFont="1" applyBorder="1" applyAlignment="1">
      <alignment horizontal="right" wrapText="1"/>
    </xf>
    <xf numFmtId="166" fontId="0" fillId="0" borderId="0" xfId="28" applyNumberFormat="1" applyFont="1" applyBorder="1" applyAlignment="1">
      <alignment wrapText="1"/>
    </xf>
    <xf numFmtId="0" fontId="5" fillId="0" borderId="0" xfId="4" quotePrefix="1" applyBorder="1" applyAlignment="1">
      <alignment horizontal="left"/>
    </xf>
    <xf numFmtId="166" fontId="7" fillId="0" borderId="0" xfId="28" applyNumberFormat="1" applyFont="1" applyFill="1" applyBorder="1" applyAlignment="1">
      <alignment horizontal="right" wrapText="1"/>
    </xf>
    <xf numFmtId="166" fontId="21" fillId="0" borderId="0" xfId="28" applyNumberFormat="1" applyFont="1" applyBorder="1" applyAlignment="1">
      <alignment horizontal="right" wrapText="1"/>
    </xf>
    <xf numFmtId="0" fontId="5" fillId="0" borderId="3" xfId="4" applyBorder="1"/>
    <xf numFmtId="3" fontId="5" fillId="0" borderId="3" xfId="4" applyNumberFormat="1" applyBorder="1"/>
    <xf numFmtId="0" fontId="5" fillId="0" borderId="3" xfId="4" applyBorder="1" applyAlignment="1">
      <alignment horizontal="right"/>
    </xf>
    <xf numFmtId="173" fontId="12" fillId="0" borderId="0" xfId="28" applyNumberFormat="1" applyFont="1" applyBorder="1" applyAlignment="1">
      <alignment horizontal="right"/>
    </xf>
    <xf numFmtId="0" fontId="5" fillId="0" borderId="0" xfId="4" applyFill="1" applyBorder="1" applyAlignment="1">
      <alignment horizontal="left"/>
    </xf>
    <xf numFmtId="0" fontId="6" fillId="0" borderId="0" xfId="4" applyFont="1" applyAlignment="1">
      <alignment horizontal="left"/>
    </xf>
    <xf numFmtId="0" fontId="7" fillId="0" borderId="0" xfId="4" applyFont="1"/>
    <xf numFmtId="0" fontId="5" fillId="0" borderId="0" xfId="4" applyFont="1"/>
    <xf numFmtId="0" fontId="10" fillId="0" borderId="0" xfId="4" applyFont="1" applyAlignment="1"/>
    <xf numFmtId="0" fontId="4" fillId="0" borderId="0" xfId="4" applyFont="1" applyFill="1" applyBorder="1"/>
    <xf numFmtId="0" fontId="2" fillId="0" borderId="0" xfId="4" applyFont="1" applyFill="1" applyBorder="1"/>
    <xf numFmtId="0" fontId="4" fillId="0" borderId="0" xfId="4" quotePrefix="1" applyFont="1" applyFill="1" applyBorder="1" applyAlignment="1">
      <alignment horizontal="left"/>
    </xf>
    <xf numFmtId="9" fontId="2" fillId="0" borderId="0" xfId="6" applyFont="1" applyFill="1" applyBorder="1" applyAlignment="1">
      <alignment horizontal="right"/>
    </xf>
    <xf numFmtId="0" fontId="2" fillId="0" borderId="0" xfId="5" applyFont="1" applyFill="1" applyBorder="1"/>
    <xf numFmtId="165" fontId="2" fillId="0" borderId="0" xfId="5" applyNumberFormat="1" applyFont="1" applyFill="1" applyBorder="1" applyAlignment="1">
      <alignment horizontal="right"/>
    </xf>
    <xf numFmtId="3" fontId="2" fillId="0" borderId="0" xfId="5" applyNumberFormat="1" applyFont="1" applyFill="1" applyBorder="1" applyAlignment="1">
      <alignment horizontal="right"/>
    </xf>
    <xf numFmtId="3" fontId="4" fillId="0" borderId="0" xfId="5" applyNumberFormat="1" applyFont="1" applyFill="1" applyBorder="1" applyAlignment="1">
      <alignment horizontal="right"/>
    </xf>
    <xf numFmtId="0" fontId="2" fillId="0" borderId="0" xfId="4" quotePrefix="1" applyFont="1" applyFill="1" applyBorder="1" applyAlignment="1">
      <alignment horizontal="left"/>
    </xf>
    <xf numFmtId="9" fontId="5" fillId="0" borderId="0" xfId="6" applyFont="1" applyFill="1" applyBorder="1"/>
    <xf numFmtId="0" fontId="4" fillId="0" borderId="0" xfId="4" quotePrefix="1" applyFont="1" applyFill="1" applyBorder="1" applyAlignment="1"/>
    <xf numFmtId="0" fontId="4" fillId="0" borderId="3" xfId="4" quotePrefix="1" applyFont="1" applyFill="1" applyBorder="1" applyAlignment="1">
      <alignment horizontal="left"/>
    </xf>
    <xf numFmtId="3" fontId="4" fillId="0" borderId="3" xfId="5" applyNumberFormat="1" applyFont="1" applyFill="1" applyBorder="1" applyAlignment="1">
      <alignment horizontal="right"/>
    </xf>
    <xf numFmtId="0" fontId="2" fillId="5" borderId="0" xfId="49" applyFont="1" applyFill="1"/>
    <xf numFmtId="0" fontId="2" fillId="6" borderId="0" xfId="49" applyFont="1" applyFill="1"/>
    <xf numFmtId="0" fontId="5" fillId="6" borderId="0" xfId="49" applyFont="1" applyFill="1"/>
    <xf numFmtId="0" fontId="2" fillId="7" borderId="0" xfId="49" applyFont="1" applyFill="1"/>
    <xf numFmtId="0" fontId="7" fillId="8" borderId="0" xfId="49" applyFont="1" applyFill="1" applyBorder="1" applyAlignment="1">
      <alignment horizontal="left"/>
    </xf>
    <xf numFmtId="0" fontId="7" fillId="8" borderId="0" xfId="5" quotePrefix="1" applyFont="1" applyFill="1" applyAlignment="1">
      <alignment horizontal="left"/>
    </xf>
    <xf numFmtId="0" fontId="12" fillId="9" borderId="2" xfId="1" applyFont="1" applyFill="1" applyBorder="1" applyAlignment="1" applyProtection="1"/>
    <xf numFmtId="0" fontId="12" fillId="9" borderId="1" xfId="1" applyFont="1" applyFill="1" applyBorder="1" applyAlignment="1" applyProtection="1"/>
    <xf numFmtId="0" fontId="12" fillId="9" borderId="0" xfId="1" applyFont="1" applyFill="1" applyBorder="1" applyAlignment="1" applyProtection="1"/>
    <xf numFmtId="0" fontId="4" fillId="9" borderId="0" xfId="1" applyFont="1" applyFill="1" applyBorder="1" applyAlignment="1" applyProtection="1">
      <alignment horizontal="left"/>
    </xf>
    <xf numFmtId="0" fontId="4" fillId="9" borderId="0" xfId="1" applyFont="1" applyFill="1" applyBorder="1" applyAlignment="1" applyProtection="1">
      <alignment horizontal="right"/>
    </xf>
    <xf numFmtId="0" fontId="4" fillId="9" borderId="2" xfId="1" applyFont="1" applyFill="1" applyBorder="1" applyAlignment="1" applyProtection="1">
      <alignment horizontal="right" vertical="center"/>
    </xf>
    <xf numFmtId="0" fontId="12" fillId="9" borderId="3" xfId="1" applyFont="1" applyFill="1" applyBorder="1" applyAlignment="1" applyProtection="1"/>
    <xf numFmtId="0" fontId="2" fillId="9" borderId="2" xfId="1" applyFont="1" applyFill="1" applyBorder="1" applyAlignment="1" applyProtection="1">
      <alignment horizontal="right" vertical="center"/>
    </xf>
    <xf numFmtId="0" fontId="5" fillId="5" borderId="7" xfId="5" applyFont="1" applyFill="1" applyBorder="1"/>
    <xf numFmtId="0" fontId="5" fillId="5" borderId="0" xfId="5" applyFont="1" applyFill="1" applyBorder="1"/>
    <xf numFmtId="0" fontId="10" fillId="5" borderId="0" xfId="5" applyFont="1" applyFill="1" applyBorder="1" applyAlignment="1">
      <alignment horizontal="left"/>
    </xf>
    <xf numFmtId="0" fontId="10" fillId="5" borderId="0" xfId="5" applyFont="1" applyFill="1" applyBorder="1" applyAlignment="1">
      <alignment horizontal="right"/>
    </xf>
    <xf numFmtId="0" fontId="5" fillId="5" borderId="3" xfId="5" applyFont="1" applyFill="1" applyBorder="1"/>
    <xf numFmtId="0" fontId="10" fillId="5" borderId="3" xfId="5" applyFont="1" applyFill="1" applyBorder="1" applyAlignment="1">
      <alignment horizontal="right" vertical="center"/>
    </xf>
    <xf numFmtId="0" fontId="10" fillId="5" borderId="3" xfId="5" applyFont="1" applyFill="1" applyBorder="1" applyAlignment="1">
      <alignment horizontal="right"/>
    </xf>
    <xf numFmtId="0" fontId="2" fillId="9" borderId="3" xfId="1" applyFont="1" applyFill="1" applyBorder="1" applyAlignment="1" applyProtection="1">
      <alignment horizontal="right" vertical="center"/>
    </xf>
    <xf numFmtId="0" fontId="6" fillId="5" borderId="7" xfId="5" applyFont="1" applyFill="1" applyBorder="1" applyAlignment="1">
      <alignment horizontal="left"/>
    </xf>
    <xf numFmtId="0" fontId="6" fillId="5" borderId="7" xfId="5" applyFont="1" applyFill="1" applyBorder="1" applyAlignment="1">
      <alignment horizontal="right"/>
    </xf>
    <xf numFmtId="0" fontId="10" fillId="5" borderId="7" xfId="5" applyFont="1" applyFill="1" applyBorder="1" applyAlignment="1">
      <alignment horizontal="right"/>
    </xf>
    <xf numFmtId="0" fontId="6" fillId="5" borderId="0" xfId="5" applyFont="1" applyFill="1" applyBorder="1" applyAlignment="1">
      <alignment horizontal="left"/>
    </xf>
    <xf numFmtId="0" fontId="6" fillId="5" borderId="0" xfId="5" applyFont="1" applyFill="1" applyBorder="1" applyAlignment="1">
      <alignment horizontal="right"/>
    </xf>
    <xf numFmtId="0" fontId="7" fillId="5" borderId="3" xfId="5" applyFont="1" applyFill="1" applyBorder="1"/>
    <xf numFmtId="0" fontId="4" fillId="9" borderId="3" xfId="1" applyFont="1" applyFill="1" applyBorder="1" applyAlignment="1" applyProtection="1">
      <alignment horizontal="right" vertical="center"/>
    </xf>
    <xf numFmtId="0" fontId="5" fillId="5" borderId="3" xfId="5" applyFont="1" applyFill="1" applyBorder="1" applyAlignment="1">
      <alignment horizontal="right" vertical="center"/>
    </xf>
    <xf numFmtId="0" fontId="7" fillId="5" borderId="7" xfId="5" applyFont="1" applyFill="1" applyBorder="1"/>
    <xf numFmtId="0" fontId="10" fillId="5" borderId="0" xfId="5" applyFont="1" applyFill="1" applyBorder="1"/>
    <xf numFmtId="0" fontId="7" fillId="6" borderId="7" xfId="4" applyFont="1" applyFill="1" applyBorder="1"/>
    <xf numFmtId="0" fontId="6" fillId="6" borderId="7" xfId="4" applyFont="1" applyFill="1" applyBorder="1" applyAlignment="1">
      <alignment horizontal="left" vertical="center"/>
    </xf>
    <xf numFmtId="0" fontId="7" fillId="6" borderId="0" xfId="4" applyFont="1" applyFill="1" applyBorder="1"/>
    <xf numFmtId="0" fontId="6" fillId="6" borderId="0" xfId="4" applyFont="1" applyFill="1" applyBorder="1" applyAlignment="1">
      <alignment horizontal="left" vertical="center"/>
    </xf>
    <xf numFmtId="0" fontId="4" fillId="10" borderId="0" xfId="426" applyFont="1" applyFill="1" applyBorder="1" applyAlignment="1" applyProtection="1">
      <alignment horizontal="right"/>
    </xf>
    <xf numFmtId="0" fontId="7" fillId="6" borderId="3" xfId="4" applyFont="1" applyFill="1" applyBorder="1"/>
    <xf numFmtId="0" fontId="4" fillId="10" borderId="2" xfId="426" applyFont="1" applyFill="1" applyBorder="1" applyAlignment="1" applyProtection="1">
      <alignment horizontal="right"/>
    </xf>
    <xf numFmtId="0" fontId="12" fillId="10" borderId="1" xfId="426" applyFont="1" applyFill="1" applyBorder="1" applyAlignment="1" applyProtection="1"/>
    <xf numFmtId="0" fontId="10" fillId="6" borderId="7" xfId="4" applyFont="1" applyFill="1" applyBorder="1" applyAlignment="1">
      <alignment horizontal="right"/>
    </xf>
    <xf numFmtId="0" fontId="10" fillId="6" borderId="0" xfId="4" applyFont="1" applyFill="1" applyBorder="1" applyAlignment="1">
      <alignment horizontal="right"/>
    </xf>
    <xf numFmtId="0" fontId="4" fillId="10" borderId="2" xfId="446" applyFont="1" applyFill="1" applyBorder="1" applyAlignment="1" applyProtection="1"/>
    <xf numFmtId="0" fontId="2" fillId="10" borderId="2" xfId="446" applyFont="1" applyFill="1" applyBorder="1" applyAlignment="1" applyProtection="1">
      <alignment horizontal="right"/>
    </xf>
    <xf numFmtId="0" fontId="4" fillId="10" borderId="2" xfId="426" applyFont="1" applyFill="1" applyBorder="1" applyAlignment="1" applyProtection="1">
      <alignment horizontal="right" vertical="center"/>
    </xf>
    <xf numFmtId="0" fontId="10" fillId="6" borderId="3" xfId="4" applyFont="1" applyFill="1" applyBorder="1" applyAlignment="1">
      <alignment horizontal="right" vertical="center"/>
    </xf>
    <xf numFmtId="0" fontId="5" fillId="6" borderId="3" xfId="4" applyFont="1" applyFill="1" applyBorder="1" applyAlignment="1">
      <alignment horizontal="right" vertical="center"/>
    </xf>
    <xf numFmtId="0" fontId="6" fillId="6" borderId="7" xfId="4" applyFont="1" applyFill="1" applyBorder="1" applyAlignment="1">
      <alignment horizontal="right"/>
    </xf>
    <xf numFmtId="0" fontId="6" fillId="6" borderId="0" xfId="4" applyFont="1" applyFill="1" applyBorder="1" applyAlignment="1">
      <alignment horizontal="right"/>
    </xf>
    <xf numFmtId="0" fontId="4" fillId="10" borderId="0" xfId="448" applyFont="1" applyFill="1" applyBorder="1" applyAlignment="1" applyProtection="1">
      <alignment horizontal="right"/>
    </xf>
    <xf numFmtId="0" fontId="12" fillId="10" borderId="3" xfId="426" applyFont="1" applyFill="1" applyBorder="1" applyAlignment="1" applyProtection="1"/>
    <xf numFmtId="0" fontId="10" fillId="6" borderId="7" xfId="4" applyFont="1" applyFill="1" applyBorder="1"/>
    <xf numFmtId="0" fontId="4" fillId="10" borderId="0" xfId="448" applyFont="1" applyFill="1" applyBorder="1" applyAlignment="1" applyProtection="1">
      <alignment horizontal="right"/>
      <protection locked="0"/>
    </xf>
    <xf numFmtId="0" fontId="10" fillId="6" borderId="0" xfId="4" applyFont="1" applyFill="1" applyBorder="1"/>
    <xf numFmtId="0" fontId="4" fillId="10" borderId="3" xfId="426" applyFont="1" applyFill="1" applyBorder="1" applyAlignment="1" applyProtection="1">
      <alignment horizontal="right" vertical="center"/>
    </xf>
    <xf numFmtId="0" fontId="4" fillId="10" borderId="0" xfId="2" applyFont="1" applyFill="1" applyAlignment="1" applyProtection="1">
      <alignment horizontal="center"/>
      <protection locked="0"/>
    </xf>
    <xf numFmtId="0" fontId="4" fillId="10" borderId="0" xfId="426" applyFont="1" applyFill="1" applyAlignment="1" applyProtection="1">
      <alignment horizontal="center"/>
    </xf>
    <xf numFmtId="0" fontId="4" fillId="10" borderId="0" xfId="426" applyFont="1" applyFill="1" applyAlignment="1" applyProtection="1">
      <alignment horizontal="right"/>
    </xf>
    <xf numFmtId="0" fontId="4" fillId="10" borderId="0" xfId="426" applyFont="1" applyFill="1" applyAlignment="1" applyProtection="1"/>
    <xf numFmtId="0" fontId="4" fillId="10" borderId="3" xfId="426" applyFont="1" applyFill="1" applyBorder="1" applyAlignment="1" applyProtection="1"/>
    <xf numFmtId="0" fontId="4" fillId="10" borderId="3" xfId="426" applyFont="1" applyFill="1" applyBorder="1" applyAlignment="1" applyProtection="1">
      <alignment horizontal="right"/>
    </xf>
    <xf numFmtId="0" fontId="5" fillId="6" borderId="7" xfId="4" applyFont="1" applyFill="1" applyBorder="1"/>
    <xf numFmtId="0" fontId="5" fillId="6" borderId="3" xfId="4" applyFont="1" applyFill="1" applyBorder="1"/>
    <xf numFmtId="0" fontId="10" fillId="6" borderId="3" xfId="4" applyFont="1" applyFill="1" applyBorder="1"/>
    <xf numFmtId="0" fontId="10" fillId="6" borderId="3" xfId="4" applyFont="1" applyFill="1" applyBorder="1" applyAlignment="1">
      <alignment horizontal="right"/>
    </xf>
    <xf numFmtId="0" fontId="5" fillId="6" borderId="0" xfId="4" applyFont="1" applyFill="1" applyBorder="1"/>
    <xf numFmtId="0" fontId="10" fillId="6" borderId="0" xfId="420" applyNumberFormat="1" applyFont="1" applyFill="1" applyBorder="1">
      <alignment horizontal="right"/>
    </xf>
    <xf numFmtId="0" fontId="10" fillId="6" borderId="0" xfId="63" applyFont="1" applyFill="1" applyBorder="1"/>
    <xf numFmtId="0" fontId="10" fillId="6" borderId="0" xfId="63" applyFont="1" applyFill="1" applyBorder="1" applyAlignment="1">
      <alignment horizontal="right"/>
    </xf>
    <xf numFmtId="164" fontId="12" fillId="10" borderId="1" xfId="426" applyNumberFormat="1" applyFont="1" applyFill="1" applyBorder="1" applyAlignment="1" applyProtection="1"/>
    <xf numFmtId="0" fontId="12" fillId="10" borderId="0" xfId="426" applyFont="1" applyFill="1" applyBorder="1" applyAlignment="1" applyProtection="1"/>
    <xf numFmtId="0" fontId="4" fillId="10" borderId="0" xfId="434" applyFont="1" applyFill="1" applyBorder="1" applyAlignment="1">
      <alignment horizontal="right"/>
    </xf>
    <xf numFmtId="1" fontId="4" fillId="10" borderId="0" xfId="426" applyNumberFormat="1" applyFont="1" applyFill="1" applyBorder="1" applyAlignment="1" applyProtection="1">
      <alignment horizontal="right"/>
    </xf>
    <xf numFmtId="0" fontId="4" fillId="10" borderId="0" xfId="426" applyFont="1" applyFill="1" applyBorder="1" applyAlignment="1" applyProtection="1"/>
    <xf numFmtId="0" fontId="12" fillId="10" borderId="2" xfId="426" applyFont="1" applyFill="1" applyBorder="1" applyAlignment="1" applyProtection="1"/>
    <xf numFmtId="164" fontId="12" fillId="10" borderId="0" xfId="426" applyNumberFormat="1" applyFont="1" applyFill="1" applyBorder="1" applyAlignment="1" applyProtection="1"/>
    <xf numFmtId="0" fontId="4" fillId="10" borderId="0" xfId="426" applyFont="1" applyFill="1" applyBorder="1" applyAlignment="1" applyProtection="1">
      <alignment horizontal="right" vertical="center"/>
    </xf>
    <xf numFmtId="0" fontId="2" fillId="10" borderId="0" xfId="426" applyFont="1" applyFill="1" applyBorder="1" applyAlignment="1" applyProtection="1">
      <alignment horizontal="right" vertical="center"/>
    </xf>
    <xf numFmtId="0" fontId="6" fillId="6" borderId="7" xfId="4" applyFont="1" applyFill="1" applyBorder="1"/>
    <xf numFmtId="0" fontId="6" fillId="6" borderId="7" xfId="4" applyFont="1" applyFill="1" applyBorder="1" applyAlignment="1">
      <alignment horizontal="center"/>
    </xf>
    <xf numFmtId="0" fontId="10" fillId="6" borderId="7" xfId="4" applyFont="1" applyFill="1" applyBorder="1" applyAlignment="1">
      <alignment horizontal="center"/>
    </xf>
    <xf numFmtId="0" fontId="6" fillId="6" borderId="0" xfId="4" applyFont="1" applyFill="1" applyBorder="1"/>
    <xf numFmtId="0" fontId="6" fillId="6" borderId="3" xfId="4" applyFont="1" applyFill="1" applyBorder="1"/>
    <xf numFmtId="0" fontId="10" fillId="6" borderId="0" xfId="4" applyFont="1" applyFill="1" applyBorder="1" applyAlignment="1">
      <alignment horizontal="right" vertical="center"/>
    </xf>
    <xf numFmtId="0" fontId="5" fillId="6" borderId="0" xfId="4" applyFont="1" applyFill="1" applyBorder="1" applyAlignment="1">
      <alignment horizontal="right" vertical="center"/>
    </xf>
    <xf numFmtId="0" fontId="6" fillId="6" borderId="0" xfId="4" applyFont="1" applyFill="1" applyBorder="1" applyAlignment="1">
      <alignment horizontal="center"/>
    </xf>
    <xf numFmtId="0" fontId="10" fillId="6" borderId="0" xfId="49" applyFont="1" applyFill="1" applyBorder="1" applyAlignment="1">
      <alignment horizontal="center"/>
    </xf>
    <xf numFmtId="0" fontId="6" fillId="6" borderId="0" xfId="49" applyFont="1" applyFill="1" applyBorder="1" applyAlignment="1">
      <alignment horizontal="center"/>
    </xf>
    <xf numFmtId="0" fontId="6" fillId="7" borderId="7" xfId="128" applyFont="1" applyFill="1" applyBorder="1"/>
    <xf numFmtId="0" fontId="7" fillId="7" borderId="7" xfId="128" applyFont="1" applyFill="1" applyBorder="1"/>
    <xf numFmtId="0" fontId="5" fillId="7" borderId="7" xfId="128" applyFont="1" applyFill="1" applyBorder="1"/>
    <xf numFmtId="0" fontId="6" fillId="7" borderId="0" xfId="128" applyFont="1" applyFill="1" applyBorder="1"/>
    <xf numFmtId="0" fontId="5" fillId="7" borderId="0" xfId="128" applyFont="1" applyFill="1" applyBorder="1"/>
    <xf numFmtId="0" fontId="6" fillId="7" borderId="0" xfId="128" applyFont="1" applyFill="1" applyBorder="1" applyAlignment="1">
      <alignment horizontal="right"/>
    </xf>
    <xf numFmtId="0" fontId="10" fillId="7" borderId="0" xfId="128" applyFont="1" applyFill="1" applyBorder="1" applyAlignment="1">
      <alignment horizontal="right"/>
    </xf>
    <xf numFmtId="0" fontId="10" fillId="7" borderId="0" xfId="128" applyFont="1" applyFill="1" applyBorder="1"/>
    <xf numFmtId="0" fontId="6" fillId="7" borderId="3" xfId="128" applyFont="1" applyFill="1" applyBorder="1"/>
    <xf numFmtId="0" fontId="7" fillId="7" borderId="3" xfId="128" applyFont="1" applyFill="1" applyBorder="1"/>
    <xf numFmtId="0" fontId="5" fillId="7" borderId="3" xfId="128" applyFont="1" applyFill="1" applyBorder="1"/>
    <xf numFmtId="0" fontId="10" fillId="7" borderId="3" xfId="128" applyFont="1" applyFill="1" applyBorder="1" applyAlignment="1"/>
    <xf numFmtId="0" fontId="10" fillId="7" borderId="3" xfId="128" applyFont="1" applyFill="1" applyBorder="1" applyAlignment="1">
      <alignment horizontal="center"/>
    </xf>
    <xf numFmtId="0" fontId="10" fillId="7" borderId="3" xfId="128" applyFont="1" applyFill="1" applyBorder="1" applyAlignment="1">
      <alignment horizontal="right"/>
    </xf>
    <xf numFmtId="0" fontId="6" fillId="7" borderId="7" xfId="4" applyFont="1" applyFill="1" applyBorder="1"/>
    <xf numFmtId="0" fontId="7" fillId="7" borderId="7" xfId="4" applyFont="1" applyFill="1" applyBorder="1"/>
    <xf numFmtId="0" fontId="5" fillId="7" borderId="7" xfId="4" applyFont="1" applyFill="1" applyBorder="1" applyAlignment="1">
      <alignment horizontal="right"/>
    </xf>
    <xf numFmtId="0" fontId="5" fillId="7" borderId="7" xfId="4" applyFont="1" applyFill="1" applyBorder="1"/>
    <xf numFmtId="0" fontId="6" fillId="7" borderId="0" xfId="4" applyFont="1" applyFill="1" applyBorder="1"/>
    <xf numFmtId="0" fontId="5" fillId="7" borderId="0" xfId="4" applyFont="1" applyFill="1" applyBorder="1"/>
    <xf numFmtId="0" fontId="6" fillId="7" borderId="0" xfId="4" applyFont="1" applyFill="1" applyBorder="1" applyAlignment="1">
      <alignment horizontal="right"/>
    </xf>
    <xf numFmtId="0" fontId="10" fillId="7" borderId="0" xfId="4" applyFont="1" applyFill="1" applyBorder="1" applyAlignment="1">
      <alignment horizontal="right"/>
    </xf>
    <xf numFmtId="0" fontId="10" fillId="7" borderId="0" xfId="4" applyFont="1" applyFill="1" applyBorder="1"/>
    <xf numFmtId="0" fontId="6" fillId="7" borderId="3" xfId="4" applyFont="1" applyFill="1" applyBorder="1"/>
    <xf numFmtId="0" fontId="7" fillId="7" borderId="3" xfId="4" applyFont="1" applyFill="1" applyBorder="1"/>
    <xf numFmtId="0" fontId="5" fillId="7" borderId="3" xfId="4" applyFont="1" applyFill="1" applyBorder="1"/>
    <xf numFmtId="0" fontId="10" fillId="7" borderId="3" xfId="4" applyFont="1" applyFill="1" applyBorder="1" applyAlignment="1">
      <alignment horizontal="right"/>
    </xf>
    <xf numFmtId="3" fontId="5" fillId="7" borderId="7" xfId="4" applyNumberFormat="1" applyFont="1" applyFill="1" applyBorder="1"/>
    <xf numFmtId="0" fontId="7" fillId="7" borderId="0" xfId="4" applyFont="1" applyFill="1" applyBorder="1"/>
    <xf numFmtId="0" fontId="10" fillId="7" borderId="3" xfId="4" applyFont="1" applyFill="1" applyBorder="1" applyAlignment="1">
      <alignment horizontal="right" vertical="center"/>
    </xf>
    <xf numFmtId="3" fontId="5" fillId="7" borderId="3" xfId="4" applyNumberFormat="1" applyFont="1" applyFill="1" applyBorder="1"/>
    <xf numFmtId="0" fontId="10" fillId="7" borderId="3" xfId="128" applyFont="1" applyFill="1" applyBorder="1" applyAlignment="1">
      <alignment horizontal="left"/>
    </xf>
    <xf numFmtId="0" fontId="5" fillId="7" borderId="3" xfId="128" applyFont="1" applyFill="1" applyBorder="1" applyAlignment="1">
      <alignment horizontal="right"/>
    </xf>
    <xf numFmtId="0" fontId="5" fillId="7" borderId="3" xfId="4" applyFont="1" applyFill="1" applyBorder="1" applyAlignment="1">
      <alignment horizontal="right"/>
    </xf>
    <xf numFmtId="0" fontId="7" fillId="8" borderId="7" xfId="4" applyFont="1" applyFill="1" applyBorder="1"/>
    <xf numFmtId="0" fontId="5" fillId="8" borderId="7" xfId="4" applyFont="1" applyFill="1" applyBorder="1"/>
    <xf numFmtId="0" fontId="6" fillId="8" borderId="0" xfId="4" applyFont="1" applyFill="1" applyBorder="1" applyAlignment="1">
      <alignment horizontal="right"/>
    </xf>
    <xf numFmtId="0" fontId="10" fillId="8" borderId="0" xfId="4" applyFont="1" applyFill="1" applyBorder="1" applyAlignment="1">
      <alignment horizontal="right"/>
    </xf>
    <xf numFmtId="0" fontId="10" fillId="8" borderId="0" xfId="4" applyFont="1" applyFill="1" applyBorder="1"/>
    <xf numFmtId="0" fontId="7" fillId="8" borderId="3" xfId="4" applyFont="1" applyFill="1" applyBorder="1"/>
    <xf numFmtId="0" fontId="5" fillId="8" borderId="3" xfId="4" applyFont="1" applyFill="1" applyBorder="1"/>
    <xf numFmtId="0" fontId="10" fillId="8" borderId="3" xfId="4" applyFont="1" applyFill="1" applyBorder="1" applyAlignment="1">
      <alignment vertical="center"/>
    </xf>
    <xf numFmtId="0" fontId="10" fillId="8" borderId="3" xfId="4" applyFont="1" applyFill="1" applyBorder="1" applyAlignment="1">
      <alignment horizontal="right" vertical="center"/>
    </xf>
    <xf numFmtId="0" fontId="7" fillId="5" borderId="0" xfId="4" applyFont="1" applyFill="1" applyBorder="1"/>
    <xf numFmtId="0" fontId="6" fillId="5" borderId="0" xfId="4" applyFont="1" applyFill="1" applyBorder="1" applyAlignment="1">
      <alignment horizontal="right"/>
    </xf>
    <xf numFmtId="0" fontId="10" fillId="5" borderId="0" xfId="4" applyFont="1" applyFill="1" applyBorder="1" applyAlignment="1">
      <alignment horizontal="right"/>
    </xf>
    <xf numFmtId="0" fontId="5" fillId="5" borderId="0" xfId="4" applyFont="1" applyFill="1" applyBorder="1"/>
    <xf numFmtId="0" fontId="7" fillId="5" borderId="3" xfId="4" applyFont="1" applyFill="1" applyBorder="1"/>
    <xf numFmtId="0" fontId="10" fillId="5" borderId="3" xfId="4" applyFont="1" applyFill="1" applyBorder="1" applyAlignment="1">
      <alignment horizontal="right" vertical="center"/>
    </xf>
    <xf numFmtId="0" fontId="5" fillId="5" borderId="7" xfId="4" applyFont="1" applyFill="1" applyBorder="1"/>
    <xf numFmtId="0" fontId="7" fillId="5" borderId="7" xfId="4" applyFont="1" applyFill="1" applyBorder="1"/>
    <xf numFmtId="0" fontId="2" fillId="9" borderId="1" xfId="2" applyFont="1" applyFill="1" applyBorder="1"/>
    <xf numFmtId="0" fontId="2" fillId="9" borderId="1" xfId="2" applyFill="1" applyBorder="1"/>
    <xf numFmtId="0" fontId="10" fillId="5" borderId="7" xfId="4" applyFont="1" applyFill="1" applyBorder="1" applyAlignment="1">
      <alignment horizontal="right"/>
    </xf>
    <xf numFmtId="0" fontId="10" fillId="5" borderId="7" xfId="4" applyFont="1" applyFill="1" applyBorder="1"/>
    <xf numFmtId="0" fontId="6" fillId="5" borderId="0" xfId="4" applyFont="1" applyFill="1" applyBorder="1"/>
    <xf numFmtId="0" fontId="10" fillId="5" borderId="0" xfId="4" applyFont="1" applyFill="1" applyBorder="1"/>
    <xf numFmtId="0" fontId="5" fillId="5" borderId="3" xfId="4" applyFont="1" applyFill="1" applyBorder="1"/>
    <xf numFmtId="0" fontId="2" fillId="9" borderId="2" xfId="2" applyFont="1" applyFill="1" applyBorder="1"/>
    <xf numFmtId="0" fontId="8" fillId="9" borderId="2" xfId="2" applyFont="1" applyFill="1" applyBorder="1" applyAlignment="1">
      <alignment horizontal="right" vertical="center"/>
    </xf>
    <xf numFmtId="0" fontId="2" fillId="9" borderId="2" xfId="2" applyFill="1" applyBorder="1"/>
    <xf numFmtId="0" fontId="5" fillId="5" borderId="3" xfId="4" applyFont="1" applyFill="1" applyBorder="1" applyAlignment="1">
      <alignment horizontal="right" vertical="center"/>
    </xf>
    <xf numFmtId="0" fontId="2" fillId="4" borderId="0" xfId="49" applyFont="1" applyFill="1"/>
    <xf numFmtId="0" fontId="34" fillId="3" borderId="0" xfId="49" applyFont="1" applyFill="1" applyAlignment="1">
      <alignment horizontal="center"/>
    </xf>
    <xf numFmtId="0" fontId="10" fillId="3" borderId="0" xfId="49" applyFont="1" applyFill="1" applyBorder="1" applyAlignment="1">
      <alignment horizontal="center"/>
    </xf>
    <xf numFmtId="0" fontId="16" fillId="3" borderId="0" xfId="48" applyFont="1" applyFill="1" applyBorder="1" applyAlignment="1" applyProtection="1">
      <alignment horizontal="left" vertical="center"/>
    </xf>
    <xf numFmtId="0" fontId="6" fillId="0" borderId="0" xfId="5" quotePrefix="1" applyFont="1" applyBorder="1" applyAlignment="1">
      <alignment horizontal="left"/>
    </xf>
    <xf numFmtId="0" fontId="12" fillId="0" borderId="0" xfId="0" applyFont="1" applyBorder="1" applyAlignment="1"/>
  </cellXfs>
  <cellStyles count="452">
    <cellStyle name="0 d.p." xfId="7"/>
    <cellStyle name="0 d.p. 2" xfId="447"/>
    <cellStyle name="1 d.p." xfId="8"/>
    <cellStyle name="1 d.p. 2" xfId="449"/>
    <cellStyle name="2 d.p." xfId="9"/>
    <cellStyle name="Category" xfId="10"/>
    <cellStyle name="Category 2" xfId="422"/>
    <cellStyle name="Category Total" xfId="11"/>
    <cellStyle name="Category Total 10" xfId="12"/>
    <cellStyle name="Category Total 11" xfId="13"/>
    <cellStyle name="Category Total 12" xfId="14"/>
    <cellStyle name="Category Total 13" xfId="15"/>
    <cellStyle name="Category Total 14" xfId="16"/>
    <cellStyle name="Category Total 15" xfId="423"/>
    <cellStyle name="Category Total 2" xfId="17"/>
    <cellStyle name="Category Total 3" xfId="18"/>
    <cellStyle name="Category Total 4" xfId="19"/>
    <cellStyle name="Category Total 5" xfId="20"/>
    <cellStyle name="Category Total 6" xfId="21"/>
    <cellStyle name="Category Total 7" xfId="22"/>
    <cellStyle name="Category Total 8" xfId="23"/>
    <cellStyle name="Category Total 9" xfId="24"/>
    <cellStyle name="Comma 14" xfId="25"/>
    <cellStyle name="Comma 14 2" xfId="26"/>
    <cellStyle name="Comma 2" xfId="27"/>
    <cellStyle name="Comma 3" xfId="424"/>
    <cellStyle name="Comma 3 2" xfId="28"/>
    <cellStyle name="Comma 3 2 2" xfId="425"/>
    <cellStyle name="Comma 61" xfId="29"/>
    <cellStyle name="Comma 61 2" xfId="30"/>
    <cellStyle name="Comma 62" xfId="31"/>
    <cellStyle name="Comma 62 2" xfId="32"/>
    <cellStyle name="Comma 63" xfId="33"/>
    <cellStyle name="Comma 63 2" xfId="34"/>
    <cellStyle name="Comma 64" xfId="35"/>
    <cellStyle name="Comma 64 2" xfId="36"/>
    <cellStyle name="Comma 65" xfId="37"/>
    <cellStyle name="Comma 65 2" xfId="38"/>
    <cellStyle name="Comma 91" xfId="39"/>
    <cellStyle name="Comma 91 2" xfId="40"/>
    <cellStyle name="Comma 92" xfId="41"/>
    <cellStyle name="Comma 92 2" xfId="42"/>
    <cellStyle name="Comma 93" xfId="43"/>
    <cellStyle name="Comma 93 2" xfId="44"/>
    <cellStyle name="Comma 94" xfId="45"/>
    <cellStyle name="Comma 95" xfId="46"/>
    <cellStyle name="Comma 95 2" xfId="47"/>
    <cellStyle name="Hyperlink" xfId="442" builtinId="8"/>
    <cellStyle name="Hyperlink 2" xfId="48"/>
    <cellStyle name="Hyperlink 3" xfId="3"/>
    <cellStyle name="Normal" xfId="0" builtinId="0"/>
    <cellStyle name="Normal 10" xfId="49"/>
    <cellStyle name="Normal 10 2" xfId="50"/>
    <cellStyle name="Normal 10 3" xfId="51"/>
    <cellStyle name="Normal 10 4" xfId="52"/>
    <cellStyle name="Normal 10 5" xfId="53"/>
    <cellStyle name="Normal 10 6" xfId="54"/>
    <cellStyle name="Normal 10 7" xfId="446"/>
    <cellStyle name="Normal 11 2" xfId="55"/>
    <cellStyle name="Normal 11 2 2" xfId="56"/>
    <cellStyle name="Normal 12 2" xfId="57"/>
    <cellStyle name="Normal 12 2 2" xfId="58"/>
    <cellStyle name="Normal 13" xfId="59"/>
    <cellStyle name="Normal 13 2" xfId="60"/>
    <cellStyle name="Normal 13 3" xfId="448"/>
    <cellStyle name="Normal 14" xfId="61"/>
    <cellStyle name="Normal 14 2" xfId="62"/>
    <cellStyle name="Normal 14 3" xfId="451"/>
    <cellStyle name="Normal 15" xfId="63"/>
    <cellStyle name="Normal 15 2" xfId="64"/>
    <cellStyle name="Normal 16 2" xfId="65"/>
    <cellStyle name="Normal 16 2 2" xfId="66"/>
    <cellStyle name="Normal 19" xfId="67"/>
    <cellStyle name="Normal 19 2" xfId="68"/>
    <cellStyle name="Normal 2" xfId="4"/>
    <cellStyle name="Normal 2 10" xfId="69"/>
    <cellStyle name="Normal 2 10 2" xfId="426"/>
    <cellStyle name="Normal 2 11" xfId="70"/>
    <cellStyle name="Normal 2 12" xfId="71"/>
    <cellStyle name="Normal 2 13" xfId="72"/>
    <cellStyle name="Normal 2 14" xfId="73"/>
    <cellStyle name="Normal 2 14 2" xfId="74"/>
    <cellStyle name="Normal 2 14 2 2" xfId="427"/>
    <cellStyle name="Normal 2 14 2 2 2" xfId="428"/>
    <cellStyle name="Normal 2 15" xfId="75"/>
    <cellStyle name="Normal 2 16" xfId="429"/>
    <cellStyle name="Normal 2 2" xfId="5"/>
    <cellStyle name="Normal 2 2 2" xfId="1"/>
    <cellStyle name="Normal 2 2 3" xfId="430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2 9 2" xfId="450"/>
    <cellStyle name="Normal 20" xfId="431"/>
    <cellStyle name="Normal 22" xfId="432"/>
    <cellStyle name="Normal 24" xfId="433"/>
    <cellStyle name="Normal 3" xfId="2"/>
    <cellStyle name="Normal 3 2" xfId="83"/>
    <cellStyle name="Normal 4" xfId="84"/>
    <cellStyle name="Normal 4 2" xfId="85"/>
    <cellStyle name="Normal 4 3" xfId="86"/>
    <cellStyle name="Normal 48" xfId="87"/>
    <cellStyle name="Normal 48 2" xfId="88"/>
    <cellStyle name="Normal 48 2 2" xfId="89"/>
    <cellStyle name="Normal 48 3" xfId="90"/>
    <cellStyle name="Normal 49" xfId="91"/>
    <cellStyle name="Normal 49 2" xfId="92"/>
    <cellStyle name="Normal 49 2 2" xfId="93"/>
    <cellStyle name="Normal 49 3" xfId="94"/>
    <cellStyle name="Normal 5" xfId="95"/>
    <cellStyle name="Normal 51" xfId="96"/>
    <cellStyle name="Normal 51 2" xfId="97"/>
    <cellStyle name="Normal 51 2 2" xfId="98"/>
    <cellStyle name="Normal 51 3" xfId="99"/>
    <cellStyle name="Normal 52" xfId="100"/>
    <cellStyle name="Normal 52 2" xfId="101"/>
    <cellStyle name="Normal 52 2 2" xfId="102"/>
    <cellStyle name="Normal 52 3" xfId="103"/>
    <cellStyle name="Normal 56" xfId="104"/>
    <cellStyle name="Normal 56 2" xfId="105"/>
    <cellStyle name="Normal 56 2 2" xfId="106"/>
    <cellStyle name="Normal 56 3" xfId="107"/>
    <cellStyle name="Normal 57" xfId="108"/>
    <cellStyle name="Normal 57 2" xfId="109"/>
    <cellStyle name="Normal 57 2 2" xfId="110"/>
    <cellStyle name="Normal 57 3" xfId="111"/>
    <cellStyle name="Normal 6" xfId="112"/>
    <cellStyle name="Normal 60" xfId="113"/>
    <cellStyle name="Normal 60 2" xfId="114"/>
    <cellStyle name="Normal 60 2 2" xfId="115"/>
    <cellStyle name="Normal 60 3" xfId="116"/>
    <cellStyle name="Normal 7" xfId="117"/>
    <cellStyle name="Normal 8" xfId="434"/>
    <cellStyle name="Normal 8 2" xfId="118"/>
    <cellStyle name="Normal 8 3" xfId="119"/>
    <cellStyle name="Normal 8 4" xfId="120"/>
    <cellStyle name="Normal 8 5" xfId="121"/>
    <cellStyle name="Normal 8 6" xfId="122"/>
    <cellStyle name="Normal 89" xfId="123"/>
    <cellStyle name="Normal 9 2" xfId="124"/>
    <cellStyle name="Normal 9 3" xfId="125"/>
    <cellStyle name="Normal 9 4" xfId="126"/>
    <cellStyle name="Normal 9 5" xfId="127"/>
    <cellStyle name="Normal 90" xfId="128"/>
    <cellStyle name="Normal 90 2" xfId="129"/>
    <cellStyle name="Normal 91" xfId="130"/>
    <cellStyle name="Normal 91 2" xfId="131"/>
    <cellStyle name="Normal 91 3" xfId="435"/>
    <cellStyle name="Normal 92" xfId="132"/>
    <cellStyle name="Normal 92 2" xfId="133"/>
    <cellStyle name="Normal 92 3" xfId="436"/>
    <cellStyle name="Normal_data" xfId="134"/>
    <cellStyle name="Normal_data 2" xfId="135"/>
    <cellStyle name="Normal_Sheet1 2" xfId="136"/>
    <cellStyle name="Normal_Sheet1 3 2" xfId="440"/>
    <cellStyle name="Normal_Sheet1 4" xfId="438"/>
    <cellStyle name="Normal_Sheet2 2 2" xfId="439"/>
    <cellStyle name="Normal_Sheet3 2 2" xfId="441"/>
    <cellStyle name="Note 10" xfId="137"/>
    <cellStyle name="Note 10 2" xfId="138"/>
    <cellStyle name="Note 11" xfId="139"/>
    <cellStyle name="Note 11 2" xfId="140"/>
    <cellStyle name="Note 12" xfId="141"/>
    <cellStyle name="Note 12 2" xfId="142"/>
    <cellStyle name="Note 13" xfId="143"/>
    <cellStyle name="Note 13 2" xfId="144"/>
    <cellStyle name="Note 14" xfId="145"/>
    <cellStyle name="Note 14 2" xfId="146"/>
    <cellStyle name="Note 15" xfId="147"/>
    <cellStyle name="Note 15 2" xfId="148"/>
    <cellStyle name="Note 16" xfId="149"/>
    <cellStyle name="Note 16 2" xfId="150"/>
    <cellStyle name="Note 17" xfId="151"/>
    <cellStyle name="Note 17 2" xfId="152"/>
    <cellStyle name="Note 18" xfId="153"/>
    <cellStyle name="Note 18 2" xfId="154"/>
    <cellStyle name="Note 19" xfId="155"/>
    <cellStyle name="Note 19 2" xfId="156"/>
    <cellStyle name="Note 2" xfId="157"/>
    <cellStyle name="Note 2 2" xfId="158"/>
    <cellStyle name="Note 2 3" xfId="159"/>
    <cellStyle name="Note 2 4" xfId="160"/>
    <cellStyle name="Note 2 5" xfId="161"/>
    <cellStyle name="Note 2 6" xfId="162"/>
    <cellStyle name="Note 20" xfId="163"/>
    <cellStyle name="Note 20 2" xfId="164"/>
    <cellStyle name="Note 21" xfId="165"/>
    <cellStyle name="Note 21 2" xfId="166"/>
    <cellStyle name="Note 22" xfId="167"/>
    <cellStyle name="Note 22 2" xfId="168"/>
    <cellStyle name="Note 23" xfId="169"/>
    <cellStyle name="Note 23 2" xfId="170"/>
    <cellStyle name="Note 24" xfId="171"/>
    <cellStyle name="Note 24 2" xfId="172"/>
    <cellStyle name="Note 25" xfId="173"/>
    <cellStyle name="Note 25 2" xfId="174"/>
    <cellStyle name="Note 26" xfId="175"/>
    <cellStyle name="Note 26 2" xfId="176"/>
    <cellStyle name="Note 27" xfId="177"/>
    <cellStyle name="Note 27 2" xfId="178"/>
    <cellStyle name="Note 28" xfId="179"/>
    <cellStyle name="Note 28 2" xfId="180"/>
    <cellStyle name="Note 29" xfId="181"/>
    <cellStyle name="Note 29 2" xfId="182"/>
    <cellStyle name="Note 3" xfId="183"/>
    <cellStyle name="Note 3 2" xfId="184"/>
    <cellStyle name="Note 3 3" xfId="185"/>
    <cellStyle name="Note 3 4" xfId="186"/>
    <cellStyle name="Note 3 5" xfId="187"/>
    <cellStyle name="Note 3 6" xfId="188"/>
    <cellStyle name="Note 30" xfId="189"/>
    <cellStyle name="Note 30 2" xfId="190"/>
    <cellStyle name="Note 31" xfId="191"/>
    <cellStyle name="Note 31 2" xfId="192"/>
    <cellStyle name="Note 32" xfId="193"/>
    <cellStyle name="Note 32 2" xfId="194"/>
    <cellStyle name="Note 33" xfId="195"/>
    <cellStyle name="Note 33 2" xfId="196"/>
    <cellStyle name="Note 34" xfId="197"/>
    <cellStyle name="Note 34 2" xfId="198"/>
    <cellStyle name="Note 35" xfId="199"/>
    <cellStyle name="Note 35 2" xfId="200"/>
    <cellStyle name="Note 36" xfId="201"/>
    <cellStyle name="Note 36 2" xfId="202"/>
    <cellStyle name="Note 37" xfId="203"/>
    <cellStyle name="Note 37 2" xfId="204"/>
    <cellStyle name="Note 38" xfId="205"/>
    <cellStyle name="Note 38 2" xfId="206"/>
    <cellStyle name="Note 39" xfId="207"/>
    <cellStyle name="Note 39 2" xfId="208"/>
    <cellStyle name="Note 4" xfId="209"/>
    <cellStyle name="Note 4 2" xfId="210"/>
    <cellStyle name="Note 40" xfId="211"/>
    <cellStyle name="Note 40 2" xfId="212"/>
    <cellStyle name="Note 41" xfId="213"/>
    <cellStyle name="Note 41 2" xfId="214"/>
    <cellStyle name="Note 42" xfId="215"/>
    <cellStyle name="Note 42 2" xfId="216"/>
    <cellStyle name="Note 43" xfId="217"/>
    <cellStyle name="Note 43 2" xfId="218"/>
    <cellStyle name="Note 44" xfId="219"/>
    <cellStyle name="Note 44 2" xfId="220"/>
    <cellStyle name="Note 45" xfId="221"/>
    <cellStyle name="Note 45 2" xfId="222"/>
    <cellStyle name="Note 46" xfId="223"/>
    <cellStyle name="Note 46 2" xfId="224"/>
    <cellStyle name="Note 47" xfId="225"/>
    <cellStyle name="Note 47 2" xfId="226"/>
    <cellStyle name="Note 48" xfId="227"/>
    <cellStyle name="Note 48 2" xfId="228"/>
    <cellStyle name="Note 49" xfId="229"/>
    <cellStyle name="Note 49 2" xfId="230"/>
    <cellStyle name="Note 5" xfId="231"/>
    <cellStyle name="Note 5 2" xfId="232"/>
    <cellStyle name="Note 50" xfId="233"/>
    <cellStyle name="Note 50 2" xfId="234"/>
    <cellStyle name="Note 51" xfId="235"/>
    <cellStyle name="Note 51 2" xfId="236"/>
    <cellStyle name="Note 52" xfId="237"/>
    <cellStyle name="Note 52 2" xfId="238"/>
    <cellStyle name="Note 53" xfId="239"/>
    <cellStyle name="Note 53 2" xfId="240"/>
    <cellStyle name="Note 54" xfId="241"/>
    <cellStyle name="Note 54 2" xfId="242"/>
    <cellStyle name="Note 55" xfId="243"/>
    <cellStyle name="Note 55 2" xfId="244"/>
    <cellStyle name="Note 56" xfId="245"/>
    <cellStyle name="Note 56 2" xfId="246"/>
    <cellStyle name="Note 57" xfId="247"/>
    <cellStyle name="Note 57 2" xfId="248"/>
    <cellStyle name="Note 58" xfId="249"/>
    <cellStyle name="Note 58 2" xfId="250"/>
    <cellStyle name="Note 59" xfId="251"/>
    <cellStyle name="Note 59 2" xfId="252"/>
    <cellStyle name="Note 6" xfId="253"/>
    <cellStyle name="Note 6 2" xfId="254"/>
    <cellStyle name="Note 60" xfId="255"/>
    <cellStyle name="Note 60 2" xfId="256"/>
    <cellStyle name="Note 61" xfId="257"/>
    <cellStyle name="Note 61 2" xfId="258"/>
    <cellStyle name="Note 62" xfId="259"/>
    <cellStyle name="Note 62 2" xfId="260"/>
    <cellStyle name="Note 63" xfId="261"/>
    <cellStyle name="Note 63 2" xfId="262"/>
    <cellStyle name="Note 64" xfId="263"/>
    <cellStyle name="Note 64 2" xfId="264"/>
    <cellStyle name="Note 65" xfId="265"/>
    <cellStyle name="Note 65 2" xfId="266"/>
    <cellStyle name="Note 66" xfId="267"/>
    <cellStyle name="Note 66 2" xfId="268"/>
    <cellStyle name="Note 7" xfId="269"/>
    <cellStyle name="Note 7 2" xfId="270"/>
    <cellStyle name="Note 8" xfId="271"/>
    <cellStyle name="Note 8 2" xfId="272"/>
    <cellStyle name="Note 9" xfId="273"/>
    <cellStyle name="Note 9 2" xfId="274"/>
    <cellStyle name="Percent" xfId="444" builtinId="5"/>
    <cellStyle name="Percent 2" xfId="6"/>
    <cellStyle name="Percent 2 2" xfId="275"/>
    <cellStyle name="Percent 3" xfId="443"/>
    <cellStyle name="Percent 4" xfId="445"/>
    <cellStyle name="Percent 40" xfId="276"/>
    <cellStyle name="Percent 40 2" xfId="277"/>
    <cellStyle name="Refdb standard" xfId="437"/>
    <cellStyle name="Table Data" xfId="278"/>
    <cellStyle name="Table No." xfId="279"/>
    <cellStyle name="Table Total" xfId="280"/>
    <cellStyle name="Title 10" xfId="281"/>
    <cellStyle name="Title 10 2" xfId="282"/>
    <cellStyle name="Title 11" xfId="283"/>
    <cellStyle name="Title 11 2" xfId="284"/>
    <cellStyle name="Title 12" xfId="285"/>
    <cellStyle name="Title 12 2" xfId="286"/>
    <cellStyle name="Title 13" xfId="287"/>
    <cellStyle name="Title 13 2" xfId="288"/>
    <cellStyle name="Title 14" xfId="289"/>
    <cellStyle name="Title 14 2" xfId="290"/>
    <cellStyle name="Title 15" xfId="291"/>
    <cellStyle name="Title 15 2" xfId="292"/>
    <cellStyle name="Title 16" xfId="293"/>
    <cellStyle name="Title 16 2" xfId="294"/>
    <cellStyle name="Title 17" xfId="295"/>
    <cellStyle name="Title 17 2" xfId="296"/>
    <cellStyle name="Title 18" xfId="297"/>
    <cellStyle name="Title 18 2" xfId="298"/>
    <cellStyle name="Title 19" xfId="299"/>
    <cellStyle name="Title 19 2" xfId="300"/>
    <cellStyle name="Title 2" xfId="301"/>
    <cellStyle name="Title 2 2" xfId="302"/>
    <cellStyle name="Title 2 3" xfId="303"/>
    <cellStyle name="Title 2 4" xfId="304"/>
    <cellStyle name="Title 2 5" xfId="305"/>
    <cellStyle name="Title 2 6" xfId="306"/>
    <cellStyle name="Title 20" xfId="307"/>
    <cellStyle name="Title 20 2" xfId="308"/>
    <cellStyle name="Title 21" xfId="309"/>
    <cellStyle name="Title 21 2" xfId="310"/>
    <cellStyle name="Title 22" xfId="311"/>
    <cellStyle name="Title 22 2" xfId="312"/>
    <cellStyle name="Title 23" xfId="313"/>
    <cellStyle name="Title 23 2" xfId="314"/>
    <cellStyle name="Title 24" xfId="315"/>
    <cellStyle name="Title 24 2" xfId="316"/>
    <cellStyle name="Title 25" xfId="317"/>
    <cellStyle name="Title 25 2" xfId="318"/>
    <cellStyle name="Title 26" xfId="319"/>
    <cellStyle name="Title 26 2" xfId="320"/>
    <cellStyle name="Title 27" xfId="321"/>
    <cellStyle name="Title 27 2" xfId="322"/>
    <cellStyle name="Title 28" xfId="323"/>
    <cellStyle name="Title 28 2" xfId="324"/>
    <cellStyle name="Title 29" xfId="325"/>
    <cellStyle name="Title 29 2" xfId="326"/>
    <cellStyle name="Title 3" xfId="327"/>
    <cellStyle name="Title 3 2" xfId="328"/>
    <cellStyle name="Title 3 3" xfId="329"/>
    <cellStyle name="Title 3 4" xfId="330"/>
    <cellStyle name="Title 3 5" xfId="331"/>
    <cellStyle name="Title 3 6" xfId="332"/>
    <cellStyle name="Title 30" xfId="333"/>
    <cellStyle name="Title 30 2" xfId="334"/>
    <cellStyle name="Title 31" xfId="335"/>
    <cellStyle name="Title 31 2" xfId="336"/>
    <cellStyle name="Title 32" xfId="337"/>
    <cellStyle name="Title 32 2" xfId="338"/>
    <cellStyle name="Title 33" xfId="339"/>
    <cellStyle name="Title 33 2" xfId="340"/>
    <cellStyle name="Title 34" xfId="341"/>
    <cellStyle name="Title 34 2" xfId="342"/>
    <cellStyle name="Title 35" xfId="343"/>
    <cellStyle name="Title 35 2" xfId="344"/>
    <cellStyle name="Title 36" xfId="345"/>
    <cellStyle name="Title 36 2" xfId="346"/>
    <cellStyle name="Title 37" xfId="347"/>
    <cellStyle name="Title 37 2" xfId="348"/>
    <cellStyle name="Title 38" xfId="349"/>
    <cellStyle name="Title 38 2" xfId="350"/>
    <cellStyle name="Title 39" xfId="351"/>
    <cellStyle name="Title 39 2" xfId="352"/>
    <cellStyle name="Title 4" xfId="353"/>
    <cellStyle name="Title 4 2" xfId="354"/>
    <cellStyle name="Title 40" xfId="355"/>
    <cellStyle name="Title 40 2" xfId="356"/>
    <cellStyle name="Title 41" xfId="357"/>
    <cellStyle name="Title 41 2" xfId="358"/>
    <cellStyle name="Title 42" xfId="359"/>
    <cellStyle name="Title 42 2" xfId="360"/>
    <cellStyle name="Title 43" xfId="361"/>
    <cellStyle name="Title 43 2" xfId="362"/>
    <cellStyle name="Title 44" xfId="363"/>
    <cellStyle name="Title 44 2" xfId="364"/>
    <cellStyle name="Title 45" xfId="365"/>
    <cellStyle name="Title 45 2" xfId="366"/>
    <cellStyle name="Title 46" xfId="367"/>
    <cellStyle name="Title 46 2" xfId="368"/>
    <cellStyle name="Title 47" xfId="369"/>
    <cellStyle name="Title 47 2" xfId="370"/>
    <cellStyle name="Title 48" xfId="371"/>
    <cellStyle name="Title 48 2" xfId="372"/>
    <cellStyle name="Title 49" xfId="373"/>
    <cellStyle name="Title 49 2" xfId="374"/>
    <cellStyle name="Title 5" xfId="375"/>
    <cellStyle name="Title 5 2" xfId="376"/>
    <cellStyle name="Title 50" xfId="377"/>
    <cellStyle name="Title 50 2" xfId="378"/>
    <cellStyle name="Title 51" xfId="379"/>
    <cellStyle name="Title 51 2" xfId="380"/>
    <cellStyle name="Title 52" xfId="381"/>
    <cellStyle name="Title 52 2" xfId="382"/>
    <cellStyle name="Title 53" xfId="383"/>
    <cellStyle name="Title 53 2" xfId="384"/>
    <cellStyle name="Title 54" xfId="385"/>
    <cellStyle name="Title 54 2" xfId="386"/>
    <cellStyle name="Title 55" xfId="387"/>
    <cellStyle name="Title 55 2" xfId="388"/>
    <cellStyle name="Title 56" xfId="389"/>
    <cellStyle name="Title 56 2" xfId="390"/>
    <cellStyle name="Title 57" xfId="391"/>
    <cellStyle name="Title 57 2" xfId="392"/>
    <cellStyle name="Title 58" xfId="393"/>
    <cellStyle name="Title 58 2" xfId="394"/>
    <cellStyle name="Title 59" xfId="395"/>
    <cellStyle name="Title 59 2" xfId="396"/>
    <cellStyle name="Title 6" xfId="397"/>
    <cellStyle name="Title 6 2" xfId="398"/>
    <cellStyle name="Title 60" xfId="399"/>
    <cellStyle name="Title 60 2" xfId="400"/>
    <cellStyle name="Title 61" xfId="401"/>
    <cellStyle name="Title 61 2" xfId="402"/>
    <cellStyle name="Title 62" xfId="403"/>
    <cellStyle name="Title 62 2" xfId="404"/>
    <cellStyle name="Title 63" xfId="405"/>
    <cellStyle name="Title 63 2" xfId="406"/>
    <cellStyle name="Title 64" xfId="407"/>
    <cellStyle name="Title 64 2" xfId="408"/>
    <cellStyle name="Title 65" xfId="409"/>
    <cellStyle name="Title 65 2" xfId="410"/>
    <cellStyle name="Title 66" xfId="411"/>
    <cellStyle name="Title 66 2" xfId="412"/>
    <cellStyle name="Title 7" xfId="413"/>
    <cellStyle name="Title 7 2" xfId="414"/>
    <cellStyle name="Title 8" xfId="415"/>
    <cellStyle name="Title 8 2" xfId="416"/>
    <cellStyle name="Title 9" xfId="417"/>
    <cellStyle name="Title 9 2" xfId="418"/>
    <cellStyle name="Unit" xfId="419"/>
    <cellStyle name="Year" xfId="420"/>
    <cellStyle name="Year Title" xfId="421"/>
  </cellStyles>
  <dxfs count="0"/>
  <tableStyles count="0" defaultTableStyle="TableStyleMedium2" defaultPivotStyle="PivotStyleLight16"/>
  <colors>
    <mruColors>
      <color rgb="FFB6DDE8"/>
      <color rgb="FFE97F84"/>
      <color rgb="FFC586CE"/>
      <color rgb="FFA1E14B"/>
      <color rgb="FFE97F85"/>
      <color rgb="FF6D3075"/>
      <color rgb="FF77BC1F"/>
      <color rgb="FFD9262E"/>
      <color rgb="FFCCC0DA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132</xdr:row>
      <xdr:rowOff>152400</xdr:rowOff>
    </xdr:from>
    <xdr:to>
      <xdr:col>20</xdr:col>
      <xdr:colOff>171450</xdr:colOff>
      <xdr:row>133</xdr:row>
      <xdr:rowOff>133350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12982575" y="21155025"/>
          <a:ext cx="1819275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strike="noStrike">
              <a:solidFill>
                <a:srgbClr val="000000"/>
              </a:solidFill>
              <a:latin typeface="Arial"/>
              <a:cs typeface="Arial"/>
            </a:rPr>
            <a:t>Vegetles</a:t>
          </a:r>
        </a:p>
      </xdr:txBody>
    </xdr:sp>
    <xdr:clientData/>
  </xdr:twoCellAnchor>
  <xdr:twoCellAnchor>
    <xdr:from>
      <xdr:col>12</xdr:col>
      <xdr:colOff>571500</xdr:colOff>
      <xdr:row>44</xdr:row>
      <xdr:rowOff>114300</xdr:rowOff>
    </xdr:from>
    <xdr:to>
      <xdr:col>13</xdr:col>
      <xdr:colOff>704850</xdr:colOff>
      <xdr:row>46</xdr:row>
      <xdr:rowOff>95250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10020300" y="6867525"/>
          <a:ext cx="723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sa.brown@defra.gsi.gov.uk" TargetMode="External"/><Relationship Id="rId2" Type="http://schemas.openxmlformats.org/officeDocument/2006/relationships/hyperlink" Target="http://www.defra.gov.uk/statistics/foodfarm/landuselivestock/bhs/" TargetMode="External"/><Relationship Id="rId1" Type="http://schemas.openxmlformats.org/officeDocument/2006/relationships/hyperlink" Target="http://www.defra.gov.uk/evidence/statistics/foodfarm/landuselivestock/bhs/index.htm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Lisa.brown@defra.gsi.gov.uk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Lisa.brown@defra.gsi.gov.uk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Lisa.brown@defra.gsi.gov.uk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Lisa.brown@defra.gsi.gov.uk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Lisa.brown@defra.gsi.gov.uk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Lisa.brown@defra.gsi.gov.uk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Lisa.brown@defra.gsi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isa.brown@defra.gsi.gov.uk" TargetMode="External"/><Relationship Id="rId2" Type="http://schemas.openxmlformats.org/officeDocument/2006/relationships/hyperlink" Target="mailto:Lisa.brown@defra.gsi.gov.uk" TargetMode="External"/><Relationship Id="rId1" Type="http://schemas.openxmlformats.org/officeDocument/2006/relationships/hyperlink" Target="mailto:Lisa.brown@defra.gsi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Lisa.brown@defra.gsi.gov.uk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Lisa.brown@defra.gsi.gov.uk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Lisa.brown@defra.gsi.gov.uk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Lisa.brown@defra.gsi.gov.uk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Lisa.brown@defra.gsi.gov.uk" TargetMode="External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Lisa.brown@defra.gsi.gov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isa.brown@defra.gsi.gov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isa.brown@defra.gsi.gov.u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isa.brown@defra.gsi.gov.u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isa.brown@defra.gsi.gov.u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isa.brown@defra.gsi.gov.uk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Lisa.brown@defra.gsi.gov.uk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Lisa.brown@defra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I338"/>
  <sheetViews>
    <sheetView showGridLines="0" tabSelected="1" zoomScaleNormal="100" workbookViewId="0"/>
  </sheetViews>
  <sheetFormatPr defaultRowHeight="12.75" x14ac:dyDescent="0.2"/>
  <cols>
    <col min="1" max="1" width="2.33203125" style="443" customWidth="1"/>
    <col min="2" max="3" width="2.21875" style="443" customWidth="1"/>
    <col min="4" max="4" width="9.44140625" style="443" customWidth="1"/>
    <col min="5" max="5" width="77.88671875" style="443" customWidth="1"/>
    <col min="6" max="6" width="4.6640625" style="443" customWidth="1"/>
    <col min="7" max="9" width="8.88671875" style="288"/>
    <col min="10" max="16384" width="8.88671875" style="443"/>
  </cols>
  <sheetData>
    <row r="1" spans="2:6" ht="13.5" thickBot="1" x14ac:dyDescent="0.25"/>
    <row r="2" spans="2:6" x14ac:dyDescent="0.2">
      <c r="B2" s="575"/>
      <c r="C2" s="576"/>
      <c r="D2" s="576"/>
      <c r="E2" s="576"/>
      <c r="F2" s="577"/>
    </row>
    <row r="3" spans="2:6" x14ac:dyDescent="0.2">
      <c r="B3" s="579"/>
      <c r="C3" s="639"/>
      <c r="D3" s="580" t="s">
        <v>478</v>
      </c>
      <c r="E3" s="580"/>
      <c r="F3" s="269"/>
    </row>
    <row r="4" spans="2:6" x14ac:dyDescent="0.2">
      <c r="B4" s="579"/>
      <c r="C4" s="639"/>
      <c r="D4" s="580" t="s">
        <v>479</v>
      </c>
      <c r="E4" s="580"/>
      <c r="F4" s="269"/>
    </row>
    <row r="5" spans="2:6" ht="18" customHeight="1" x14ac:dyDescent="0.2">
      <c r="B5" s="579"/>
      <c r="C5" s="580"/>
      <c r="D5" s="836" t="s">
        <v>481</v>
      </c>
      <c r="E5" s="836"/>
      <c r="F5" s="269"/>
    </row>
    <row r="6" spans="2:6" ht="9" customHeight="1" x14ac:dyDescent="0.2">
      <c r="B6" s="579"/>
      <c r="C6" s="580"/>
      <c r="D6" s="582"/>
      <c r="E6" s="582"/>
      <c r="F6" s="269"/>
    </row>
    <row r="7" spans="2:6" ht="9" customHeight="1" x14ac:dyDescent="0.2">
      <c r="B7" s="579"/>
      <c r="C7" s="580"/>
      <c r="D7" s="837"/>
      <c r="E7" s="837"/>
      <c r="F7" s="269"/>
    </row>
    <row r="8" spans="2:6" ht="15.75" customHeight="1" x14ac:dyDescent="0.2">
      <c r="B8" s="579"/>
      <c r="C8" s="583"/>
      <c r="D8" s="584" t="s">
        <v>266</v>
      </c>
      <c r="E8" s="585"/>
      <c r="F8" s="269"/>
    </row>
    <row r="9" spans="2:6" ht="17.25" customHeight="1" x14ac:dyDescent="0.2">
      <c r="B9" s="579"/>
      <c r="C9" s="583"/>
      <c r="D9" s="584" t="s">
        <v>480</v>
      </c>
      <c r="E9" s="585"/>
      <c r="F9" s="269"/>
    </row>
    <row r="10" spans="2:6" ht="15.75" customHeight="1" x14ac:dyDescent="0.2">
      <c r="B10" s="579"/>
      <c r="C10" s="583"/>
      <c r="D10" s="584" t="s">
        <v>386</v>
      </c>
      <c r="E10" s="585"/>
      <c r="F10" s="269"/>
    </row>
    <row r="11" spans="2:6" ht="15.75" customHeight="1" x14ac:dyDescent="0.2">
      <c r="B11" s="579"/>
      <c r="C11" s="583"/>
      <c r="D11" s="584" t="s">
        <v>387</v>
      </c>
      <c r="E11" s="585"/>
      <c r="F11" s="269"/>
    </row>
    <row r="12" spans="2:6" ht="12" customHeight="1" x14ac:dyDescent="0.2">
      <c r="B12" s="579"/>
      <c r="C12" s="583"/>
      <c r="D12" s="584"/>
      <c r="E12" s="585"/>
      <c r="F12" s="269"/>
    </row>
    <row r="13" spans="2:6" ht="15.75" customHeight="1" x14ac:dyDescent="0.2">
      <c r="B13" s="579"/>
      <c r="C13" s="583"/>
      <c r="D13" s="641" t="s">
        <v>455</v>
      </c>
      <c r="E13" s="642"/>
      <c r="F13" s="269"/>
    </row>
    <row r="14" spans="2:6" ht="15.75" customHeight="1" x14ac:dyDescent="0.2">
      <c r="B14" s="579"/>
      <c r="C14" s="583"/>
      <c r="D14" s="645" t="s">
        <v>456</v>
      </c>
      <c r="E14"/>
      <c r="F14" s="269"/>
    </row>
    <row r="15" spans="2:6" ht="12" customHeight="1" x14ac:dyDescent="0.2">
      <c r="B15" s="579"/>
      <c r="C15" s="583"/>
      <c r="D15" s="643"/>
      <c r="E15" s="640"/>
      <c r="F15" s="269"/>
    </row>
    <row r="16" spans="2:6" ht="16.5" customHeight="1" x14ac:dyDescent="0.2">
      <c r="B16" s="579"/>
      <c r="C16" s="583"/>
      <c r="D16" s="586" t="s">
        <v>267</v>
      </c>
      <c r="E16" s="587"/>
      <c r="F16" s="269"/>
    </row>
    <row r="17" spans="2:6" ht="14.25" customHeight="1" x14ac:dyDescent="0.2">
      <c r="B17" s="579"/>
      <c r="C17" s="580"/>
      <c r="D17" s="838" t="s">
        <v>268</v>
      </c>
      <c r="E17" s="838"/>
      <c r="F17" s="269"/>
    </row>
    <row r="18" spans="2:6" ht="14.25" customHeight="1" x14ac:dyDescent="0.2">
      <c r="B18" s="579"/>
      <c r="C18" s="580"/>
      <c r="D18" s="588"/>
      <c r="E18" s="588"/>
      <c r="F18" s="269"/>
    </row>
    <row r="19" spans="2:6" ht="14.25" customHeight="1" x14ac:dyDescent="0.2">
      <c r="B19" s="579"/>
      <c r="C19" s="580"/>
      <c r="D19" s="588"/>
      <c r="E19" s="588"/>
      <c r="F19" s="269"/>
    </row>
    <row r="20" spans="2:6" ht="14.25" customHeight="1" x14ac:dyDescent="0.2">
      <c r="B20" s="589"/>
      <c r="C20" s="578" t="s">
        <v>269</v>
      </c>
      <c r="E20" s="580"/>
      <c r="F20" s="269"/>
    </row>
    <row r="21" spans="2:6" ht="14.25" customHeight="1" x14ac:dyDescent="0.2">
      <c r="B21" s="579"/>
      <c r="C21" s="580"/>
      <c r="D21" s="580"/>
      <c r="E21" s="580"/>
      <c r="F21" s="269"/>
    </row>
    <row r="22" spans="2:6" ht="14.25" customHeight="1" x14ac:dyDescent="0.2">
      <c r="B22" s="579"/>
      <c r="C22" s="580"/>
      <c r="D22" s="578" t="s">
        <v>270</v>
      </c>
      <c r="E22" s="580"/>
      <c r="F22" s="269"/>
    </row>
    <row r="23" spans="2:6" ht="14.25" customHeight="1" x14ac:dyDescent="0.2">
      <c r="B23" s="579"/>
      <c r="C23" s="580"/>
      <c r="D23" s="835" t="s">
        <v>271</v>
      </c>
      <c r="E23" s="835" t="s">
        <v>272</v>
      </c>
      <c r="F23" s="269"/>
    </row>
    <row r="24" spans="2:6" ht="14.25" customHeight="1" x14ac:dyDescent="0.2">
      <c r="B24" s="579"/>
      <c r="C24" s="580"/>
      <c r="D24" s="835" t="s">
        <v>273</v>
      </c>
      <c r="E24" s="835" t="s">
        <v>274</v>
      </c>
      <c r="F24" s="269"/>
    </row>
    <row r="25" spans="2:6" ht="14.25" customHeight="1" x14ac:dyDescent="0.2">
      <c r="B25" s="579"/>
      <c r="C25" s="580"/>
      <c r="D25" s="835" t="s">
        <v>275</v>
      </c>
      <c r="E25" s="835" t="s">
        <v>276</v>
      </c>
      <c r="F25" s="269"/>
    </row>
    <row r="26" spans="2:6" ht="14.25" customHeight="1" x14ac:dyDescent="0.2">
      <c r="B26" s="579"/>
      <c r="C26" s="580"/>
      <c r="D26" s="835" t="s">
        <v>277</v>
      </c>
      <c r="E26" s="835" t="s">
        <v>278</v>
      </c>
      <c r="F26" s="269"/>
    </row>
    <row r="27" spans="2:6" x14ac:dyDescent="0.2">
      <c r="B27" s="579"/>
      <c r="C27" s="580"/>
      <c r="D27" s="835" t="s">
        <v>279</v>
      </c>
      <c r="E27" s="835" t="s">
        <v>280</v>
      </c>
      <c r="F27" s="269"/>
    </row>
    <row r="28" spans="2:6" x14ac:dyDescent="0.2">
      <c r="B28" s="579"/>
      <c r="C28" s="580"/>
      <c r="D28" s="835" t="s">
        <v>384</v>
      </c>
      <c r="E28" s="835" t="s">
        <v>401</v>
      </c>
      <c r="F28" s="269"/>
    </row>
    <row r="29" spans="2:6" x14ac:dyDescent="0.2">
      <c r="B29" s="579"/>
      <c r="C29" s="580"/>
      <c r="D29" s="581"/>
      <c r="E29" s="270"/>
      <c r="F29" s="269"/>
    </row>
    <row r="30" spans="2:6" x14ac:dyDescent="0.2">
      <c r="B30" s="579"/>
      <c r="C30" s="580"/>
      <c r="D30" s="590" t="s">
        <v>281</v>
      </c>
      <c r="E30" s="580"/>
      <c r="F30" s="269"/>
    </row>
    <row r="31" spans="2:6" x14ac:dyDescent="0.2">
      <c r="B31" s="579"/>
      <c r="C31" s="580"/>
      <c r="D31" s="685" t="s">
        <v>282</v>
      </c>
      <c r="E31" s="685" t="s">
        <v>283</v>
      </c>
      <c r="F31" s="269"/>
    </row>
    <row r="32" spans="2:6" x14ac:dyDescent="0.2">
      <c r="B32" s="579"/>
      <c r="C32" s="580"/>
      <c r="D32" s="685" t="s">
        <v>284</v>
      </c>
      <c r="E32" s="685" t="s">
        <v>285</v>
      </c>
      <c r="F32" s="269"/>
    </row>
    <row r="33" spans="2:6" x14ac:dyDescent="0.2">
      <c r="B33" s="579"/>
      <c r="C33" s="580"/>
      <c r="D33" s="685" t="s">
        <v>286</v>
      </c>
      <c r="E33" s="685" t="s">
        <v>287</v>
      </c>
      <c r="F33" s="269"/>
    </row>
    <row r="34" spans="2:6" x14ac:dyDescent="0.2">
      <c r="B34" s="579"/>
      <c r="C34" s="580"/>
      <c r="D34" s="685" t="s">
        <v>288</v>
      </c>
      <c r="E34" s="685" t="s">
        <v>289</v>
      </c>
      <c r="F34" s="269"/>
    </row>
    <row r="35" spans="2:6" x14ac:dyDescent="0.2">
      <c r="B35" s="579"/>
      <c r="C35" s="580"/>
      <c r="D35" s="685" t="s">
        <v>290</v>
      </c>
      <c r="E35" s="685" t="s">
        <v>291</v>
      </c>
      <c r="F35" s="269"/>
    </row>
    <row r="36" spans="2:6" x14ac:dyDescent="0.2">
      <c r="B36" s="579"/>
      <c r="C36" s="580"/>
      <c r="D36" s="685" t="s">
        <v>292</v>
      </c>
      <c r="E36" s="685" t="s">
        <v>293</v>
      </c>
      <c r="F36" s="269"/>
    </row>
    <row r="37" spans="2:6" x14ac:dyDescent="0.2">
      <c r="B37" s="579"/>
      <c r="C37" s="580"/>
      <c r="D37" s="685" t="s">
        <v>294</v>
      </c>
      <c r="E37" s="685" t="s">
        <v>295</v>
      </c>
      <c r="F37" s="269"/>
    </row>
    <row r="38" spans="2:6" x14ac:dyDescent="0.2">
      <c r="B38" s="579"/>
      <c r="C38" s="580"/>
      <c r="D38" s="580"/>
      <c r="E38" s="580"/>
      <c r="F38" s="269"/>
    </row>
    <row r="39" spans="2:6" x14ac:dyDescent="0.2">
      <c r="B39" s="579"/>
      <c r="C39" s="580"/>
      <c r="D39" s="578" t="s">
        <v>296</v>
      </c>
      <c r="E39" s="580"/>
      <c r="F39" s="269"/>
    </row>
    <row r="40" spans="2:6" x14ac:dyDescent="0.2">
      <c r="B40" s="579"/>
      <c r="C40" s="580"/>
      <c r="D40" s="686" t="s">
        <v>297</v>
      </c>
      <c r="E40" s="686" t="s">
        <v>298</v>
      </c>
      <c r="F40" s="269"/>
    </row>
    <row r="41" spans="2:6" x14ac:dyDescent="0.2">
      <c r="B41" s="579"/>
      <c r="C41" s="580"/>
      <c r="D41" s="686" t="s">
        <v>299</v>
      </c>
      <c r="E41" s="686" t="s">
        <v>300</v>
      </c>
      <c r="F41" s="269"/>
    </row>
    <row r="42" spans="2:6" x14ac:dyDescent="0.2">
      <c r="B42" s="579"/>
      <c r="C42" s="580"/>
      <c r="D42" s="686" t="s">
        <v>301</v>
      </c>
      <c r="E42" s="686" t="s">
        <v>302</v>
      </c>
      <c r="F42" s="269"/>
    </row>
    <row r="43" spans="2:6" x14ac:dyDescent="0.2">
      <c r="B43" s="579"/>
      <c r="C43" s="580"/>
      <c r="D43" s="686" t="s">
        <v>303</v>
      </c>
      <c r="E43" s="686" t="s">
        <v>304</v>
      </c>
      <c r="F43" s="269"/>
    </row>
    <row r="44" spans="2:6" x14ac:dyDescent="0.2">
      <c r="B44" s="579"/>
      <c r="C44" s="580"/>
      <c r="D44" s="686"/>
      <c r="E44" s="686" t="s">
        <v>305</v>
      </c>
      <c r="F44" s="269"/>
    </row>
    <row r="45" spans="2:6" x14ac:dyDescent="0.2">
      <c r="B45" s="579"/>
      <c r="C45" s="580"/>
      <c r="D45" s="686" t="s">
        <v>306</v>
      </c>
      <c r="E45" s="687" t="s">
        <v>307</v>
      </c>
      <c r="F45" s="269"/>
    </row>
    <row r="46" spans="2:6" x14ac:dyDescent="0.2">
      <c r="B46" s="579"/>
      <c r="C46" s="580"/>
      <c r="D46" s="686"/>
      <c r="E46" s="687" t="s">
        <v>305</v>
      </c>
      <c r="F46" s="269"/>
    </row>
    <row r="47" spans="2:6" x14ac:dyDescent="0.2">
      <c r="B47" s="579"/>
      <c r="C47" s="580"/>
      <c r="D47" s="686" t="s">
        <v>308</v>
      </c>
      <c r="E47" s="686" t="s">
        <v>309</v>
      </c>
      <c r="F47" s="269"/>
    </row>
    <row r="48" spans="2:6" x14ac:dyDescent="0.2">
      <c r="B48" s="579"/>
      <c r="C48" s="580"/>
      <c r="D48" s="686" t="s">
        <v>310</v>
      </c>
      <c r="E48" s="686" t="s">
        <v>311</v>
      </c>
      <c r="F48" s="269"/>
    </row>
    <row r="49" spans="2:6" x14ac:dyDescent="0.2">
      <c r="B49" s="579"/>
      <c r="C49" s="580"/>
      <c r="D49" s="686" t="s">
        <v>312</v>
      </c>
      <c r="E49" s="686" t="s">
        <v>313</v>
      </c>
      <c r="F49" s="269"/>
    </row>
    <row r="50" spans="2:6" x14ac:dyDescent="0.2">
      <c r="B50" s="579"/>
      <c r="C50" s="580"/>
      <c r="D50" s="686" t="s">
        <v>314</v>
      </c>
      <c r="E50" s="686" t="s">
        <v>315</v>
      </c>
      <c r="F50" s="269"/>
    </row>
    <row r="51" spans="2:6" x14ac:dyDescent="0.2">
      <c r="B51" s="579"/>
      <c r="C51" s="580"/>
      <c r="D51" s="686" t="s">
        <v>316</v>
      </c>
      <c r="E51" s="687" t="s">
        <v>317</v>
      </c>
      <c r="F51" s="269"/>
    </row>
    <row r="52" spans="2:6" x14ac:dyDescent="0.2">
      <c r="B52" s="579"/>
      <c r="C52" s="580"/>
      <c r="D52" s="686"/>
      <c r="E52" s="687" t="s">
        <v>318</v>
      </c>
      <c r="F52" s="269"/>
    </row>
    <row r="53" spans="2:6" x14ac:dyDescent="0.2">
      <c r="B53" s="579"/>
      <c r="C53" s="580"/>
      <c r="D53" s="580"/>
      <c r="E53" s="580"/>
      <c r="F53" s="269"/>
    </row>
    <row r="54" spans="2:6" ht="13.5" customHeight="1" x14ac:dyDescent="0.2">
      <c r="B54" s="579"/>
      <c r="C54" s="580"/>
      <c r="D54" s="578" t="s">
        <v>319</v>
      </c>
      <c r="E54" s="580"/>
      <c r="F54" s="269"/>
    </row>
    <row r="55" spans="2:6" ht="13.5" customHeight="1" x14ac:dyDescent="0.2">
      <c r="B55" s="579"/>
      <c r="C55" s="580"/>
      <c r="D55" s="688" t="s">
        <v>256</v>
      </c>
      <c r="E55" s="688" t="s">
        <v>463</v>
      </c>
      <c r="F55" s="269"/>
    </row>
    <row r="56" spans="2:6" ht="13.5" customHeight="1" x14ac:dyDescent="0.2">
      <c r="B56" s="579"/>
      <c r="C56" s="580"/>
      <c r="D56" s="688" t="s">
        <v>252</v>
      </c>
      <c r="E56" s="688" t="s">
        <v>464</v>
      </c>
      <c r="F56" s="269"/>
    </row>
    <row r="57" spans="2:6" x14ac:dyDescent="0.2">
      <c r="B57" s="579"/>
      <c r="C57" s="580"/>
      <c r="D57" s="688" t="s">
        <v>320</v>
      </c>
      <c r="E57" s="688" t="s">
        <v>321</v>
      </c>
      <c r="F57" s="269"/>
    </row>
    <row r="58" spans="2:6" x14ac:dyDescent="0.2">
      <c r="B58" s="579"/>
      <c r="C58" s="580"/>
      <c r="D58" s="688" t="s">
        <v>322</v>
      </c>
      <c r="E58" s="688" t="s">
        <v>323</v>
      </c>
      <c r="F58" s="269"/>
    </row>
    <row r="59" spans="2:6" x14ac:dyDescent="0.2">
      <c r="B59" s="579"/>
      <c r="C59" s="580"/>
      <c r="D59" s="688" t="s">
        <v>324</v>
      </c>
      <c r="E59" s="688" t="s">
        <v>325</v>
      </c>
      <c r="F59" s="269"/>
    </row>
    <row r="60" spans="2:6" x14ac:dyDescent="0.2">
      <c r="B60" s="579"/>
      <c r="C60" s="580"/>
      <c r="D60" s="581"/>
      <c r="E60" s="271"/>
      <c r="F60" s="269"/>
    </row>
    <row r="61" spans="2:6" x14ac:dyDescent="0.2">
      <c r="B61" s="579"/>
      <c r="C61" s="580"/>
      <c r="D61" s="591" t="s">
        <v>326</v>
      </c>
      <c r="E61" s="271"/>
      <c r="F61" s="269"/>
    </row>
    <row r="62" spans="2:6" x14ac:dyDescent="0.2">
      <c r="B62" s="579"/>
      <c r="C62" s="580"/>
      <c r="D62" s="689" t="s">
        <v>264</v>
      </c>
      <c r="E62" s="689" t="s">
        <v>465</v>
      </c>
      <c r="F62" s="269"/>
    </row>
    <row r="63" spans="2:6" x14ac:dyDescent="0.2">
      <c r="B63" s="579"/>
      <c r="C63" s="580"/>
      <c r="D63" s="689" t="s">
        <v>262</v>
      </c>
      <c r="E63" s="690" t="s">
        <v>466</v>
      </c>
      <c r="F63" s="269"/>
    </row>
    <row r="64" spans="2:6" s="288" customFormat="1" x14ac:dyDescent="0.2">
      <c r="B64" s="579"/>
      <c r="C64" s="580"/>
      <c r="D64" s="581"/>
      <c r="E64" s="592"/>
      <c r="F64" s="456"/>
    </row>
    <row r="65" spans="2:6" ht="13.5" thickBot="1" x14ac:dyDescent="0.25">
      <c r="B65" s="579"/>
      <c r="C65" s="580"/>
      <c r="D65" s="580"/>
      <c r="E65" s="580"/>
      <c r="F65" s="269"/>
    </row>
    <row r="66" spans="2:6" x14ac:dyDescent="0.2">
      <c r="B66" s="576"/>
      <c r="C66" s="576"/>
      <c r="D66" s="455"/>
      <c r="E66" s="455"/>
      <c r="F66" s="576"/>
    </row>
    <row r="67" spans="2:6" x14ac:dyDescent="0.2">
      <c r="B67" s="444"/>
      <c r="C67" s="580"/>
      <c r="D67" s="441"/>
      <c r="E67" s="441"/>
      <c r="F67" s="444"/>
    </row>
    <row r="68" spans="2:6" x14ac:dyDescent="0.2">
      <c r="B68" s="580"/>
      <c r="C68" s="580"/>
      <c r="D68" s="441"/>
      <c r="E68" s="441"/>
      <c r="F68" s="580"/>
    </row>
    <row r="69" spans="2:6" x14ac:dyDescent="0.2">
      <c r="B69" s="580"/>
      <c r="C69" s="580"/>
      <c r="D69" s="441"/>
      <c r="E69" s="441"/>
      <c r="F69" s="580"/>
    </row>
    <row r="70" spans="2:6" s="288" customFormat="1" x14ac:dyDescent="0.2"/>
    <row r="71" spans="2:6" s="288" customFormat="1" x14ac:dyDescent="0.2"/>
    <row r="72" spans="2:6" s="288" customFormat="1" x14ac:dyDescent="0.2"/>
    <row r="73" spans="2:6" s="288" customFormat="1" x14ac:dyDescent="0.2"/>
    <row r="74" spans="2:6" s="288" customFormat="1" x14ac:dyDescent="0.2"/>
    <row r="75" spans="2:6" s="288" customFormat="1" x14ac:dyDescent="0.2"/>
    <row r="76" spans="2:6" s="288" customFormat="1" x14ac:dyDescent="0.2"/>
    <row r="77" spans="2:6" s="288" customFormat="1" x14ac:dyDescent="0.2"/>
    <row r="78" spans="2:6" s="288" customFormat="1" x14ac:dyDescent="0.2"/>
    <row r="79" spans="2:6" s="288" customFormat="1" x14ac:dyDescent="0.2"/>
    <row r="80" spans="2:6" s="288" customFormat="1" x14ac:dyDescent="0.2"/>
    <row r="81" s="288" customFormat="1" x14ac:dyDescent="0.2"/>
    <row r="82" s="288" customFormat="1" x14ac:dyDescent="0.2"/>
    <row r="83" s="288" customFormat="1" x14ac:dyDescent="0.2"/>
    <row r="84" s="288" customFormat="1" x14ac:dyDescent="0.2"/>
    <row r="85" s="288" customFormat="1" x14ac:dyDescent="0.2"/>
    <row r="86" s="288" customFormat="1" x14ac:dyDescent="0.2"/>
    <row r="87" s="288" customFormat="1" x14ac:dyDescent="0.2"/>
    <row r="88" s="288" customFormat="1" x14ac:dyDescent="0.2"/>
    <row r="89" s="288" customFormat="1" x14ac:dyDescent="0.2"/>
    <row r="90" s="288" customFormat="1" x14ac:dyDescent="0.2"/>
    <row r="91" s="288" customFormat="1" x14ac:dyDescent="0.2"/>
    <row r="92" s="288" customFormat="1" x14ac:dyDescent="0.2"/>
    <row r="93" s="288" customFormat="1" x14ac:dyDescent="0.2"/>
    <row r="94" s="288" customFormat="1" x14ac:dyDescent="0.2"/>
    <row r="95" s="288" customFormat="1" x14ac:dyDescent="0.2"/>
    <row r="96" s="288" customFormat="1" x14ac:dyDescent="0.2"/>
    <row r="97" s="288" customFormat="1" x14ac:dyDescent="0.2"/>
    <row r="98" s="288" customFormat="1" x14ac:dyDescent="0.2"/>
    <row r="99" s="288" customFormat="1" x14ac:dyDescent="0.2"/>
    <row r="100" s="288" customFormat="1" x14ac:dyDescent="0.2"/>
    <row r="101" s="288" customFormat="1" x14ac:dyDescent="0.2"/>
    <row r="102" s="288" customFormat="1" x14ac:dyDescent="0.2"/>
    <row r="103" s="288" customFormat="1" x14ac:dyDescent="0.2"/>
    <row r="104" s="288" customFormat="1" x14ac:dyDescent="0.2"/>
    <row r="105" s="288" customFormat="1" x14ac:dyDescent="0.2"/>
    <row r="106" s="288" customFormat="1" x14ac:dyDescent="0.2"/>
    <row r="107" s="288" customFormat="1" x14ac:dyDescent="0.2"/>
    <row r="108" s="288" customFormat="1" x14ac:dyDescent="0.2"/>
    <row r="109" s="288" customFormat="1" x14ac:dyDescent="0.2"/>
    <row r="110" s="288" customFormat="1" x14ac:dyDescent="0.2"/>
    <row r="111" s="288" customFormat="1" x14ac:dyDescent="0.2"/>
    <row r="112" s="288" customFormat="1" x14ac:dyDescent="0.2"/>
    <row r="113" s="288" customFormat="1" x14ac:dyDescent="0.2"/>
    <row r="114" s="288" customFormat="1" x14ac:dyDescent="0.2"/>
    <row r="115" s="288" customFormat="1" x14ac:dyDescent="0.2"/>
    <row r="116" s="288" customFormat="1" x14ac:dyDescent="0.2"/>
    <row r="117" s="288" customFormat="1" x14ac:dyDescent="0.2"/>
    <row r="118" s="288" customFormat="1" x14ac:dyDescent="0.2"/>
    <row r="119" s="288" customFormat="1" x14ac:dyDescent="0.2"/>
    <row r="120" s="288" customFormat="1" x14ac:dyDescent="0.2"/>
    <row r="121" s="288" customFormat="1" x14ac:dyDescent="0.2"/>
    <row r="122" s="288" customFormat="1" x14ac:dyDescent="0.2"/>
    <row r="123" s="288" customFormat="1" x14ac:dyDescent="0.2"/>
    <row r="124" s="288" customFormat="1" x14ac:dyDescent="0.2"/>
    <row r="125" s="288" customFormat="1" x14ac:dyDescent="0.2"/>
    <row r="126" s="288" customFormat="1" x14ac:dyDescent="0.2"/>
    <row r="127" s="288" customFormat="1" x14ac:dyDescent="0.2"/>
    <row r="128" s="288" customFormat="1" x14ac:dyDescent="0.2"/>
    <row r="129" s="288" customFormat="1" x14ac:dyDescent="0.2"/>
    <row r="130" s="288" customFormat="1" x14ac:dyDescent="0.2"/>
    <row r="131" s="288" customFormat="1" x14ac:dyDescent="0.2"/>
    <row r="132" s="288" customFormat="1" x14ac:dyDescent="0.2"/>
    <row r="133" s="288" customFormat="1" x14ac:dyDescent="0.2"/>
    <row r="134" s="288" customFormat="1" x14ac:dyDescent="0.2"/>
    <row r="135" s="288" customFormat="1" x14ac:dyDescent="0.2"/>
    <row r="136" s="288" customFormat="1" x14ac:dyDescent="0.2"/>
    <row r="137" s="288" customFormat="1" x14ac:dyDescent="0.2"/>
    <row r="138" s="288" customFormat="1" x14ac:dyDescent="0.2"/>
    <row r="139" s="288" customFormat="1" x14ac:dyDescent="0.2"/>
    <row r="140" s="288" customFormat="1" x14ac:dyDescent="0.2"/>
    <row r="141" s="288" customFormat="1" x14ac:dyDescent="0.2"/>
    <row r="142" s="288" customFormat="1" x14ac:dyDescent="0.2"/>
    <row r="143" s="288" customFormat="1" x14ac:dyDescent="0.2"/>
    <row r="144" s="288" customFormat="1" x14ac:dyDescent="0.2"/>
    <row r="145" s="288" customFormat="1" x14ac:dyDescent="0.2"/>
    <row r="146" s="288" customFormat="1" x14ac:dyDescent="0.2"/>
    <row r="147" s="288" customFormat="1" x14ac:dyDescent="0.2"/>
    <row r="148" s="288" customFormat="1" x14ac:dyDescent="0.2"/>
    <row r="149" s="288" customFormat="1" x14ac:dyDescent="0.2"/>
    <row r="150" s="288" customFormat="1" x14ac:dyDescent="0.2"/>
    <row r="151" s="288" customFormat="1" x14ac:dyDescent="0.2"/>
    <row r="152" s="288" customFormat="1" x14ac:dyDescent="0.2"/>
    <row r="153" s="288" customFormat="1" x14ac:dyDescent="0.2"/>
    <row r="154" s="288" customFormat="1" x14ac:dyDescent="0.2"/>
    <row r="155" s="288" customFormat="1" x14ac:dyDescent="0.2"/>
    <row r="156" s="288" customFormat="1" x14ac:dyDescent="0.2"/>
    <row r="157" s="288" customFormat="1" x14ac:dyDescent="0.2"/>
    <row r="158" s="288" customFormat="1" x14ac:dyDescent="0.2"/>
    <row r="159" s="288" customFormat="1" x14ac:dyDescent="0.2"/>
    <row r="160" s="288" customFormat="1" x14ac:dyDescent="0.2"/>
    <row r="161" s="288" customFormat="1" x14ac:dyDescent="0.2"/>
    <row r="162" s="288" customFormat="1" x14ac:dyDescent="0.2"/>
    <row r="163" s="288" customFormat="1" x14ac:dyDescent="0.2"/>
    <row r="164" s="288" customFormat="1" x14ac:dyDescent="0.2"/>
    <row r="165" s="288" customFormat="1" x14ac:dyDescent="0.2"/>
    <row r="166" s="288" customFormat="1" x14ac:dyDescent="0.2"/>
    <row r="167" s="288" customFormat="1" x14ac:dyDescent="0.2"/>
    <row r="168" s="288" customFormat="1" x14ac:dyDescent="0.2"/>
    <row r="169" s="288" customFormat="1" x14ac:dyDescent="0.2"/>
    <row r="170" s="288" customFormat="1" x14ac:dyDescent="0.2"/>
    <row r="171" s="288" customFormat="1" x14ac:dyDescent="0.2"/>
    <row r="172" s="288" customFormat="1" x14ac:dyDescent="0.2"/>
    <row r="173" s="288" customFormat="1" x14ac:dyDescent="0.2"/>
    <row r="174" s="288" customFormat="1" x14ac:dyDescent="0.2"/>
    <row r="175" s="288" customFormat="1" x14ac:dyDescent="0.2"/>
    <row r="176" s="288" customFormat="1" x14ac:dyDescent="0.2"/>
    <row r="177" s="288" customFormat="1" x14ac:dyDescent="0.2"/>
    <row r="178" s="288" customFormat="1" x14ac:dyDescent="0.2"/>
    <row r="179" s="288" customFormat="1" x14ac:dyDescent="0.2"/>
    <row r="180" s="288" customFormat="1" x14ac:dyDescent="0.2"/>
    <row r="181" s="288" customFormat="1" x14ac:dyDescent="0.2"/>
    <row r="182" s="288" customFormat="1" x14ac:dyDescent="0.2"/>
    <row r="183" s="288" customFormat="1" x14ac:dyDescent="0.2"/>
    <row r="184" s="288" customFormat="1" x14ac:dyDescent="0.2"/>
    <row r="185" s="288" customFormat="1" x14ac:dyDescent="0.2"/>
    <row r="186" s="288" customFormat="1" x14ac:dyDescent="0.2"/>
    <row r="187" s="288" customFormat="1" x14ac:dyDescent="0.2"/>
    <row r="188" s="288" customFormat="1" x14ac:dyDescent="0.2"/>
    <row r="189" s="288" customFormat="1" x14ac:dyDescent="0.2"/>
    <row r="190" s="288" customFormat="1" x14ac:dyDescent="0.2"/>
    <row r="191" s="288" customFormat="1" x14ac:dyDescent="0.2"/>
    <row r="192" s="288" customFormat="1" x14ac:dyDescent="0.2"/>
    <row r="193" s="288" customFormat="1" x14ac:dyDescent="0.2"/>
    <row r="194" s="288" customFormat="1" x14ac:dyDescent="0.2"/>
    <row r="195" s="288" customFormat="1" x14ac:dyDescent="0.2"/>
    <row r="196" s="288" customFormat="1" x14ac:dyDescent="0.2"/>
    <row r="197" s="288" customFormat="1" x14ac:dyDescent="0.2"/>
    <row r="198" s="288" customFormat="1" x14ac:dyDescent="0.2"/>
    <row r="199" s="288" customFormat="1" x14ac:dyDescent="0.2"/>
    <row r="200" s="288" customFormat="1" x14ac:dyDescent="0.2"/>
    <row r="201" s="288" customFormat="1" x14ac:dyDescent="0.2"/>
    <row r="202" s="288" customFormat="1" x14ac:dyDescent="0.2"/>
    <row r="203" s="288" customFormat="1" x14ac:dyDescent="0.2"/>
    <row r="204" s="288" customFormat="1" x14ac:dyDescent="0.2"/>
    <row r="205" s="288" customFormat="1" x14ac:dyDescent="0.2"/>
    <row r="206" s="288" customFormat="1" x14ac:dyDescent="0.2"/>
    <row r="207" s="288" customFormat="1" x14ac:dyDescent="0.2"/>
    <row r="208" s="288" customFormat="1" x14ac:dyDescent="0.2"/>
    <row r="209" s="288" customFormat="1" x14ac:dyDescent="0.2"/>
    <row r="210" s="288" customFormat="1" x14ac:dyDescent="0.2"/>
    <row r="211" s="288" customFormat="1" x14ac:dyDescent="0.2"/>
    <row r="212" s="288" customFormat="1" x14ac:dyDescent="0.2"/>
    <row r="213" s="288" customFormat="1" x14ac:dyDescent="0.2"/>
    <row r="214" s="288" customFormat="1" x14ac:dyDescent="0.2"/>
    <row r="215" s="288" customFormat="1" x14ac:dyDescent="0.2"/>
    <row r="216" s="288" customFormat="1" x14ac:dyDescent="0.2"/>
    <row r="217" s="288" customFormat="1" x14ac:dyDescent="0.2"/>
    <row r="218" s="288" customFormat="1" x14ac:dyDescent="0.2"/>
    <row r="219" s="288" customFormat="1" x14ac:dyDescent="0.2"/>
    <row r="220" s="288" customFormat="1" x14ac:dyDescent="0.2"/>
    <row r="221" s="288" customFormat="1" x14ac:dyDescent="0.2"/>
    <row r="222" s="288" customFormat="1" x14ac:dyDescent="0.2"/>
    <row r="223" s="288" customFormat="1" x14ac:dyDescent="0.2"/>
    <row r="224" s="288" customFormat="1" x14ac:dyDescent="0.2"/>
    <row r="225" s="288" customFormat="1" x14ac:dyDescent="0.2"/>
    <row r="226" s="288" customFormat="1" x14ac:dyDescent="0.2"/>
    <row r="227" s="288" customFormat="1" x14ac:dyDescent="0.2"/>
    <row r="228" s="288" customFormat="1" x14ac:dyDescent="0.2"/>
    <row r="229" s="288" customFormat="1" x14ac:dyDescent="0.2"/>
    <row r="230" s="288" customFormat="1" x14ac:dyDescent="0.2"/>
    <row r="231" s="288" customFormat="1" x14ac:dyDescent="0.2"/>
    <row r="232" s="288" customFormat="1" x14ac:dyDescent="0.2"/>
    <row r="233" s="288" customFormat="1" x14ac:dyDescent="0.2"/>
    <row r="234" s="288" customFormat="1" x14ac:dyDescent="0.2"/>
    <row r="235" s="288" customFormat="1" x14ac:dyDescent="0.2"/>
    <row r="236" s="288" customFormat="1" x14ac:dyDescent="0.2"/>
    <row r="237" s="288" customFormat="1" x14ac:dyDescent="0.2"/>
    <row r="238" s="288" customFormat="1" x14ac:dyDescent="0.2"/>
    <row r="239" s="288" customFormat="1" x14ac:dyDescent="0.2"/>
    <row r="240" s="288" customFormat="1" x14ac:dyDescent="0.2"/>
    <row r="241" s="288" customFormat="1" x14ac:dyDescent="0.2"/>
    <row r="242" s="288" customFormat="1" x14ac:dyDescent="0.2"/>
    <row r="243" s="288" customFormat="1" x14ac:dyDescent="0.2"/>
    <row r="244" s="288" customFormat="1" x14ac:dyDescent="0.2"/>
    <row r="245" s="288" customFormat="1" x14ac:dyDescent="0.2"/>
    <row r="246" s="288" customFormat="1" x14ac:dyDescent="0.2"/>
    <row r="247" s="288" customFormat="1" x14ac:dyDescent="0.2"/>
    <row r="248" s="288" customFormat="1" x14ac:dyDescent="0.2"/>
    <row r="249" s="288" customFormat="1" x14ac:dyDescent="0.2"/>
    <row r="250" s="288" customFormat="1" x14ac:dyDescent="0.2"/>
    <row r="251" s="288" customFormat="1" x14ac:dyDescent="0.2"/>
    <row r="252" s="288" customFormat="1" x14ac:dyDescent="0.2"/>
    <row r="253" s="288" customFormat="1" x14ac:dyDescent="0.2"/>
    <row r="254" s="288" customFormat="1" x14ac:dyDescent="0.2"/>
    <row r="255" s="288" customFormat="1" x14ac:dyDescent="0.2"/>
    <row r="256" s="288" customFormat="1" x14ac:dyDescent="0.2"/>
    <row r="257" s="288" customFormat="1" x14ac:dyDescent="0.2"/>
    <row r="258" s="288" customFormat="1" x14ac:dyDescent="0.2"/>
    <row r="259" s="288" customFormat="1" x14ac:dyDescent="0.2"/>
    <row r="260" s="288" customFormat="1" x14ac:dyDescent="0.2"/>
    <row r="261" s="288" customFormat="1" x14ac:dyDescent="0.2"/>
    <row r="262" s="288" customFormat="1" x14ac:dyDescent="0.2"/>
    <row r="263" s="288" customFormat="1" x14ac:dyDescent="0.2"/>
    <row r="264" s="288" customFormat="1" x14ac:dyDescent="0.2"/>
    <row r="265" s="288" customFormat="1" x14ac:dyDescent="0.2"/>
    <row r="266" s="288" customFormat="1" x14ac:dyDescent="0.2"/>
    <row r="267" s="288" customFormat="1" x14ac:dyDescent="0.2"/>
    <row r="268" s="288" customFormat="1" x14ac:dyDescent="0.2"/>
    <row r="269" s="288" customFormat="1" x14ac:dyDescent="0.2"/>
    <row r="270" s="288" customFormat="1" x14ac:dyDescent="0.2"/>
    <row r="271" s="288" customFormat="1" x14ac:dyDescent="0.2"/>
    <row r="272" s="288" customFormat="1" x14ac:dyDescent="0.2"/>
    <row r="273" s="288" customFormat="1" x14ac:dyDescent="0.2"/>
    <row r="274" s="288" customFormat="1" x14ac:dyDescent="0.2"/>
    <row r="275" s="288" customFormat="1" x14ac:dyDescent="0.2"/>
    <row r="276" s="288" customFormat="1" x14ac:dyDescent="0.2"/>
    <row r="277" s="288" customFormat="1" x14ac:dyDescent="0.2"/>
    <row r="278" s="288" customFormat="1" x14ac:dyDescent="0.2"/>
    <row r="279" s="288" customFormat="1" x14ac:dyDescent="0.2"/>
    <row r="280" s="288" customFormat="1" x14ac:dyDescent="0.2"/>
    <row r="281" s="288" customFormat="1" x14ac:dyDescent="0.2"/>
    <row r="282" s="288" customFormat="1" x14ac:dyDescent="0.2"/>
    <row r="283" s="288" customFormat="1" x14ac:dyDescent="0.2"/>
    <row r="284" s="288" customFormat="1" x14ac:dyDescent="0.2"/>
    <row r="285" s="288" customFormat="1" x14ac:dyDescent="0.2"/>
    <row r="286" s="288" customFormat="1" x14ac:dyDescent="0.2"/>
    <row r="287" s="288" customFormat="1" x14ac:dyDescent="0.2"/>
    <row r="288" s="288" customFormat="1" x14ac:dyDescent="0.2"/>
    <row r="289" s="288" customFormat="1" x14ac:dyDescent="0.2"/>
    <row r="290" s="288" customFormat="1" x14ac:dyDescent="0.2"/>
    <row r="291" s="288" customFormat="1" x14ac:dyDescent="0.2"/>
    <row r="292" s="288" customFormat="1" x14ac:dyDescent="0.2"/>
    <row r="293" s="288" customFormat="1" x14ac:dyDescent="0.2"/>
    <row r="294" s="288" customFormat="1" x14ac:dyDescent="0.2"/>
    <row r="295" s="288" customFormat="1" x14ac:dyDescent="0.2"/>
    <row r="296" s="288" customFormat="1" x14ac:dyDescent="0.2"/>
    <row r="297" s="288" customFormat="1" x14ac:dyDescent="0.2"/>
    <row r="298" s="288" customFormat="1" x14ac:dyDescent="0.2"/>
    <row r="299" s="288" customFormat="1" x14ac:dyDescent="0.2"/>
    <row r="300" s="288" customFormat="1" x14ac:dyDescent="0.2"/>
    <row r="301" s="288" customFormat="1" x14ac:dyDescent="0.2"/>
    <row r="302" s="288" customFormat="1" x14ac:dyDescent="0.2"/>
    <row r="303" s="288" customFormat="1" x14ac:dyDescent="0.2"/>
    <row r="304" s="288" customFormat="1" x14ac:dyDescent="0.2"/>
    <row r="305" s="288" customFormat="1" x14ac:dyDescent="0.2"/>
    <row r="306" s="288" customFormat="1" x14ac:dyDescent="0.2"/>
    <row r="307" s="288" customFormat="1" x14ac:dyDescent="0.2"/>
    <row r="308" s="288" customFormat="1" x14ac:dyDescent="0.2"/>
    <row r="309" s="288" customFormat="1" x14ac:dyDescent="0.2"/>
    <row r="310" s="288" customFormat="1" x14ac:dyDescent="0.2"/>
    <row r="311" s="288" customFormat="1" x14ac:dyDescent="0.2"/>
    <row r="312" s="288" customFormat="1" x14ac:dyDescent="0.2"/>
    <row r="313" s="288" customFormat="1" x14ac:dyDescent="0.2"/>
    <row r="314" s="288" customFormat="1" x14ac:dyDescent="0.2"/>
    <row r="315" s="288" customFormat="1" x14ac:dyDescent="0.2"/>
    <row r="316" s="288" customFormat="1" x14ac:dyDescent="0.2"/>
    <row r="317" s="288" customFormat="1" x14ac:dyDescent="0.2"/>
    <row r="318" s="288" customFormat="1" x14ac:dyDescent="0.2"/>
    <row r="319" s="288" customFormat="1" x14ac:dyDescent="0.2"/>
    <row r="320" s="288" customFormat="1" x14ac:dyDescent="0.2"/>
    <row r="321" spans="4:5" s="288" customFormat="1" x14ac:dyDescent="0.2"/>
    <row r="322" spans="4:5" s="288" customFormat="1" x14ac:dyDescent="0.2"/>
    <row r="323" spans="4:5" s="288" customFormat="1" x14ac:dyDescent="0.2"/>
    <row r="324" spans="4:5" s="288" customFormat="1" x14ac:dyDescent="0.2"/>
    <row r="325" spans="4:5" s="288" customFormat="1" x14ac:dyDescent="0.2"/>
    <row r="326" spans="4:5" s="288" customFormat="1" x14ac:dyDescent="0.2"/>
    <row r="327" spans="4:5" s="288" customFormat="1" x14ac:dyDescent="0.2"/>
    <row r="328" spans="4:5" s="288" customFormat="1" x14ac:dyDescent="0.2"/>
    <row r="329" spans="4:5" s="288" customFormat="1" x14ac:dyDescent="0.2"/>
    <row r="330" spans="4:5" s="288" customFormat="1" x14ac:dyDescent="0.2"/>
    <row r="331" spans="4:5" s="288" customFormat="1" x14ac:dyDescent="0.2"/>
    <row r="332" spans="4:5" s="288" customFormat="1" x14ac:dyDescent="0.2"/>
    <row r="333" spans="4:5" s="288" customFormat="1" x14ac:dyDescent="0.2"/>
    <row r="334" spans="4:5" s="288" customFormat="1" x14ac:dyDescent="0.2"/>
    <row r="335" spans="4:5" s="288" customFormat="1" x14ac:dyDescent="0.2">
      <c r="D335" s="443"/>
      <c r="E335" s="443"/>
    </row>
    <row r="336" spans="4:5" s="288" customFormat="1" x14ac:dyDescent="0.2">
      <c r="D336" s="443"/>
      <c r="E336" s="443"/>
    </row>
    <row r="337" spans="4:5" s="288" customFormat="1" x14ac:dyDescent="0.2">
      <c r="D337" s="443"/>
      <c r="E337" s="443"/>
    </row>
    <row r="338" spans="4:5" s="288" customFormat="1" x14ac:dyDescent="0.2">
      <c r="D338" s="443"/>
      <c r="E338" s="443"/>
    </row>
  </sheetData>
  <mergeCells count="3">
    <mergeCell ref="D5:E5"/>
    <mergeCell ref="D7:E7"/>
    <mergeCell ref="D17:E17"/>
  </mergeCells>
  <hyperlinks>
    <hyperlink ref="D17" r:id="rId1" display="http://www.defra.gov.uk/evidence/statistics/foodfarm/landuselivestock/bhs/index.htm"/>
    <hyperlink ref="D17:E17" r:id="rId2" display="http://www.defra.gov.uk/statistics/foodfarm/landuselivestock/bhs/"/>
    <hyperlink ref="D14" r:id="rId3" display="lisa.brown@defra.gsi.gov.uk "/>
  </hyperlinks>
  <pageMargins left="0.70866141732283472" right="0.70866141732283472" top="0.74803149606299213" bottom="0.74803149606299213" header="0.31496062992125984" footer="0.31496062992125984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7F85"/>
  </sheetPr>
  <dimension ref="A1:AF56"/>
  <sheetViews>
    <sheetView showGridLines="0" zoomScaleNormal="10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C7" sqref="C7"/>
    </sheetView>
  </sheetViews>
  <sheetFormatPr defaultColWidth="7.109375" defaultRowHeight="12.75" x14ac:dyDescent="0.2"/>
  <cols>
    <col min="1" max="1" width="7.109375" style="17"/>
    <col min="2" max="2" width="26.44140625" style="17" customWidth="1"/>
    <col min="3" max="25" width="7.5546875" style="17" customWidth="1"/>
    <col min="26" max="26" width="7.5546875" style="17" bestFit="1" customWidth="1"/>
    <col min="27" max="28" width="7.44140625" style="17" customWidth="1"/>
    <col min="29" max="30" width="6.88671875" style="17" customWidth="1"/>
    <col min="31" max="31" width="7.5546875" style="17" customWidth="1"/>
    <col min="32" max="32" width="8.88671875" style="17" customWidth="1"/>
    <col min="33" max="16384" width="7.109375" style="17"/>
  </cols>
  <sheetData>
    <row r="1" spans="1:32" x14ac:dyDescent="0.2">
      <c r="A1" s="5" t="s">
        <v>413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28"/>
      <c r="Q1" s="49"/>
      <c r="R1" s="516"/>
      <c r="T1" s="49"/>
      <c r="AD1" s="457" t="s">
        <v>468</v>
      </c>
      <c r="AE1" s="645" t="s">
        <v>456</v>
      </c>
    </row>
    <row r="2" spans="1:32" x14ac:dyDescent="0.2">
      <c r="A2" s="411" t="s">
        <v>166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29"/>
      <c r="S2" s="49"/>
      <c r="T2" s="416"/>
      <c r="U2" s="416"/>
    </row>
    <row r="3" spans="1:32" ht="13.5" thickBot="1" x14ac:dyDescent="0.25">
      <c r="A3" s="60" t="s">
        <v>73</v>
      </c>
      <c r="B3" s="49"/>
      <c r="C3" s="49"/>
      <c r="D3" s="49"/>
      <c r="E3" s="49"/>
      <c r="F3" s="49"/>
      <c r="G3" s="49"/>
      <c r="H3" s="49"/>
      <c r="I3" s="49"/>
      <c r="O3" s="528"/>
      <c r="Q3" s="528"/>
      <c r="R3" s="416"/>
      <c r="T3" s="416"/>
      <c r="U3" s="416"/>
      <c r="AE3" s="20"/>
      <c r="AF3" s="20"/>
    </row>
    <row r="4" spans="1:32" x14ac:dyDescent="0.2">
      <c r="A4" s="699"/>
      <c r="B4" s="715"/>
      <c r="C4" s="715"/>
      <c r="D4" s="715"/>
      <c r="E4" s="715"/>
      <c r="F4" s="715"/>
      <c r="G4" s="715"/>
      <c r="H4" s="715"/>
      <c r="I4" s="715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</row>
    <row r="5" spans="1:32" x14ac:dyDescent="0.2">
      <c r="A5" s="700"/>
      <c r="B5" s="711" t="s">
        <v>39</v>
      </c>
      <c r="C5" s="702">
        <v>1988</v>
      </c>
      <c r="D5" s="711">
        <v>1989</v>
      </c>
      <c r="E5" s="702">
        <v>1990</v>
      </c>
      <c r="F5" s="711">
        <v>1991</v>
      </c>
      <c r="G5" s="702">
        <v>1992</v>
      </c>
      <c r="H5" s="711">
        <v>1993</v>
      </c>
      <c r="I5" s="702">
        <v>1994</v>
      </c>
      <c r="J5" s="711">
        <v>1995</v>
      </c>
      <c r="K5" s="702">
        <v>1996</v>
      </c>
      <c r="L5" s="711">
        <v>1997</v>
      </c>
      <c r="M5" s="702">
        <v>1998</v>
      </c>
      <c r="N5" s="711">
        <v>1999</v>
      </c>
      <c r="O5" s="702">
        <v>2000</v>
      </c>
      <c r="P5" s="716">
        <v>2001</v>
      </c>
      <c r="Q5" s="716">
        <v>2002</v>
      </c>
      <c r="R5" s="716">
        <v>2003</v>
      </c>
      <c r="S5" s="716">
        <v>2004</v>
      </c>
      <c r="T5" s="716">
        <v>2005</v>
      </c>
      <c r="U5" s="716">
        <v>2006</v>
      </c>
      <c r="V5" s="716">
        <v>2007</v>
      </c>
      <c r="W5" s="716">
        <v>2008</v>
      </c>
      <c r="X5" s="716">
        <v>2009</v>
      </c>
      <c r="Y5" s="716">
        <v>2010</v>
      </c>
      <c r="Z5" s="716">
        <v>2011</v>
      </c>
      <c r="AA5" s="716">
        <v>2012</v>
      </c>
      <c r="AB5" s="716">
        <v>2013</v>
      </c>
      <c r="AC5" s="716">
        <v>2014</v>
      </c>
      <c r="AD5" s="716">
        <v>2015</v>
      </c>
      <c r="AE5" s="716">
        <v>2016</v>
      </c>
      <c r="AF5" s="716">
        <v>2017</v>
      </c>
    </row>
    <row r="6" spans="1:32" ht="13.5" thickBot="1" x14ac:dyDescent="0.25">
      <c r="A6" s="703"/>
      <c r="B6" s="712"/>
      <c r="C6" s="712"/>
      <c r="D6" s="712"/>
      <c r="E6" s="712"/>
      <c r="F6" s="712"/>
      <c r="G6" s="712"/>
      <c r="H6" s="712"/>
      <c r="I6" s="712"/>
      <c r="J6" s="704"/>
      <c r="K6" s="700"/>
      <c r="L6" s="704"/>
      <c r="M6" s="700"/>
      <c r="N6" s="704"/>
      <c r="O6" s="703"/>
      <c r="P6" s="704"/>
      <c r="Q6" s="704"/>
      <c r="R6" s="703"/>
      <c r="S6" s="705"/>
      <c r="T6" s="705"/>
      <c r="U6" s="705"/>
      <c r="V6" s="704"/>
      <c r="W6" s="704" t="s">
        <v>38</v>
      </c>
      <c r="X6" s="704"/>
      <c r="Y6" s="704"/>
      <c r="Z6" s="704"/>
      <c r="AA6" s="704"/>
      <c r="AB6" s="704"/>
      <c r="AC6" s="704"/>
      <c r="AD6" s="704"/>
      <c r="AE6" s="714"/>
      <c r="AF6" s="714" t="s">
        <v>37</v>
      </c>
    </row>
    <row r="7" spans="1:32" x14ac:dyDescent="0.2">
      <c r="A7" s="28"/>
      <c r="B7" s="69"/>
      <c r="C7" s="69"/>
      <c r="D7" s="69"/>
      <c r="E7" s="69"/>
      <c r="F7" s="69"/>
      <c r="G7" s="69"/>
      <c r="H7" s="69"/>
      <c r="I7" s="69"/>
      <c r="J7" s="28"/>
      <c r="K7" s="28"/>
      <c r="L7" s="28"/>
      <c r="M7" s="28"/>
      <c r="N7" s="28"/>
      <c r="P7" s="28"/>
      <c r="Q7" s="28"/>
      <c r="AC7" s="28"/>
      <c r="AD7" s="28"/>
      <c r="AE7" s="28"/>
      <c r="AF7" s="20"/>
    </row>
    <row r="8" spans="1:32" x14ac:dyDescent="0.2">
      <c r="A8" s="60" t="s">
        <v>167</v>
      </c>
      <c r="B8" s="51"/>
      <c r="C8" s="49"/>
      <c r="D8" s="49"/>
      <c r="E8" s="49"/>
      <c r="F8" s="49"/>
      <c r="G8" s="49"/>
      <c r="H8" s="49"/>
      <c r="I8" s="49"/>
      <c r="J8" s="413"/>
      <c r="K8" s="37"/>
      <c r="L8" s="37"/>
      <c r="M8" s="37"/>
      <c r="N8" s="37"/>
      <c r="O8" s="37"/>
      <c r="P8" s="413"/>
      <c r="Q8" s="413"/>
      <c r="AF8" s="20"/>
    </row>
    <row r="9" spans="1:32" x14ac:dyDescent="0.2">
      <c r="B9" s="145" t="s">
        <v>168</v>
      </c>
      <c r="C9" s="146">
        <v>262.88499999999999</v>
      </c>
      <c r="D9" s="146">
        <v>435.72</v>
      </c>
      <c r="E9" s="146">
        <v>338.93200000000002</v>
      </c>
      <c r="F9" s="146">
        <v>347.39799999999997</v>
      </c>
      <c r="G9" s="146">
        <v>367.89115400000003</v>
      </c>
      <c r="H9" s="146">
        <v>325.83647999999994</v>
      </c>
      <c r="I9" s="146">
        <v>306.06078244907962</v>
      </c>
      <c r="J9" s="146">
        <v>273.44824278046525</v>
      </c>
      <c r="K9" s="146">
        <v>223.86346173203702</v>
      </c>
      <c r="L9" s="146">
        <v>187.05252750049209</v>
      </c>
      <c r="M9" s="146">
        <v>183.71182320605524</v>
      </c>
      <c r="N9" s="146">
        <v>246.36382311748349</v>
      </c>
      <c r="O9" s="146">
        <v>208.70962172837858</v>
      </c>
      <c r="P9" s="146">
        <v>211.78654714566034</v>
      </c>
      <c r="Q9" s="146">
        <v>179.36437851080083</v>
      </c>
      <c r="R9" s="146">
        <v>143.87247310914856</v>
      </c>
      <c r="S9" s="146">
        <v>169.98054648906952</v>
      </c>
      <c r="T9" s="146">
        <v>217.74231748700734</v>
      </c>
      <c r="U9" s="146">
        <v>240.30221945551176</v>
      </c>
      <c r="V9" s="146">
        <v>242.51709554784705</v>
      </c>
      <c r="W9" s="146">
        <v>242.50867688878853</v>
      </c>
      <c r="X9" s="146">
        <v>228.77234489359057</v>
      </c>
      <c r="Y9" s="146">
        <v>234.97336389834669</v>
      </c>
      <c r="Z9" s="146">
        <v>239.75761084497731</v>
      </c>
      <c r="AA9" s="146">
        <v>203.41677374747636</v>
      </c>
      <c r="AB9" s="146">
        <v>215.85433127963714</v>
      </c>
      <c r="AC9" s="146">
        <v>245.61176562099644</v>
      </c>
      <c r="AD9" s="146">
        <v>250.16944739396979</v>
      </c>
      <c r="AE9" s="146">
        <v>259.90783621141031</v>
      </c>
      <c r="AF9" s="156">
        <v>241.67377273986668</v>
      </c>
    </row>
    <row r="10" spans="1:32" x14ac:dyDescent="0.2">
      <c r="B10" s="145" t="s">
        <v>412</v>
      </c>
      <c r="C10" s="147">
        <f>'Table 7&amp;8 Fruit Imports'!C9</f>
        <v>498.23119800000012</v>
      </c>
      <c r="D10" s="147">
        <f>'Table 7&amp;8 Fruit Imports'!D9</f>
        <v>469.75220400000012</v>
      </c>
      <c r="E10" s="147">
        <f>'Table 7&amp;8 Fruit Imports'!E9</f>
        <v>466.45026299999972</v>
      </c>
      <c r="F10" s="147">
        <f>'Table 7&amp;8 Fruit Imports'!F9</f>
        <v>464.58168999999998</v>
      </c>
      <c r="G10" s="147">
        <f>'Table 7&amp;8 Fruit Imports'!G9</f>
        <v>458.31576899999999</v>
      </c>
      <c r="H10" s="147">
        <f>'Table 7&amp;8 Fruit Imports'!H9</f>
        <v>417.09057300000001</v>
      </c>
      <c r="I10" s="147">
        <f>'Table 7&amp;8 Fruit Imports'!I9</f>
        <v>438.02064899999993</v>
      </c>
      <c r="J10" s="147">
        <f>'Table 7&amp;8 Fruit Imports'!J9</f>
        <v>452.8545059999999</v>
      </c>
      <c r="K10" s="147">
        <f>'Table 7&amp;8 Fruit Imports'!K9</f>
        <v>432.68657000000007</v>
      </c>
      <c r="L10" s="147">
        <f>'Table 7&amp;8 Fruit Imports'!L9</f>
        <v>446.31407400000012</v>
      </c>
      <c r="M10" s="147">
        <f>'Table 7&amp;8 Fruit Imports'!M9</f>
        <v>464.04995600000007</v>
      </c>
      <c r="N10" s="147">
        <f>'Table 7&amp;8 Fruit Imports'!N9</f>
        <v>467.69932199999994</v>
      </c>
      <c r="O10" s="147">
        <f>'Table 7&amp;8 Fruit Imports'!O9</f>
        <v>473.72923899999995</v>
      </c>
      <c r="P10" s="147">
        <f>'Table 7&amp;8 Fruit Imports'!P9</f>
        <v>467.78697499999998</v>
      </c>
      <c r="Q10" s="147">
        <f>'Table 7&amp;8 Fruit Imports'!Q9</f>
        <v>448.43326100000002</v>
      </c>
      <c r="R10" s="147">
        <f>'Table 7&amp;8 Fruit Imports'!R9</f>
        <v>473.94101600000016</v>
      </c>
      <c r="S10" s="147">
        <f>'Table 7&amp;8 Fruit Imports'!S9</f>
        <v>523.75338999999985</v>
      </c>
      <c r="T10" s="147">
        <f>'Table 7&amp;8 Fruit Imports'!T9</f>
        <v>520.37577900000019</v>
      </c>
      <c r="U10" s="147">
        <f>'Table 7&amp;8 Fruit Imports'!U9</f>
        <v>537.923632</v>
      </c>
      <c r="V10" s="147">
        <f>'Table 7&amp;8 Fruit Imports'!V9</f>
        <v>522.70949900000016</v>
      </c>
      <c r="W10" s="147">
        <f>'Table 7&amp;8 Fruit Imports'!W9</f>
        <v>477.71836399999984</v>
      </c>
      <c r="X10" s="147">
        <f>'Table 7&amp;8 Fruit Imports'!X9</f>
        <v>456.08262700000006</v>
      </c>
      <c r="Y10" s="147">
        <v>455.65018599999996</v>
      </c>
      <c r="Z10" s="147">
        <v>458.86793499999999</v>
      </c>
      <c r="AA10" s="147">
        <v>480.78390500000029</v>
      </c>
      <c r="AB10" s="147">
        <v>478.82207400000027</v>
      </c>
      <c r="AC10" s="147">
        <v>443.74654199999992</v>
      </c>
      <c r="AD10" s="147">
        <v>412.73185099999989</v>
      </c>
      <c r="AE10" s="147">
        <v>381.78650699999997</v>
      </c>
      <c r="AF10" s="147">
        <v>525.31363199999976</v>
      </c>
    </row>
    <row r="11" spans="1:32" x14ac:dyDescent="0.2">
      <c r="B11" s="145" t="s">
        <v>260</v>
      </c>
      <c r="C11" s="147">
        <f>'Table 9 Fruit Exports'!C9</f>
        <v>15.943603999999999</v>
      </c>
      <c r="D11" s="147">
        <f>'Table 9 Fruit Exports'!D9</f>
        <v>30.659768999999997</v>
      </c>
      <c r="E11" s="147">
        <f>'Table 9 Fruit Exports'!E9</f>
        <v>19.750381000000001</v>
      </c>
      <c r="F11" s="147">
        <f>'Table 9 Fruit Exports'!F9</f>
        <v>40.858133999999993</v>
      </c>
      <c r="G11" s="147">
        <f>'Table 9 Fruit Exports'!G9</f>
        <v>36.410167999999992</v>
      </c>
      <c r="H11" s="147">
        <f>'Table 9 Fruit Exports'!H9</f>
        <v>11.688397</v>
      </c>
      <c r="I11" s="147">
        <f>'Table 9 Fruit Exports'!I9</f>
        <v>13.642340000000003</v>
      </c>
      <c r="J11" s="147">
        <f>'Table 9 Fruit Exports'!J9</f>
        <v>36.442652000000002</v>
      </c>
      <c r="K11" s="147">
        <f>'Table 9 Fruit Exports'!K9</f>
        <v>29.303954000000008</v>
      </c>
      <c r="L11" s="147">
        <f>'Table 9 Fruit Exports'!L9</f>
        <v>18.692067000000002</v>
      </c>
      <c r="M11" s="147">
        <f>'Table 9 Fruit Exports'!M9</f>
        <v>19.95017</v>
      </c>
      <c r="N11" s="147">
        <f>'Table 9 Fruit Exports'!N9</f>
        <v>19.507794999999994</v>
      </c>
      <c r="O11" s="147">
        <f>'Table 9 Fruit Exports'!O9</f>
        <v>16.819222</v>
      </c>
      <c r="P11" s="147">
        <f>'Table 9 Fruit Exports'!P9</f>
        <v>12.980123999999996</v>
      </c>
      <c r="Q11" s="147">
        <f>'Table 9 Fruit Exports'!Q9</f>
        <v>12.769115000000001</v>
      </c>
      <c r="R11" s="147">
        <f>'Table 9 Fruit Exports'!R9</f>
        <v>12.932963999999997</v>
      </c>
      <c r="S11" s="147">
        <f>'Table 9 Fruit Exports'!S9</f>
        <v>17.723849999999999</v>
      </c>
      <c r="T11" s="147">
        <f>'Table 9 Fruit Exports'!T9</f>
        <v>13.358057000000001</v>
      </c>
      <c r="U11" s="147">
        <f>'Table 9 Fruit Exports'!U9</f>
        <v>23.125142</v>
      </c>
      <c r="V11" s="147">
        <f>'Table 9 Fruit Exports'!V9</f>
        <v>29.620217999999994</v>
      </c>
      <c r="W11" s="147">
        <f>'Table 9 Fruit Exports'!W9</f>
        <v>14.431380000000006</v>
      </c>
      <c r="X11" s="147">
        <f>'Table 9 Fruit Exports'!X9</f>
        <v>18.143423999999992</v>
      </c>
      <c r="Y11" s="147">
        <v>15.259105</v>
      </c>
      <c r="Z11" s="147">
        <v>25.848053999999987</v>
      </c>
      <c r="AA11" s="147">
        <v>21.021773000000003</v>
      </c>
      <c r="AB11" s="147">
        <v>21.253435999999997</v>
      </c>
      <c r="AC11" s="147">
        <v>16.080342000000009</v>
      </c>
      <c r="AD11" s="147">
        <v>19.823587000000003</v>
      </c>
      <c r="AE11" s="147">
        <v>16.505269999999996</v>
      </c>
      <c r="AF11" s="147">
        <v>25.577065000000001</v>
      </c>
    </row>
    <row r="12" spans="1:32" x14ac:dyDescent="0.2">
      <c r="B12" s="148"/>
      <c r="C12" s="49"/>
      <c r="D12" s="49"/>
      <c r="E12" s="49"/>
      <c r="F12" s="49"/>
      <c r="G12" s="49"/>
      <c r="H12" s="49"/>
      <c r="I12" s="49"/>
      <c r="J12" s="37"/>
      <c r="K12" s="37"/>
      <c r="L12" s="37"/>
      <c r="M12" s="37"/>
      <c r="N12" s="37"/>
      <c r="O12" s="37"/>
      <c r="P12" s="413"/>
      <c r="Q12" s="413"/>
      <c r="AF12" s="20"/>
    </row>
    <row r="13" spans="1:32" x14ac:dyDescent="0.2">
      <c r="B13" s="149" t="s">
        <v>169</v>
      </c>
      <c r="C13" s="150">
        <f t="shared" ref="C13:X13" si="0">SUM(C9+C10)-C11</f>
        <v>745.17259400000012</v>
      </c>
      <c r="D13" s="150">
        <f t="shared" si="0"/>
        <v>874.81243500000016</v>
      </c>
      <c r="E13" s="150">
        <f t="shared" si="0"/>
        <v>785.63188199999979</v>
      </c>
      <c r="F13" s="150">
        <f t="shared" si="0"/>
        <v>771.12155599999994</v>
      </c>
      <c r="G13" s="150">
        <f t="shared" si="0"/>
        <v>789.79675499999996</v>
      </c>
      <c r="H13" s="150">
        <f t="shared" si="0"/>
        <v>731.23865599999988</v>
      </c>
      <c r="I13" s="150">
        <f t="shared" si="0"/>
        <v>730.43909144907957</v>
      </c>
      <c r="J13" s="150">
        <f t="shared" si="0"/>
        <v>689.86009678046526</v>
      </c>
      <c r="K13" s="150">
        <f t="shared" si="0"/>
        <v>627.24607773203707</v>
      </c>
      <c r="L13" s="150">
        <f t="shared" si="0"/>
        <v>614.6745345004922</v>
      </c>
      <c r="M13" s="150">
        <f t="shared" si="0"/>
        <v>627.81160920605532</v>
      </c>
      <c r="N13" s="150">
        <f t="shared" si="0"/>
        <v>694.55535011748339</v>
      </c>
      <c r="O13" s="150">
        <f t="shared" si="0"/>
        <v>665.61963872837862</v>
      </c>
      <c r="P13" s="150">
        <f t="shared" si="0"/>
        <v>666.59339814566022</v>
      </c>
      <c r="Q13" s="150">
        <f t="shared" si="0"/>
        <v>615.02852451080082</v>
      </c>
      <c r="R13" s="150">
        <f t="shared" si="0"/>
        <v>604.88052510914872</v>
      </c>
      <c r="S13" s="150">
        <f t="shared" si="0"/>
        <v>676.01008648906941</v>
      </c>
      <c r="T13" s="150">
        <f t="shared" si="0"/>
        <v>724.76003948700748</v>
      </c>
      <c r="U13" s="150">
        <f t="shared" si="0"/>
        <v>755.10070945551172</v>
      </c>
      <c r="V13" s="150">
        <f t="shared" si="0"/>
        <v>735.60637654784716</v>
      </c>
      <c r="W13" s="150">
        <f t="shared" si="0"/>
        <v>705.79566088878835</v>
      </c>
      <c r="X13" s="150">
        <f t="shared" si="0"/>
        <v>666.71154789359059</v>
      </c>
      <c r="Y13" s="150">
        <v>675.36444489834673</v>
      </c>
      <c r="Z13" s="150">
        <v>672.77749184497736</v>
      </c>
      <c r="AA13" s="150">
        <v>663.17890574747662</v>
      </c>
      <c r="AB13" s="150">
        <v>673.42296927963741</v>
      </c>
      <c r="AC13" s="150">
        <v>673.27796562099638</v>
      </c>
      <c r="AD13" s="150">
        <v>643.07771139396971</v>
      </c>
      <c r="AE13" s="150">
        <v>625.18907321141035</v>
      </c>
      <c r="AF13" s="152">
        <v>741.41033973986646</v>
      </c>
    </row>
    <row r="14" spans="1:32" x14ac:dyDescent="0.2">
      <c r="B14" s="148"/>
      <c r="C14" s="49"/>
      <c r="D14" s="49"/>
      <c r="E14" s="49"/>
      <c r="F14" s="49"/>
      <c r="G14" s="49"/>
      <c r="H14" s="49"/>
      <c r="I14" s="49"/>
      <c r="J14" s="37"/>
      <c r="K14" s="151"/>
      <c r="L14" s="151"/>
      <c r="M14" s="151"/>
      <c r="N14" s="151"/>
      <c r="O14" s="151"/>
      <c r="P14" s="413"/>
      <c r="Q14" s="413"/>
      <c r="AF14" s="20"/>
    </row>
    <row r="15" spans="1:32" x14ac:dyDescent="0.2">
      <c r="B15" s="145" t="s">
        <v>170</v>
      </c>
      <c r="C15" s="150">
        <f t="shared" ref="C15:X15" si="1">C9/C13*100</f>
        <v>35.278404240400704</v>
      </c>
      <c r="D15" s="150">
        <f t="shared" si="1"/>
        <v>49.80724811027634</v>
      </c>
      <c r="E15" s="150">
        <f t="shared" si="1"/>
        <v>43.141324552304781</v>
      </c>
      <c r="F15" s="150">
        <f t="shared" si="1"/>
        <v>45.051003605973634</v>
      </c>
      <c r="G15" s="150">
        <f t="shared" si="1"/>
        <v>46.580484367778901</v>
      </c>
      <c r="H15" s="150">
        <f t="shared" si="1"/>
        <v>44.559526130959902</v>
      </c>
      <c r="I15" s="150">
        <f t="shared" si="1"/>
        <v>41.900931375660875</v>
      </c>
      <c r="J15" s="150">
        <f t="shared" si="1"/>
        <v>39.638217090194289</v>
      </c>
      <c r="K15" s="150">
        <f t="shared" si="1"/>
        <v>35.689894234408065</v>
      </c>
      <c r="L15" s="150">
        <f t="shared" si="1"/>
        <v>30.431149657517221</v>
      </c>
      <c r="M15" s="150">
        <f t="shared" si="1"/>
        <v>29.262253279830446</v>
      </c>
      <c r="N15" s="150">
        <f t="shared" si="1"/>
        <v>35.470725706138651</v>
      </c>
      <c r="O15" s="150">
        <f t="shared" si="1"/>
        <v>31.355688682368843</v>
      </c>
      <c r="P15" s="150">
        <f t="shared" si="1"/>
        <v>31.771473845197303</v>
      </c>
      <c r="Q15" s="150">
        <f t="shared" si="1"/>
        <v>29.163586949640891</v>
      </c>
      <c r="R15" s="150">
        <f t="shared" si="1"/>
        <v>23.785271162960196</v>
      </c>
      <c r="S15" s="150">
        <f t="shared" si="1"/>
        <v>25.144676076045201</v>
      </c>
      <c r="T15" s="150">
        <f t="shared" si="1"/>
        <v>30.043366855756503</v>
      </c>
      <c r="U15" s="150">
        <f t="shared" si="1"/>
        <v>31.823863551762383</v>
      </c>
      <c r="V15" s="150">
        <f t="shared" si="1"/>
        <v>32.968324266840099</v>
      </c>
      <c r="W15" s="150">
        <f t="shared" si="1"/>
        <v>34.359615725520939</v>
      </c>
      <c r="X15" s="150">
        <f t="shared" si="1"/>
        <v>34.313541683262308</v>
      </c>
      <c r="Y15" s="150">
        <v>34.792083840557225</v>
      </c>
      <c r="Z15" s="150">
        <v>35.636984553018117</v>
      </c>
      <c r="AA15" s="152">
        <v>30.672986125546764</v>
      </c>
      <c r="AB15" s="152">
        <v>32.053306929898334</v>
      </c>
      <c r="AC15" s="152">
        <v>36.479994617744097</v>
      </c>
      <c r="AD15" s="152">
        <v>38.901899873296664</v>
      </c>
      <c r="AE15" s="152">
        <v>41.57267734644514</v>
      </c>
      <c r="AF15" s="152">
        <v>32.596493437717783</v>
      </c>
    </row>
    <row r="16" spans="1:32" x14ac:dyDescent="0.2">
      <c r="B16" s="148"/>
      <c r="C16" s="49"/>
      <c r="D16" s="49"/>
      <c r="E16" s="49"/>
      <c r="F16" s="49"/>
      <c r="G16" s="49"/>
      <c r="H16" s="49"/>
      <c r="I16" s="49"/>
      <c r="J16" s="37"/>
      <c r="K16" s="37"/>
      <c r="L16" s="37"/>
      <c r="M16" s="37"/>
      <c r="N16" s="37"/>
      <c r="O16" s="37"/>
      <c r="P16" s="413"/>
      <c r="Q16" s="413"/>
      <c r="AB16" s="20"/>
      <c r="AC16" s="20"/>
      <c r="AD16" s="20"/>
      <c r="AE16" s="20"/>
      <c r="AF16" s="20"/>
    </row>
    <row r="17" spans="1:32" x14ac:dyDescent="0.2">
      <c r="A17" s="79" t="s">
        <v>171</v>
      </c>
      <c r="B17" s="148"/>
      <c r="C17" s="49"/>
      <c r="D17" s="49"/>
      <c r="E17" s="49"/>
      <c r="F17" s="49"/>
      <c r="G17" s="49"/>
      <c r="H17" s="49"/>
      <c r="I17" s="49"/>
      <c r="J17" s="37"/>
      <c r="K17" s="37"/>
      <c r="L17" s="37"/>
      <c r="M17" s="37"/>
      <c r="N17" s="37"/>
      <c r="O17" s="37"/>
      <c r="P17" s="413"/>
      <c r="Q17" s="413"/>
      <c r="AB17" s="20"/>
      <c r="AC17" s="20"/>
      <c r="AD17" s="20"/>
      <c r="AE17" s="20"/>
      <c r="AF17" s="20"/>
    </row>
    <row r="18" spans="1:32" x14ac:dyDescent="0.2">
      <c r="B18" s="145" t="s">
        <v>168</v>
      </c>
      <c r="C18" s="37">
        <v>44.099999999999994</v>
      </c>
      <c r="D18" s="37">
        <v>36.900000000000006</v>
      </c>
      <c r="E18" s="37">
        <v>34.1</v>
      </c>
      <c r="F18" s="37">
        <v>36</v>
      </c>
      <c r="G18" s="37">
        <v>30.752600000000001</v>
      </c>
      <c r="H18" s="37">
        <v>30.720560000000003</v>
      </c>
      <c r="I18" s="37">
        <v>32.503244029456887</v>
      </c>
      <c r="J18" s="37">
        <v>29.656103602294898</v>
      </c>
      <c r="K18" s="37">
        <v>35.845936581030251</v>
      </c>
      <c r="L18" s="37">
        <v>32.974402466922186</v>
      </c>
      <c r="M18" s="37">
        <v>26.3195731288179</v>
      </c>
      <c r="N18" s="37">
        <v>22.732353965254006</v>
      </c>
      <c r="O18" s="37">
        <v>26.577146965999994</v>
      </c>
      <c r="P18" s="37">
        <v>38.548515017999989</v>
      </c>
      <c r="Q18" s="37">
        <v>34.194043786799995</v>
      </c>
      <c r="R18" s="37">
        <v>29.562353793200007</v>
      </c>
      <c r="S18" s="37">
        <v>22.706970887000001</v>
      </c>
      <c r="T18" s="37">
        <v>23.372062878000001</v>
      </c>
      <c r="U18" s="37">
        <v>28.448382000000002</v>
      </c>
      <c r="V18" s="37">
        <v>20.643451200000001</v>
      </c>
      <c r="W18" s="37">
        <v>19.762799999999999</v>
      </c>
      <c r="X18" s="37">
        <v>20.478040000000004</v>
      </c>
      <c r="Y18" s="37">
        <v>31.412715115103637</v>
      </c>
      <c r="Z18" s="37">
        <v>32.240055735132721</v>
      </c>
      <c r="AA18" s="37">
        <v>25.608052499999999</v>
      </c>
      <c r="AB18" s="37">
        <v>21.701220445022798</v>
      </c>
      <c r="AC18" s="37">
        <v>25.883607491356805</v>
      </c>
      <c r="AD18" s="37">
        <v>26.47135957995323</v>
      </c>
      <c r="AE18" s="37">
        <v>24.042727200000002</v>
      </c>
      <c r="AF18" s="8">
        <v>27.742012799999998</v>
      </c>
    </row>
    <row r="19" spans="1:32" x14ac:dyDescent="0.2">
      <c r="B19" s="145" t="s">
        <v>412</v>
      </c>
      <c r="C19" s="147">
        <f>'Table 7&amp;8 Fruit Imports'!C10</f>
        <v>91.368272000000005</v>
      </c>
      <c r="D19" s="147">
        <f>'Table 7&amp;8 Fruit Imports'!D10</f>
        <v>96.47704600000003</v>
      </c>
      <c r="E19" s="147">
        <f>'Table 7&amp;8 Fruit Imports'!E10</f>
        <v>97.871344000000008</v>
      </c>
      <c r="F19" s="147">
        <f>'Table 7&amp;8 Fruit Imports'!F10</f>
        <v>89.430330999999995</v>
      </c>
      <c r="G19" s="147">
        <f>'Table 7&amp;8 Fruit Imports'!G10</f>
        <v>107.84788999999999</v>
      </c>
      <c r="H19" s="147">
        <f>'Table 7&amp;8 Fruit Imports'!H10</f>
        <v>99.345079999999982</v>
      </c>
      <c r="I19" s="147">
        <f>'Table 7&amp;8 Fruit Imports'!I10</f>
        <v>101.305426</v>
      </c>
      <c r="J19" s="147">
        <f>'Table 7&amp;8 Fruit Imports'!J10</f>
        <v>103.12181400000003</v>
      </c>
      <c r="K19" s="147">
        <f>'Table 7&amp;8 Fruit Imports'!K10</f>
        <v>95.282166999999987</v>
      </c>
      <c r="L19" s="147">
        <f>'Table 7&amp;8 Fruit Imports'!L10</f>
        <v>101.86018899999996</v>
      </c>
      <c r="M19" s="147">
        <f>'Table 7&amp;8 Fruit Imports'!M10</f>
        <v>131.98304199999998</v>
      </c>
      <c r="N19" s="147">
        <f>'Table 7&amp;8 Fruit Imports'!N10</f>
        <v>118.06400400000004</v>
      </c>
      <c r="O19" s="147">
        <f>'Table 7&amp;8 Fruit Imports'!O10</f>
        <v>124.42031399999999</v>
      </c>
      <c r="P19" s="147">
        <f>'Table 7&amp;8 Fruit Imports'!P10</f>
        <v>113.61737899999997</v>
      </c>
      <c r="Q19" s="147">
        <f>'Table 7&amp;8 Fruit Imports'!Q10</f>
        <v>110.93831599999999</v>
      </c>
      <c r="R19" s="147">
        <f>'Table 7&amp;8 Fruit Imports'!R10</f>
        <v>116.73908899999996</v>
      </c>
      <c r="S19" s="147">
        <f>'Table 7&amp;8 Fruit Imports'!S10</f>
        <v>139.34971300000007</v>
      </c>
      <c r="T19" s="147">
        <f>'Table 7&amp;8 Fruit Imports'!T10</f>
        <v>151.21210599999995</v>
      </c>
      <c r="U19" s="147">
        <f>'Table 7&amp;8 Fruit Imports'!U10</f>
        <v>126.23132499999994</v>
      </c>
      <c r="V19" s="147">
        <f>'Table 7&amp;8 Fruit Imports'!V10</f>
        <v>127.86476300000001</v>
      </c>
      <c r="W19" s="147">
        <f>'Table 7&amp;8 Fruit Imports'!W10</f>
        <v>137.91645599999998</v>
      </c>
      <c r="X19" s="147">
        <f>'Table 7&amp;8 Fruit Imports'!X10</f>
        <v>117.03894200000001</v>
      </c>
      <c r="Y19" s="147">
        <v>130.09677500000001</v>
      </c>
      <c r="Z19" s="147">
        <v>140.49920700000007</v>
      </c>
      <c r="AA19" s="147">
        <v>138.94612199999989</v>
      </c>
      <c r="AB19" s="147">
        <v>148.59536800000004</v>
      </c>
      <c r="AC19" s="147">
        <v>167.05091999999996</v>
      </c>
      <c r="AD19" s="147">
        <v>150.00095800000011</v>
      </c>
      <c r="AE19" s="147">
        <v>145.93867400000002</v>
      </c>
      <c r="AF19" s="147">
        <v>132.98140199999995</v>
      </c>
    </row>
    <row r="20" spans="1:32" x14ac:dyDescent="0.2">
      <c r="B20" s="145" t="s">
        <v>260</v>
      </c>
      <c r="C20" s="147">
        <f>'Table 9 Fruit Exports'!C10</f>
        <v>1.4287019999999999</v>
      </c>
      <c r="D20" s="147">
        <f>'Table 9 Fruit Exports'!D10</f>
        <v>1.190734</v>
      </c>
      <c r="E20" s="147">
        <f>'Table 9 Fruit Exports'!E10</f>
        <v>2.2525050000000002</v>
      </c>
      <c r="F20" s="147">
        <f>'Table 9 Fruit Exports'!F10</f>
        <v>2.5410879999999998</v>
      </c>
      <c r="G20" s="147">
        <f>'Table 9 Fruit Exports'!G10</f>
        <v>2.5398300000000003</v>
      </c>
      <c r="H20" s="147">
        <f>'Table 9 Fruit Exports'!H10</f>
        <v>2.0615629999999996</v>
      </c>
      <c r="I20" s="147">
        <f>'Table 9 Fruit Exports'!I10</f>
        <v>1.4831260000000004</v>
      </c>
      <c r="J20" s="147">
        <f>'Table 9 Fruit Exports'!J10</f>
        <v>3.1494659999999994</v>
      </c>
      <c r="K20" s="147">
        <f>'Table 9 Fruit Exports'!K10</f>
        <v>3.7391990000000002</v>
      </c>
      <c r="L20" s="147">
        <f>'Table 9 Fruit Exports'!L10</f>
        <v>5.5319469999999979</v>
      </c>
      <c r="M20" s="147">
        <f>'Table 9 Fruit Exports'!M10</f>
        <v>2.9421020000000011</v>
      </c>
      <c r="N20" s="147">
        <f>'Table 9 Fruit Exports'!N10</f>
        <v>2.5521289999999999</v>
      </c>
      <c r="O20" s="147">
        <f>'Table 9 Fruit Exports'!O10</f>
        <v>2.41012</v>
      </c>
      <c r="P20" s="147">
        <f>'Table 9 Fruit Exports'!P10</f>
        <v>3.6182280000000002</v>
      </c>
      <c r="Q20" s="147">
        <f>'Table 9 Fruit Exports'!Q10</f>
        <v>3.7994529999999993</v>
      </c>
      <c r="R20" s="147">
        <f>'Table 9 Fruit Exports'!R10</f>
        <v>3.0362379999999995</v>
      </c>
      <c r="S20" s="147">
        <f>'Table 9 Fruit Exports'!S10</f>
        <v>2.3865480000000008</v>
      </c>
      <c r="T20" s="147">
        <f>'Table 9 Fruit Exports'!T10</f>
        <v>2.0575169999999998</v>
      </c>
      <c r="U20" s="147">
        <f>'Table 9 Fruit Exports'!U10</f>
        <v>3.1030309999999992</v>
      </c>
      <c r="V20" s="147">
        <f>'Table 9 Fruit Exports'!V10</f>
        <v>2.9999880000000005</v>
      </c>
      <c r="W20" s="147">
        <f>'Table 9 Fruit Exports'!W10</f>
        <v>1.1419220000000003</v>
      </c>
      <c r="X20" s="147">
        <f>'Table 9 Fruit Exports'!X10</f>
        <v>1.4494290000000003</v>
      </c>
      <c r="Y20" s="147">
        <v>1.8099190000000001</v>
      </c>
      <c r="Z20" s="147">
        <v>0.56779799999999991</v>
      </c>
      <c r="AA20" s="147">
        <v>0.78129399999999982</v>
      </c>
      <c r="AB20" s="147">
        <v>2.0730680000000006</v>
      </c>
      <c r="AC20" s="147">
        <v>1.4802339999999998</v>
      </c>
      <c r="AD20" s="147">
        <v>1.97834</v>
      </c>
      <c r="AE20" s="147">
        <v>1.5429319999999997</v>
      </c>
      <c r="AF20" s="147">
        <v>1.7248839999999992</v>
      </c>
    </row>
    <row r="21" spans="1:32" x14ac:dyDescent="0.2">
      <c r="B21" s="148"/>
      <c r="C21" s="49"/>
      <c r="D21" s="49"/>
      <c r="E21" s="49"/>
      <c r="F21" s="49"/>
      <c r="G21" s="49"/>
      <c r="H21" s="49"/>
      <c r="I21" s="49"/>
      <c r="J21" s="37"/>
      <c r="K21" s="37"/>
      <c r="L21" s="37"/>
      <c r="M21" s="37"/>
      <c r="N21" s="37"/>
      <c r="O21" s="37"/>
      <c r="P21" s="413"/>
      <c r="Q21" s="413"/>
      <c r="AB21" s="20"/>
      <c r="AC21" s="20"/>
      <c r="AD21" s="20"/>
      <c r="AE21" s="20"/>
      <c r="AF21" s="20"/>
    </row>
    <row r="22" spans="1:32" x14ac:dyDescent="0.2">
      <c r="B22" s="149" t="s">
        <v>169</v>
      </c>
      <c r="C22" s="150">
        <f t="shared" ref="C22:X22" si="2">SUM(C18+C19)-C20</f>
        <v>134.03957000000003</v>
      </c>
      <c r="D22" s="150">
        <f t="shared" si="2"/>
        <v>132.18631200000004</v>
      </c>
      <c r="E22" s="150">
        <f t="shared" si="2"/>
        <v>129.718839</v>
      </c>
      <c r="F22" s="150">
        <f t="shared" si="2"/>
        <v>122.88924299999999</v>
      </c>
      <c r="G22" s="150">
        <f t="shared" si="2"/>
        <v>136.06065999999998</v>
      </c>
      <c r="H22" s="150">
        <f t="shared" si="2"/>
        <v>128.00407699999997</v>
      </c>
      <c r="I22" s="150">
        <f t="shared" si="2"/>
        <v>132.32554402945689</v>
      </c>
      <c r="J22" s="150">
        <f t="shared" si="2"/>
        <v>129.62845160229494</v>
      </c>
      <c r="K22" s="150">
        <f t="shared" si="2"/>
        <v>127.38890458103025</v>
      </c>
      <c r="L22" s="150">
        <f t="shared" si="2"/>
        <v>129.30264446692215</v>
      </c>
      <c r="M22" s="150">
        <f t="shared" si="2"/>
        <v>155.36051312881787</v>
      </c>
      <c r="N22" s="150">
        <f t="shared" si="2"/>
        <v>138.24422896525405</v>
      </c>
      <c r="O22" s="150">
        <f t="shared" si="2"/>
        <v>148.58734096599997</v>
      </c>
      <c r="P22" s="150">
        <f t="shared" si="2"/>
        <v>148.54766601799997</v>
      </c>
      <c r="Q22" s="150">
        <f t="shared" si="2"/>
        <v>141.33290678679998</v>
      </c>
      <c r="R22" s="150">
        <f t="shared" si="2"/>
        <v>143.26520479319998</v>
      </c>
      <c r="S22" s="150">
        <f t="shared" si="2"/>
        <v>159.67013588700007</v>
      </c>
      <c r="T22" s="150">
        <f t="shared" si="2"/>
        <v>172.52665187799997</v>
      </c>
      <c r="U22" s="150">
        <f t="shared" si="2"/>
        <v>151.57667599999996</v>
      </c>
      <c r="V22" s="150">
        <f t="shared" si="2"/>
        <v>145.5082262</v>
      </c>
      <c r="W22" s="150">
        <f t="shared" si="2"/>
        <v>156.53733399999999</v>
      </c>
      <c r="X22" s="150">
        <f t="shared" si="2"/>
        <v>136.067553</v>
      </c>
      <c r="Y22" s="150">
        <v>159.69957111510362</v>
      </c>
      <c r="Z22" s="150">
        <v>172.17146473513279</v>
      </c>
      <c r="AA22" s="150">
        <v>163.77288049999987</v>
      </c>
      <c r="AB22" s="152">
        <v>168.22352044502284</v>
      </c>
      <c r="AC22" s="152">
        <v>191.45429349135676</v>
      </c>
      <c r="AD22" s="152">
        <v>174.49397757995334</v>
      </c>
      <c r="AE22" s="152">
        <v>168.43846920000001</v>
      </c>
      <c r="AF22" s="152">
        <v>158.99853079999994</v>
      </c>
    </row>
    <row r="23" spans="1:32" x14ac:dyDescent="0.2">
      <c r="B23" s="148"/>
      <c r="C23" s="49"/>
      <c r="D23" s="49"/>
      <c r="E23" s="49"/>
      <c r="F23" s="49"/>
      <c r="G23" s="49"/>
      <c r="H23" s="49"/>
      <c r="I23" s="49"/>
      <c r="J23" s="37"/>
      <c r="K23" s="151"/>
      <c r="L23" s="151"/>
      <c r="M23" s="151"/>
      <c r="N23" s="151"/>
      <c r="O23" s="151"/>
      <c r="P23" s="413"/>
      <c r="Q23" s="413"/>
      <c r="X23" s="150"/>
      <c r="Y23" s="150"/>
      <c r="Z23" s="150"/>
      <c r="AA23" s="150"/>
      <c r="AB23" s="152"/>
      <c r="AC23" s="152"/>
      <c r="AD23" s="152"/>
      <c r="AE23" s="152"/>
      <c r="AF23" s="152"/>
    </row>
    <row r="24" spans="1:32" x14ac:dyDescent="0.2">
      <c r="B24" s="145" t="s">
        <v>170</v>
      </c>
      <c r="C24" s="150">
        <f t="shared" ref="C24:X24" si="3">C18/C22*100</f>
        <v>32.90073222407382</v>
      </c>
      <c r="D24" s="150">
        <f t="shared" si="3"/>
        <v>27.915144496958199</v>
      </c>
      <c r="E24" s="150">
        <f t="shared" si="3"/>
        <v>26.287623496229411</v>
      </c>
      <c r="F24" s="150">
        <f t="shared" si="3"/>
        <v>29.29467146282283</v>
      </c>
      <c r="G24" s="150">
        <f t="shared" si="3"/>
        <v>22.602124669981759</v>
      </c>
      <c r="H24" s="150">
        <f t="shared" si="3"/>
        <v>23.999673072913147</v>
      </c>
      <c r="I24" s="150">
        <f t="shared" si="3"/>
        <v>24.5630911762746</v>
      </c>
      <c r="J24" s="150">
        <f t="shared" si="3"/>
        <v>22.877773541013173</v>
      </c>
      <c r="K24" s="150">
        <f t="shared" si="3"/>
        <v>28.13897858602683</v>
      </c>
      <c r="L24" s="150">
        <f t="shared" si="3"/>
        <v>25.501723188157694</v>
      </c>
      <c r="M24" s="150">
        <f t="shared" si="3"/>
        <v>16.940966915444537</v>
      </c>
      <c r="N24" s="150">
        <f t="shared" si="3"/>
        <v>16.443618757472688</v>
      </c>
      <c r="O24" s="150">
        <f t="shared" si="3"/>
        <v>17.886548607180085</v>
      </c>
      <c r="P24" s="150">
        <f t="shared" si="3"/>
        <v>25.950266369940099</v>
      </c>
      <c r="Q24" s="150">
        <f t="shared" si="3"/>
        <v>24.193971923595647</v>
      </c>
      <c r="R24" s="150">
        <f t="shared" si="3"/>
        <v>20.634705988709946</v>
      </c>
      <c r="S24" s="150">
        <f t="shared" si="3"/>
        <v>14.221175901716473</v>
      </c>
      <c r="T24" s="150">
        <f t="shared" si="3"/>
        <v>13.546928908425846</v>
      </c>
      <c r="U24" s="150">
        <f t="shared" si="3"/>
        <v>18.768311029594031</v>
      </c>
      <c r="V24" s="150">
        <f t="shared" si="3"/>
        <v>14.187136864431107</v>
      </c>
      <c r="W24" s="150">
        <f t="shared" si="3"/>
        <v>12.624975457931335</v>
      </c>
      <c r="X24" s="150">
        <f t="shared" si="3"/>
        <v>15.049906865011383</v>
      </c>
      <c r="Y24" s="150">
        <v>19.669880698967496</v>
      </c>
      <c r="Z24" s="150">
        <v>18.725551173494729</v>
      </c>
      <c r="AA24" s="152">
        <v>15.636320507899976</v>
      </c>
      <c r="AB24" s="152">
        <v>12.900229639478376</v>
      </c>
      <c r="AC24" s="152">
        <v>13.519470897906672</v>
      </c>
      <c r="AD24" s="152">
        <v>15.170357136150455</v>
      </c>
      <c r="AE24" s="152">
        <v>14.273893199214612</v>
      </c>
      <c r="AF24" s="152">
        <v>17.447968016066728</v>
      </c>
    </row>
    <row r="25" spans="1:32" x14ac:dyDescent="0.2">
      <c r="B25" s="148"/>
      <c r="C25" s="49"/>
      <c r="D25" s="49"/>
      <c r="E25" s="49"/>
      <c r="F25" s="49"/>
      <c r="G25" s="49"/>
      <c r="H25" s="49"/>
      <c r="I25" s="49"/>
      <c r="J25" s="37"/>
      <c r="K25" s="37"/>
      <c r="L25" s="37"/>
      <c r="M25" s="37"/>
      <c r="N25" s="37"/>
      <c r="O25" s="37"/>
      <c r="P25" s="413"/>
      <c r="Q25" s="413"/>
      <c r="AA25" s="20"/>
      <c r="AB25" s="20"/>
      <c r="AC25" s="20"/>
      <c r="AD25" s="20"/>
      <c r="AE25" s="20"/>
      <c r="AF25" s="20"/>
    </row>
    <row r="26" spans="1:32" x14ac:dyDescent="0.2">
      <c r="A26" s="79" t="s">
        <v>172</v>
      </c>
      <c r="B26" s="148"/>
      <c r="C26" s="49"/>
      <c r="D26" s="49"/>
      <c r="E26" s="49"/>
      <c r="F26" s="49"/>
      <c r="G26" s="49"/>
      <c r="H26" s="49"/>
      <c r="I26" s="49"/>
      <c r="J26" s="37"/>
      <c r="K26" s="37"/>
      <c r="L26" s="37"/>
      <c r="M26" s="37"/>
      <c r="N26" s="37"/>
      <c r="O26" s="37"/>
      <c r="P26" s="413"/>
      <c r="Q26" s="413"/>
      <c r="AB26" s="20"/>
      <c r="AC26" s="20"/>
      <c r="AD26" s="20"/>
      <c r="AE26" s="20"/>
      <c r="AF26" s="20"/>
    </row>
    <row r="27" spans="1:32" x14ac:dyDescent="0.2">
      <c r="B27" s="145" t="s">
        <v>168</v>
      </c>
      <c r="C27" s="37">
        <v>20.6</v>
      </c>
      <c r="D27" s="37">
        <v>10.7</v>
      </c>
      <c r="E27" s="37">
        <v>7.1999999999999993</v>
      </c>
      <c r="F27" s="37">
        <v>21.5</v>
      </c>
      <c r="G27" s="37">
        <v>21.083680000000001</v>
      </c>
      <c r="H27" s="37">
        <v>11.786175999999999</v>
      </c>
      <c r="I27" s="37">
        <v>11.04613482459893</v>
      </c>
      <c r="J27" s="37">
        <v>14.366890000000003</v>
      </c>
      <c r="K27" s="37">
        <v>19.607740944009155</v>
      </c>
      <c r="L27" s="37">
        <v>12.117785200000002</v>
      </c>
      <c r="M27" s="37">
        <v>6.3955520999999997</v>
      </c>
      <c r="N27" s="37">
        <v>9.2503598999999994</v>
      </c>
      <c r="O27" s="37">
        <v>5.2536196999999989</v>
      </c>
      <c r="P27" s="37">
        <v>14.799323500000002</v>
      </c>
      <c r="Q27" s="37">
        <v>12.563564</v>
      </c>
      <c r="R27" s="37">
        <v>15.109029500000002</v>
      </c>
      <c r="S27" s="37">
        <v>13.628997719999999</v>
      </c>
      <c r="T27" s="37">
        <v>13.479312</v>
      </c>
      <c r="U27" s="37">
        <v>13.208800000000002</v>
      </c>
      <c r="V27" s="37">
        <v>13.047339600000001</v>
      </c>
      <c r="W27" s="37">
        <v>2.5144830000000002</v>
      </c>
      <c r="X27" s="37">
        <v>12.951000000000001</v>
      </c>
      <c r="Y27" s="37">
        <v>13.224580575990728</v>
      </c>
      <c r="Z27" s="37">
        <v>12.92606</v>
      </c>
      <c r="AA27" s="37">
        <v>5.5968999999999998</v>
      </c>
      <c r="AB27" s="37">
        <v>12.374540511296077</v>
      </c>
      <c r="AC27" s="37">
        <v>11.655639040000001</v>
      </c>
      <c r="AD27" s="37">
        <v>11.460645078709678</v>
      </c>
      <c r="AE27" s="37">
        <v>9.23</v>
      </c>
      <c r="AF27" s="8">
        <v>8</v>
      </c>
    </row>
    <row r="28" spans="1:32" x14ac:dyDescent="0.2">
      <c r="B28" s="145" t="s">
        <v>412</v>
      </c>
      <c r="C28" s="147">
        <f>'Table 7&amp;8 Fruit Imports'!C12</f>
        <v>23.459099000000005</v>
      </c>
      <c r="D28" s="147">
        <f>'Table 7&amp;8 Fruit Imports'!D12</f>
        <v>28.873368000000003</v>
      </c>
      <c r="E28" s="147">
        <f>'Table 7&amp;8 Fruit Imports'!E12</f>
        <v>27.365714000000008</v>
      </c>
      <c r="F28" s="147">
        <f>'Table 7&amp;8 Fruit Imports'!F12</f>
        <v>26.215994999999996</v>
      </c>
      <c r="G28" s="147">
        <f>'Table 7&amp;8 Fruit Imports'!G12</f>
        <v>33.570082999999997</v>
      </c>
      <c r="H28" s="147">
        <f>'Table 7&amp;8 Fruit Imports'!H12</f>
        <v>28.967173000000006</v>
      </c>
      <c r="I28" s="147">
        <f>'Table 7&amp;8 Fruit Imports'!I12</f>
        <v>32.177975000000004</v>
      </c>
      <c r="J28" s="147">
        <f>'Table 7&amp;8 Fruit Imports'!J12</f>
        <v>30.501085000000003</v>
      </c>
      <c r="K28" s="147">
        <f>'Table 7&amp;8 Fruit Imports'!K12</f>
        <v>27.829144000000007</v>
      </c>
      <c r="L28" s="147">
        <f>'Table 7&amp;8 Fruit Imports'!L12</f>
        <v>36.122028999999991</v>
      </c>
      <c r="M28" s="147">
        <f>'Table 7&amp;8 Fruit Imports'!M12</f>
        <v>39.536156000000013</v>
      </c>
      <c r="N28" s="147">
        <f>'Table 7&amp;8 Fruit Imports'!N12</f>
        <v>55.953741999999984</v>
      </c>
      <c r="O28" s="147">
        <f>'Table 7&amp;8 Fruit Imports'!O12</f>
        <v>80.074939000000015</v>
      </c>
      <c r="P28" s="147">
        <f>'Table 7&amp;8 Fruit Imports'!P12</f>
        <v>162.75090600000004</v>
      </c>
      <c r="Q28" s="147">
        <f>'Table 7&amp;8 Fruit Imports'!Q12</f>
        <v>146.92674499999998</v>
      </c>
      <c r="R28" s="147">
        <f>'Table 7&amp;8 Fruit Imports'!R12</f>
        <v>53.886744999999991</v>
      </c>
      <c r="S28" s="147">
        <f>'Table 7&amp;8 Fruit Imports'!S12</f>
        <v>51.072332000000031</v>
      </c>
      <c r="T28" s="147">
        <f>'Table 7&amp;8 Fruit Imports'!T12</f>
        <v>71.57648800000004</v>
      </c>
      <c r="U28" s="147">
        <f>'Table 7&amp;8 Fruit Imports'!U12</f>
        <v>65.953608999999986</v>
      </c>
      <c r="V28" s="147">
        <f>'Table 7&amp;8 Fruit Imports'!V12</f>
        <v>74.783371000000031</v>
      </c>
      <c r="W28" s="147">
        <f>'Table 7&amp;8 Fruit Imports'!W12</f>
        <v>73.02018200000002</v>
      </c>
      <c r="X28" s="147">
        <f>'Table 7&amp;8 Fruit Imports'!X12</f>
        <v>66.661200000000022</v>
      </c>
      <c r="Y28" s="147">
        <v>54.394103000000015</v>
      </c>
      <c r="Z28" s="147">
        <v>63.520180999999994</v>
      </c>
      <c r="AA28" s="147">
        <v>61.919290000000039</v>
      </c>
      <c r="AB28" s="147">
        <v>59.786356000000033</v>
      </c>
      <c r="AC28" s="147">
        <v>60.483482999999993</v>
      </c>
      <c r="AD28" s="147">
        <v>49.041887999999979</v>
      </c>
      <c r="AE28" s="147">
        <v>55.541161999999979</v>
      </c>
      <c r="AF28" s="147">
        <v>49.730949000000017</v>
      </c>
    </row>
    <row r="29" spans="1:32" x14ac:dyDescent="0.2">
      <c r="B29" s="145" t="s">
        <v>260</v>
      </c>
      <c r="C29" s="147">
        <f>'Table 9 Fruit Exports'!C12</f>
        <v>9.0404999999999999E-2</v>
      </c>
      <c r="D29" s="147">
        <f>'Table 9 Fruit Exports'!D12</f>
        <v>0.132184</v>
      </c>
      <c r="E29" s="147">
        <f>'Table 9 Fruit Exports'!E12</f>
        <v>0.22724699999999998</v>
      </c>
      <c r="F29" s="147">
        <f>'Table 9 Fruit Exports'!F12</f>
        <v>1.286508</v>
      </c>
      <c r="G29" s="147">
        <f>'Table 9 Fruit Exports'!G12</f>
        <v>0.48331099999999999</v>
      </c>
      <c r="H29" s="147">
        <f>'Table 9 Fruit Exports'!H12</f>
        <v>0.67505999999999999</v>
      </c>
      <c r="I29" s="147">
        <f>'Table 9 Fruit Exports'!I12</f>
        <v>0.52473100000000006</v>
      </c>
      <c r="J29" s="147">
        <f>'Table 9 Fruit Exports'!J12</f>
        <v>0.45424600000000004</v>
      </c>
      <c r="K29" s="147">
        <f>'Table 9 Fruit Exports'!K12</f>
        <v>1.4719610000000003</v>
      </c>
      <c r="L29" s="147">
        <f>'Table 9 Fruit Exports'!L12</f>
        <v>1.2510729999999997</v>
      </c>
      <c r="M29" s="147">
        <f>'Table 9 Fruit Exports'!M12</f>
        <v>0.52305899999999983</v>
      </c>
      <c r="N29" s="147">
        <f>'Table 9 Fruit Exports'!N12</f>
        <v>1.1264759999999998</v>
      </c>
      <c r="O29" s="147">
        <f>'Table 9 Fruit Exports'!O12</f>
        <v>0.84016000000000002</v>
      </c>
      <c r="P29" s="147">
        <f>'Table 9 Fruit Exports'!P12</f>
        <v>1.1554090000000004</v>
      </c>
      <c r="Q29" s="147">
        <f>'Table 9 Fruit Exports'!Q12</f>
        <v>1.0112790000000003</v>
      </c>
      <c r="R29" s="147">
        <f>'Table 9 Fruit Exports'!R12</f>
        <v>0.95773399999999997</v>
      </c>
      <c r="S29" s="147">
        <f>'Table 9 Fruit Exports'!S12</f>
        <v>0.98252600000000012</v>
      </c>
      <c r="T29" s="147">
        <f>'Table 9 Fruit Exports'!T12</f>
        <v>1.1920760000000001</v>
      </c>
      <c r="U29" s="147">
        <f>'Table 9 Fruit Exports'!U12</f>
        <v>0.41933500000000001</v>
      </c>
      <c r="V29" s="147">
        <f>'Table 9 Fruit Exports'!V12</f>
        <v>0.84118100000000007</v>
      </c>
      <c r="W29" s="147">
        <f>'Table 9 Fruit Exports'!W12</f>
        <v>0.55114300000000005</v>
      </c>
      <c r="X29" s="147">
        <f>'Table 9 Fruit Exports'!X12</f>
        <v>0.68180899999999978</v>
      </c>
      <c r="Y29" s="147">
        <v>1.176922</v>
      </c>
      <c r="Z29" s="147">
        <v>0.97420899999999966</v>
      </c>
      <c r="AA29" s="147">
        <v>1.5424509999999998</v>
      </c>
      <c r="AB29" s="147">
        <v>1.5044559999999998</v>
      </c>
      <c r="AC29" s="147">
        <v>1.1162509999999999</v>
      </c>
      <c r="AD29" s="147">
        <v>1.1119560000000002</v>
      </c>
      <c r="AE29" s="147">
        <v>0.92032200000000008</v>
      </c>
      <c r="AF29" s="147">
        <v>1.1026219999999995</v>
      </c>
    </row>
    <row r="30" spans="1:32" x14ac:dyDescent="0.2">
      <c r="B30" s="148"/>
      <c r="C30" s="49"/>
      <c r="D30" s="49"/>
      <c r="E30" s="49"/>
      <c r="F30" s="49"/>
      <c r="G30" s="49"/>
      <c r="H30" s="49"/>
      <c r="I30" s="49"/>
      <c r="J30" s="37"/>
      <c r="K30" s="37"/>
      <c r="L30" s="37"/>
      <c r="M30" s="37"/>
      <c r="N30" s="37"/>
      <c r="O30" s="37"/>
      <c r="P30" s="413"/>
      <c r="Q30" s="413"/>
      <c r="X30" s="37"/>
      <c r="Y30" s="37"/>
      <c r="Z30" s="37"/>
      <c r="AA30" s="37"/>
      <c r="AB30" s="8"/>
      <c r="AC30" s="8"/>
      <c r="AD30" s="8"/>
      <c r="AE30" s="8"/>
      <c r="AF30" s="8"/>
    </row>
    <row r="31" spans="1:32" x14ac:dyDescent="0.2">
      <c r="B31" s="149" t="s">
        <v>169</v>
      </c>
      <c r="C31" s="150">
        <f t="shared" ref="C31:X31" si="4">(C27+C28)-C29</f>
        <v>43.968694000000006</v>
      </c>
      <c r="D31" s="150">
        <f t="shared" si="4"/>
        <v>39.441184</v>
      </c>
      <c r="E31" s="150">
        <f t="shared" si="4"/>
        <v>34.338467000000009</v>
      </c>
      <c r="F31" s="150">
        <f t="shared" si="4"/>
        <v>46.429486999999995</v>
      </c>
      <c r="G31" s="150">
        <f t="shared" si="4"/>
        <v>54.170451999999997</v>
      </c>
      <c r="H31" s="150">
        <f t="shared" si="4"/>
        <v>40.078289000000005</v>
      </c>
      <c r="I31" s="150">
        <f t="shared" si="4"/>
        <v>42.699378824598931</v>
      </c>
      <c r="J31" s="150">
        <f t="shared" si="4"/>
        <v>44.413729000000011</v>
      </c>
      <c r="K31" s="150">
        <f t="shared" si="4"/>
        <v>45.964923944009165</v>
      </c>
      <c r="L31" s="150">
        <f t="shared" si="4"/>
        <v>46.988741199999993</v>
      </c>
      <c r="M31" s="150">
        <f t="shared" si="4"/>
        <v>45.408649100000012</v>
      </c>
      <c r="N31" s="150">
        <f t="shared" si="4"/>
        <v>64.077625899999987</v>
      </c>
      <c r="O31" s="150">
        <f t="shared" si="4"/>
        <v>84.488398700000019</v>
      </c>
      <c r="P31" s="150">
        <f t="shared" si="4"/>
        <v>176.39482050000007</v>
      </c>
      <c r="Q31" s="150">
        <f t="shared" si="4"/>
        <v>158.47902999999997</v>
      </c>
      <c r="R31" s="150">
        <f t="shared" si="4"/>
        <v>68.038040499999994</v>
      </c>
      <c r="S31" s="150">
        <f t="shared" si="4"/>
        <v>63.718803720000032</v>
      </c>
      <c r="T31" s="150">
        <f t="shared" si="4"/>
        <v>83.863724000000033</v>
      </c>
      <c r="U31" s="150">
        <f t="shared" si="4"/>
        <v>78.743073999999979</v>
      </c>
      <c r="V31" s="150">
        <f t="shared" si="4"/>
        <v>86.989529600000026</v>
      </c>
      <c r="W31" s="150">
        <f t="shared" si="4"/>
        <v>74.983522000000022</v>
      </c>
      <c r="X31" s="150">
        <f t="shared" si="4"/>
        <v>78.930391000000029</v>
      </c>
      <c r="Y31" s="150">
        <v>66.441761575990739</v>
      </c>
      <c r="Z31" s="150">
        <v>75.472031999999984</v>
      </c>
      <c r="AA31" s="150">
        <v>65.973739000000037</v>
      </c>
      <c r="AB31" s="152">
        <v>70.656440511296111</v>
      </c>
      <c r="AC31" s="152">
        <v>71.022871039999984</v>
      </c>
      <c r="AD31" s="152">
        <v>59.390577078709661</v>
      </c>
      <c r="AE31" s="152">
        <v>63.850839999999977</v>
      </c>
      <c r="AF31" s="152">
        <v>56.62832700000002</v>
      </c>
    </row>
    <row r="32" spans="1:32" x14ac:dyDescent="0.2">
      <c r="B32" s="148"/>
      <c r="C32" s="49"/>
      <c r="D32" s="49"/>
      <c r="E32" s="49"/>
      <c r="F32" s="49"/>
      <c r="G32" s="49"/>
      <c r="H32" s="49"/>
      <c r="I32" s="49"/>
      <c r="J32" s="37"/>
      <c r="K32" s="151"/>
      <c r="L32" s="151"/>
      <c r="M32" s="151"/>
      <c r="N32" s="151"/>
      <c r="O32" s="151"/>
      <c r="P32" s="413"/>
      <c r="Q32" s="413"/>
      <c r="AB32" s="20"/>
      <c r="AC32" s="20"/>
      <c r="AD32" s="20"/>
      <c r="AE32" s="20"/>
      <c r="AF32" s="20"/>
    </row>
    <row r="33" spans="1:32" x14ac:dyDescent="0.2">
      <c r="B33" s="145" t="s">
        <v>170</v>
      </c>
      <c r="C33" s="150">
        <f t="shared" ref="C33:X33" si="5">C27/C31*100</f>
        <v>46.851516672294153</v>
      </c>
      <c r="D33" s="150">
        <f t="shared" si="5"/>
        <v>27.129003023844312</v>
      </c>
      <c r="E33" s="150">
        <f t="shared" si="5"/>
        <v>20.96773860056128</v>
      </c>
      <c r="F33" s="150">
        <f t="shared" si="5"/>
        <v>46.306779138007713</v>
      </c>
      <c r="G33" s="150">
        <f t="shared" si="5"/>
        <v>38.920997004049369</v>
      </c>
      <c r="H33" s="150">
        <f t="shared" si="5"/>
        <v>29.407882157843606</v>
      </c>
      <c r="I33" s="150">
        <f t="shared" si="5"/>
        <v>25.869544542964867</v>
      </c>
      <c r="J33" s="150">
        <f t="shared" si="5"/>
        <v>32.347858023810609</v>
      </c>
      <c r="K33" s="150">
        <f t="shared" si="5"/>
        <v>42.658051534891598</v>
      </c>
      <c r="L33" s="150">
        <f t="shared" si="5"/>
        <v>25.788699357624001</v>
      </c>
      <c r="M33" s="150">
        <f t="shared" si="5"/>
        <v>14.084435953854435</v>
      </c>
      <c r="N33" s="150">
        <f t="shared" si="5"/>
        <v>14.436177636225441</v>
      </c>
      <c r="O33" s="150">
        <f t="shared" si="5"/>
        <v>6.2181551323448128</v>
      </c>
      <c r="P33" s="150">
        <f t="shared" si="5"/>
        <v>8.3898855182088496</v>
      </c>
      <c r="Q33" s="150">
        <f t="shared" si="5"/>
        <v>7.9275876436144284</v>
      </c>
      <c r="R33" s="150">
        <f t="shared" si="5"/>
        <v>22.206738155546972</v>
      </c>
      <c r="S33" s="150">
        <f t="shared" si="5"/>
        <v>21.389286873447901</v>
      </c>
      <c r="T33" s="150">
        <f t="shared" si="5"/>
        <v>16.072875561786397</v>
      </c>
      <c r="U33" s="150">
        <f t="shared" si="5"/>
        <v>16.774554673849799</v>
      </c>
      <c r="V33" s="150">
        <f t="shared" si="5"/>
        <v>14.998747159566198</v>
      </c>
      <c r="W33" s="150">
        <f t="shared" si="5"/>
        <v>3.353380760108867</v>
      </c>
      <c r="X33" s="150">
        <f t="shared" si="5"/>
        <v>16.408128524284134</v>
      </c>
      <c r="Y33" s="150">
        <v>19.904018590575024</v>
      </c>
      <c r="Z33" s="150">
        <v>17.1269537303567</v>
      </c>
      <c r="AA33" s="152">
        <v>8.4835270591530314</v>
      </c>
      <c r="AB33" s="152">
        <v>17.513676632659852</v>
      </c>
      <c r="AC33" s="152">
        <v>16.411106548249169</v>
      </c>
      <c r="AD33" s="152">
        <v>19.297076476493931</v>
      </c>
      <c r="AE33" s="152">
        <v>14.455565502348918</v>
      </c>
      <c r="AF33" s="152">
        <v>14.127205276610056</v>
      </c>
    </row>
    <row r="34" spans="1:32" x14ac:dyDescent="0.2">
      <c r="B34" s="153"/>
      <c r="C34" s="49"/>
      <c r="D34" s="49"/>
      <c r="E34" s="49"/>
      <c r="F34" s="49"/>
      <c r="G34" s="49"/>
      <c r="H34" s="49"/>
      <c r="I34" s="49"/>
      <c r="J34" s="37"/>
      <c r="K34" s="37"/>
      <c r="L34" s="37"/>
      <c r="M34" s="37"/>
      <c r="N34" s="37"/>
      <c r="O34" s="37"/>
      <c r="P34" s="413"/>
      <c r="Q34" s="413"/>
      <c r="AF34" s="20"/>
    </row>
    <row r="35" spans="1:32" x14ac:dyDescent="0.2">
      <c r="A35" s="79" t="s">
        <v>173</v>
      </c>
      <c r="B35" s="148"/>
      <c r="C35" s="49"/>
      <c r="D35" s="49"/>
      <c r="E35" s="49"/>
      <c r="F35" s="49"/>
      <c r="G35" s="49"/>
      <c r="H35" s="49"/>
      <c r="I35" s="49"/>
      <c r="J35" s="37"/>
      <c r="K35" s="51"/>
      <c r="L35" s="51"/>
      <c r="M35" s="51"/>
      <c r="N35" s="51"/>
      <c r="O35" s="51"/>
      <c r="P35" s="413"/>
      <c r="Q35" s="413"/>
      <c r="AF35" s="20"/>
    </row>
    <row r="36" spans="1:32" x14ac:dyDescent="0.2">
      <c r="A36" s="79"/>
      <c r="B36" s="145" t="s">
        <v>168</v>
      </c>
      <c r="C36" s="37">
        <v>46.102749999999993</v>
      </c>
      <c r="D36" s="37">
        <v>45.355589999999999</v>
      </c>
      <c r="E36" s="37">
        <v>50.822749999999999</v>
      </c>
      <c r="F36" s="37">
        <v>44.329150000000006</v>
      </c>
      <c r="G36" s="37">
        <v>40.892749999999999</v>
      </c>
      <c r="H36" s="37">
        <v>48.243187999999996</v>
      </c>
      <c r="I36" s="37">
        <v>38.300631764705884</v>
      </c>
      <c r="J36" s="37">
        <v>41.63974498999999</v>
      </c>
      <c r="K36" s="37">
        <v>40.059967766299998</v>
      </c>
      <c r="L36" s="37">
        <v>32.785071020000004</v>
      </c>
      <c r="M36" s="37">
        <v>34.931513880000004</v>
      </c>
      <c r="N36" s="37">
        <v>42.040829949999988</v>
      </c>
      <c r="O36" s="37">
        <v>37.312610358200004</v>
      </c>
      <c r="P36" s="37">
        <v>36.612292154949998</v>
      </c>
      <c r="Q36" s="37">
        <v>41.416394499999996</v>
      </c>
      <c r="R36" s="37">
        <v>47.057315003499987</v>
      </c>
      <c r="S36" s="37">
        <v>52.466500000000003</v>
      </c>
      <c r="T36" s="37">
        <v>68.55</v>
      </c>
      <c r="U36" s="37">
        <v>67.506999999999991</v>
      </c>
      <c r="V36" s="37">
        <v>83.120286108300945</v>
      </c>
      <c r="W36" s="37">
        <v>93.963931979948029</v>
      </c>
      <c r="X36" s="37">
        <v>98.543075458130247</v>
      </c>
      <c r="Y36" s="37">
        <v>95.741481297393008</v>
      </c>
      <c r="Z36" s="37">
        <v>101.85903135736378</v>
      </c>
      <c r="AA36" s="37">
        <v>94.842790719332072</v>
      </c>
      <c r="AB36" s="37">
        <v>93.888453977475621</v>
      </c>
      <c r="AC36" s="37">
        <v>104.37395682318011</v>
      </c>
      <c r="AD36" s="37">
        <v>115.49389163683418</v>
      </c>
      <c r="AE36" s="37">
        <v>120.32653361594033</v>
      </c>
      <c r="AF36" s="8">
        <v>127.62326863199571</v>
      </c>
    </row>
    <row r="37" spans="1:32" x14ac:dyDescent="0.2">
      <c r="A37" s="79"/>
      <c r="B37" s="145" t="s">
        <v>412</v>
      </c>
      <c r="C37" s="147">
        <f>'Table 7&amp;8 Fruit Imports'!C17</f>
        <v>17.557072000000005</v>
      </c>
      <c r="D37" s="147">
        <f>'Table 7&amp;8 Fruit Imports'!D17</f>
        <v>19.666672999999985</v>
      </c>
      <c r="E37" s="147">
        <f>'Table 7&amp;8 Fruit Imports'!E17</f>
        <v>19.083223000000007</v>
      </c>
      <c r="F37" s="147">
        <f>'Table 7&amp;8 Fruit Imports'!F17</f>
        <v>19.83713199999999</v>
      </c>
      <c r="G37" s="147">
        <f>'Table 7&amp;8 Fruit Imports'!G17</f>
        <v>21.744732999999997</v>
      </c>
      <c r="H37" s="147">
        <f>'Table 7&amp;8 Fruit Imports'!H17</f>
        <v>19.965051999999996</v>
      </c>
      <c r="I37" s="147">
        <f>'Table 7&amp;8 Fruit Imports'!I17</f>
        <v>26.845421999999999</v>
      </c>
      <c r="J37" s="147">
        <f>'Table 7&amp;8 Fruit Imports'!J17</f>
        <v>26.476932999999995</v>
      </c>
      <c r="K37" s="147">
        <f>'Table 7&amp;8 Fruit Imports'!K17</f>
        <v>27.200657999999986</v>
      </c>
      <c r="L37" s="147">
        <f>'Table 7&amp;8 Fruit Imports'!L17</f>
        <v>34.001563000000012</v>
      </c>
      <c r="M37" s="147">
        <f>'Table 7&amp;8 Fruit Imports'!M17</f>
        <v>36.920693</v>
      </c>
      <c r="N37" s="147">
        <f>'Table 7&amp;8 Fruit Imports'!N17</f>
        <v>23.509463000000004</v>
      </c>
      <c r="O37" s="147">
        <f>'Table 7&amp;8 Fruit Imports'!O17</f>
        <v>29.361938000000013</v>
      </c>
      <c r="P37" s="147">
        <f>'Table 7&amp;8 Fruit Imports'!P17</f>
        <v>28.530429000000002</v>
      </c>
      <c r="Q37" s="147">
        <f>'Table 7&amp;8 Fruit Imports'!Q17</f>
        <v>36.685666000000012</v>
      </c>
      <c r="R37" s="147">
        <f>'Table 7&amp;8 Fruit Imports'!R17</f>
        <v>35.905494999999995</v>
      </c>
      <c r="S37" s="147">
        <f>'Table 7&amp;8 Fruit Imports'!S17</f>
        <v>39.95546999999997</v>
      </c>
      <c r="T37" s="147">
        <f>'Table 7&amp;8 Fruit Imports'!T17</f>
        <v>47.272668000000024</v>
      </c>
      <c r="U37" s="147">
        <f>'Table 7&amp;8 Fruit Imports'!U17</f>
        <v>47.888951999999961</v>
      </c>
      <c r="V37" s="147">
        <f>'Table 7&amp;8 Fruit Imports'!V17</f>
        <v>66.662828000000047</v>
      </c>
      <c r="W37" s="147">
        <f>'Table 7&amp;8 Fruit Imports'!W17</f>
        <v>44.903888999999985</v>
      </c>
      <c r="X37" s="147">
        <f>'Table 7&amp;8 Fruit Imports'!X17</f>
        <v>39.253546000000007</v>
      </c>
      <c r="Y37" s="147">
        <v>38.056848000000002</v>
      </c>
      <c r="Z37" s="147">
        <v>47.091262999999984</v>
      </c>
      <c r="AA37" s="147">
        <v>49.676864999999999</v>
      </c>
      <c r="AB37" s="147">
        <v>46.251148999999963</v>
      </c>
      <c r="AC37" s="147">
        <v>49.239349000000004</v>
      </c>
      <c r="AD37" s="147">
        <v>54.836099000000061</v>
      </c>
      <c r="AE37" s="147">
        <v>57.972941000000013</v>
      </c>
      <c r="AF37" s="147">
        <v>54.27669700000002</v>
      </c>
    </row>
    <row r="38" spans="1:32" x14ac:dyDescent="0.2">
      <c r="A38" s="79"/>
      <c r="B38" s="145" t="s">
        <v>260</v>
      </c>
      <c r="C38" s="147">
        <f>'Table 9 Fruit Exports'!C17</f>
        <v>0.23279799999999998</v>
      </c>
      <c r="D38" s="147">
        <f>'Table 9 Fruit Exports'!D17</f>
        <v>0.11165600000000001</v>
      </c>
      <c r="E38" s="147">
        <f>'Table 9 Fruit Exports'!E17</f>
        <v>0.206399</v>
      </c>
      <c r="F38" s="147">
        <f>'Table 9 Fruit Exports'!F17</f>
        <v>0.34110599999999996</v>
      </c>
      <c r="G38" s="147">
        <f>'Table 9 Fruit Exports'!G17</f>
        <v>0.37562800000000002</v>
      </c>
      <c r="H38" s="147">
        <f>'Table 9 Fruit Exports'!H17</f>
        <v>4.5266000000000001E-2</v>
      </c>
      <c r="I38" s="147">
        <f>'Table 9 Fruit Exports'!I17</f>
        <v>7.2426000000000004E-2</v>
      </c>
      <c r="J38" s="147">
        <f>'Table 9 Fruit Exports'!J17</f>
        <v>0.18390499999999999</v>
      </c>
      <c r="K38" s="147">
        <f>'Table 9 Fruit Exports'!K17</f>
        <v>0.26334999999999992</v>
      </c>
      <c r="L38" s="147">
        <f>'Table 9 Fruit Exports'!L17</f>
        <v>0.3583079999999999</v>
      </c>
      <c r="M38" s="147">
        <f>'Table 9 Fruit Exports'!M17</f>
        <v>0.14961200000000002</v>
      </c>
      <c r="N38" s="147">
        <f>'Table 9 Fruit Exports'!N17</f>
        <v>0.229655</v>
      </c>
      <c r="O38" s="147">
        <f>'Table 9 Fruit Exports'!O17</f>
        <v>0.17642200000000002</v>
      </c>
      <c r="P38" s="147">
        <f>'Table 9 Fruit Exports'!P17</f>
        <v>0.19198000000000001</v>
      </c>
      <c r="Q38" s="147">
        <f>'Table 9 Fruit Exports'!Q17</f>
        <v>0.18148800000000001</v>
      </c>
      <c r="R38" s="147">
        <f>'Table 9 Fruit Exports'!R17</f>
        <v>0.29278599999999999</v>
      </c>
      <c r="S38" s="147">
        <f>'Table 9 Fruit Exports'!S17</f>
        <v>0.17731900000000003</v>
      </c>
      <c r="T38" s="147">
        <f>'Table 9 Fruit Exports'!T17</f>
        <v>0.32026300000000002</v>
      </c>
      <c r="U38" s="147">
        <f>'Table 9 Fruit Exports'!U17</f>
        <v>0.29194500000000001</v>
      </c>
      <c r="V38" s="147">
        <f>'Table 9 Fruit Exports'!V17</f>
        <v>0.27032499999999998</v>
      </c>
      <c r="W38" s="147">
        <f>'Table 9 Fruit Exports'!W17</f>
        <v>0.53573499999999985</v>
      </c>
      <c r="X38" s="147">
        <f>'Table 9 Fruit Exports'!X17</f>
        <v>0.27888000000000002</v>
      </c>
      <c r="Y38" s="147">
        <v>0.40019899999999997</v>
      </c>
      <c r="Z38" s="147">
        <v>0.294159</v>
      </c>
      <c r="AA38" s="147">
        <v>0.31239699999999998</v>
      </c>
      <c r="AB38" s="147">
        <v>0.70304100000000058</v>
      </c>
      <c r="AC38" s="147">
        <v>1.0086160000000004</v>
      </c>
      <c r="AD38" s="147">
        <v>2.0541700000000009</v>
      </c>
      <c r="AE38" s="147">
        <v>1.2296349999999991</v>
      </c>
      <c r="AF38" s="147">
        <v>4.0638719999999999</v>
      </c>
    </row>
    <row r="39" spans="1:32" x14ac:dyDescent="0.2">
      <c r="A39" s="79"/>
      <c r="B39" s="148"/>
      <c r="C39" s="49"/>
      <c r="D39" s="49"/>
      <c r="E39" s="49"/>
      <c r="F39" s="49"/>
      <c r="G39" s="49"/>
      <c r="H39" s="49"/>
      <c r="I39" s="49"/>
      <c r="J39" s="71"/>
      <c r="K39" s="37"/>
      <c r="L39" s="37"/>
      <c r="M39" s="37"/>
      <c r="N39" s="37"/>
      <c r="O39" s="37"/>
      <c r="P39" s="413"/>
      <c r="Q39" s="413"/>
      <c r="AF39" s="20"/>
    </row>
    <row r="40" spans="1:32" x14ac:dyDescent="0.2">
      <c r="A40" s="79"/>
      <c r="B40" s="149" t="s">
        <v>169</v>
      </c>
      <c r="C40" s="150">
        <f t="shared" ref="C40:X40" si="6">SUM(C36+C37)-C38</f>
        <v>63.427023999999996</v>
      </c>
      <c r="D40" s="150">
        <f t="shared" si="6"/>
        <v>64.910606999999985</v>
      </c>
      <c r="E40" s="150">
        <f t="shared" si="6"/>
        <v>69.699573999999998</v>
      </c>
      <c r="F40" s="150">
        <f t="shared" si="6"/>
        <v>63.825175999999992</v>
      </c>
      <c r="G40" s="150">
        <f t="shared" si="6"/>
        <v>62.261854999999997</v>
      </c>
      <c r="H40" s="150">
        <f t="shared" si="6"/>
        <v>68.162973999999991</v>
      </c>
      <c r="I40" s="150">
        <f t="shared" si="6"/>
        <v>65.07362776470589</v>
      </c>
      <c r="J40" s="150">
        <f t="shared" si="6"/>
        <v>67.932772989999989</v>
      </c>
      <c r="K40" s="150">
        <f t="shared" si="6"/>
        <v>66.997275766299978</v>
      </c>
      <c r="L40" s="150">
        <f t="shared" si="6"/>
        <v>66.428326020000014</v>
      </c>
      <c r="M40" s="150">
        <f t="shared" si="6"/>
        <v>71.702594880000007</v>
      </c>
      <c r="N40" s="150">
        <f t="shared" si="6"/>
        <v>65.320637950000005</v>
      </c>
      <c r="O40" s="150">
        <f t="shared" si="6"/>
        <v>66.498126358200011</v>
      </c>
      <c r="P40" s="150">
        <f t="shared" si="6"/>
        <v>64.950741154949995</v>
      </c>
      <c r="Q40" s="150">
        <f t="shared" si="6"/>
        <v>77.920572500000006</v>
      </c>
      <c r="R40" s="150">
        <f t="shared" si="6"/>
        <v>82.670024003499975</v>
      </c>
      <c r="S40" s="150">
        <f t="shared" si="6"/>
        <v>92.244650999999976</v>
      </c>
      <c r="T40" s="150">
        <f t="shared" si="6"/>
        <v>115.50240500000002</v>
      </c>
      <c r="U40" s="150">
        <f t="shared" si="6"/>
        <v>115.10400699999995</v>
      </c>
      <c r="V40" s="150">
        <f t="shared" si="6"/>
        <v>149.51278910830098</v>
      </c>
      <c r="W40" s="150">
        <f t="shared" si="6"/>
        <v>138.33208597994803</v>
      </c>
      <c r="X40" s="150">
        <f t="shared" si="6"/>
        <v>137.51774145813027</v>
      </c>
      <c r="Y40" s="150">
        <v>133.39813029739304</v>
      </c>
      <c r="Z40" s="150">
        <v>148.65613535736375</v>
      </c>
      <c r="AA40" s="150">
        <v>144.20725871933206</v>
      </c>
      <c r="AB40" s="150">
        <v>139.43656197747558</v>
      </c>
      <c r="AC40" s="150">
        <v>152.60468982318011</v>
      </c>
      <c r="AD40" s="150">
        <v>168.27582063683423</v>
      </c>
      <c r="AE40" s="150">
        <v>177.06983961594034</v>
      </c>
      <c r="AF40" s="152">
        <v>177.83609363199574</v>
      </c>
    </row>
    <row r="41" spans="1:32" x14ac:dyDescent="0.2">
      <c r="A41" s="79"/>
      <c r="B41" s="148"/>
      <c r="C41" s="49"/>
      <c r="D41" s="49"/>
      <c r="E41" s="49"/>
      <c r="F41" s="49"/>
      <c r="G41" s="49"/>
      <c r="H41" s="49"/>
      <c r="I41" s="49"/>
      <c r="J41" s="71"/>
      <c r="K41" s="71"/>
      <c r="L41" s="71"/>
      <c r="M41" s="71"/>
      <c r="N41" s="71"/>
      <c r="O41" s="71"/>
      <c r="P41" s="413"/>
      <c r="Q41" s="413"/>
      <c r="AF41" s="20"/>
    </row>
    <row r="42" spans="1:32" x14ac:dyDescent="0.2">
      <c r="B42" s="145" t="s">
        <v>170</v>
      </c>
      <c r="C42" s="150">
        <f t="shared" ref="C42:X42" si="7">C36/C40*100</f>
        <v>72.686289049285989</v>
      </c>
      <c r="D42" s="150">
        <f t="shared" si="7"/>
        <v>69.873926768239912</v>
      </c>
      <c r="E42" s="150">
        <f t="shared" si="7"/>
        <v>72.916873207862082</v>
      </c>
      <c r="F42" s="150">
        <f t="shared" si="7"/>
        <v>69.454019210225155</v>
      </c>
      <c r="G42" s="150">
        <f t="shared" si="7"/>
        <v>65.678656699194065</v>
      </c>
      <c r="H42" s="150">
        <f t="shared" si="7"/>
        <v>70.776236964073775</v>
      </c>
      <c r="I42" s="150">
        <f t="shared" si="7"/>
        <v>58.857379064824592</v>
      </c>
      <c r="J42" s="150">
        <f t="shared" si="7"/>
        <v>61.295517843986069</v>
      </c>
      <c r="K42" s="150">
        <f t="shared" si="7"/>
        <v>59.793427879123406</v>
      </c>
      <c r="L42" s="150">
        <f t="shared" si="7"/>
        <v>49.354052682479441</v>
      </c>
      <c r="M42" s="150">
        <f t="shared" si="7"/>
        <v>48.717224165263012</v>
      </c>
      <c r="N42" s="150">
        <f t="shared" si="7"/>
        <v>64.360715494206204</v>
      </c>
      <c r="O42" s="150">
        <f t="shared" si="7"/>
        <v>56.110769433128418</v>
      </c>
      <c r="P42" s="150">
        <f t="shared" si="7"/>
        <v>56.369321587271401</v>
      </c>
      <c r="Q42" s="150">
        <f t="shared" si="7"/>
        <v>53.152066484111103</v>
      </c>
      <c r="R42" s="150">
        <f t="shared" si="7"/>
        <v>56.921859610815808</v>
      </c>
      <c r="S42" s="150">
        <f t="shared" si="7"/>
        <v>56.877552715766697</v>
      </c>
      <c r="T42" s="150">
        <f t="shared" si="7"/>
        <v>59.349413546843444</v>
      </c>
      <c r="U42" s="150">
        <f t="shared" si="7"/>
        <v>58.64869673911528</v>
      </c>
      <c r="V42" s="150">
        <f t="shared" si="7"/>
        <v>55.594097738416203</v>
      </c>
      <c r="W42" s="150">
        <f t="shared" si="7"/>
        <v>67.926346454118104</v>
      </c>
      <c r="X42" s="150">
        <f t="shared" si="7"/>
        <v>71.658445240051762</v>
      </c>
      <c r="Y42" s="150">
        <v>71.771231788594321</v>
      </c>
      <c r="Z42" s="150">
        <v>68.519897354050343</v>
      </c>
      <c r="AA42" s="152">
        <v>65.768388888053721</v>
      </c>
      <c r="AB42" s="152">
        <v>67.33417164476721</v>
      </c>
      <c r="AC42" s="152">
        <v>68.394986382211485</v>
      </c>
      <c r="AD42" s="152">
        <v>68.633682010731789</v>
      </c>
      <c r="AE42" s="152">
        <v>67.954279439641056</v>
      </c>
      <c r="AF42" s="152">
        <v>71.764547919103705</v>
      </c>
    </row>
    <row r="43" spans="1:32" x14ac:dyDescent="0.2">
      <c r="B43" s="145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0"/>
      <c r="Y43" s="150"/>
      <c r="Z43" s="150"/>
      <c r="AA43" s="150"/>
      <c r="AB43" s="150"/>
      <c r="AC43" s="150"/>
      <c r="AD43" s="150"/>
      <c r="AE43" s="150"/>
      <c r="AF43" s="152"/>
    </row>
    <row r="44" spans="1:32" x14ac:dyDescent="0.2">
      <c r="A44" s="79" t="s">
        <v>174</v>
      </c>
      <c r="B44" s="148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0"/>
      <c r="Y44" s="150"/>
      <c r="Z44" s="150"/>
      <c r="AA44" s="150"/>
      <c r="AB44" s="150"/>
      <c r="AC44" s="150"/>
      <c r="AD44" s="150"/>
      <c r="AE44" s="150"/>
      <c r="AF44" s="152"/>
    </row>
    <row r="45" spans="1:32" x14ac:dyDescent="0.2">
      <c r="A45" s="79"/>
      <c r="B45" s="145" t="s">
        <v>168</v>
      </c>
      <c r="C45" s="146">
        <v>32.107730000000004</v>
      </c>
      <c r="D45" s="146">
        <v>31.571040000000004</v>
      </c>
      <c r="E45" s="146">
        <v>28.449200000000001</v>
      </c>
      <c r="F45" s="146">
        <v>27.097379999999998</v>
      </c>
      <c r="G45" s="146">
        <v>19.690255999999998</v>
      </c>
      <c r="H45" s="146">
        <v>15.151722111722547</v>
      </c>
      <c r="I45" s="146">
        <v>12.547606400000001</v>
      </c>
      <c r="J45" s="146">
        <v>12.198521587158423</v>
      </c>
      <c r="K45" s="146">
        <v>13.166731731520668</v>
      </c>
      <c r="L45" s="146">
        <v>10.137686642</v>
      </c>
      <c r="M45" s="146">
        <v>12.82623647</v>
      </c>
      <c r="N45" s="146">
        <v>10.982986382</v>
      </c>
      <c r="O45" s="146">
        <v>9.7890149750000006</v>
      </c>
      <c r="P45" s="146">
        <v>7.7441128986999983</v>
      </c>
      <c r="Q45" s="146">
        <v>7.332340287500001</v>
      </c>
      <c r="R45" s="146">
        <v>8.4975536786999992</v>
      </c>
      <c r="S45" s="146">
        <v>9.9663839999999997</v>
      </c>
      <c r="T45" s="146">
        <v>12.151999999999997</v>
      </c>
      <c r="U45" s="146">
        <v>12.219999999999999</v>
      </c>
      <c r="V45" s="146">
        <v>14.791723000000003</v>
      </c>
      <c r="W45" s="146">
        <v>15.528912074920754</v>
      </c>
      <c r="X45" s="146">
        <v>15.641523691869686</v>
      </c>
      <c r="Y45" s="146">
        <v>15.926533100088667</v>
      </c>
      <c r="Z45" s="146">
        <v>15.545746029397389</v>
      </c>
      <c r="AA45" s="146">
        <v>15.577661545115689</v>
      </c>
      <c r="AB45" s="146">
        <v>14.569207584143804</v>
      </c>
      <c r="AC45" s="146">
        <v>17.765036828095536</v>
      </c>
      <c r="AD45" s="146">
        <v>17.242078878844296</v>
      </c>
      <c r="AE45" s="146">
        <v>16.104223390219573</v>
      </c>
      <c r="AF45" s="156">
        <v>16.50341619965522</v>
      </c>
    </row>
    <row r="46" spans="1:32" x14ac:dyDescent="0.2">
      <c r="A46" s="79"/>
      <c r="B46" s="145" t="s">
        <v>412</v>
      </c>
      <c r="C46" s="155">
        <f>'Table 7&amp;8 Fruit Imports'!C18</f>
        <v>0.27804200000000001</v>
      </c>
      <c r="D46" s="155">
        <f>'Table 7&amp;8 Fruit Imports'!D18</f>
        <v>0.27079199999999998</v>
      </c>
      <c r="E46" s="155">
        <f>'Table 7&amp;8 Fruit Imports'!E18</f>
        <v>0.5287599999999999</v>
      </c>
      <c r="F46" s="155">
        <f>'Table 7&amp;8 Fruit Imports'!F18</f>
        <v>0.39442299999999997</v>
      </c>
      <c r="G46" s="155">
        <f>'Table 7&amp;8 Fruit Imports'!G18</f>
        <v>0.67898000000000003</v>
      </c>
      <c r="H46" s="155">
        <f>'Table 7&amp;8 Fruit Imports'!H18</f>
        <v>0.40458900000000009</v>
      </c>
      <c r="I46" s="155">
        <f>'Table 7&amp;8 Fruit Imports'!I18</f>
        <v>0.52762699999999996</v>
      </c>
      <c r="J46" s="155">
        <f>'Table 7&amp;8 Fruit Imports'!J18</f>
        <v>1.0710419999999998</v>
      </c>
      <c r="K46" s="155">
        <f>'Table 7&amp;8 Fruit Imports'!K18</f>
        <v>0.53105399999999992</v>
      </c>
      <c r="L46" s="155">
        <f>'Table 7&amp;8 Fruit Imports'!L18</f>
        <v>0.8874639999999997</v>
      </c>
      <c r="M46" s="155">
        <f>'Table 7&amp;8 Fruit Imports'!M18</f>
        <v>1.5236070000000002</v>
      </c>
      <c r="N46" s="155">
        <f>'Table 7&amp;8 Fruit Imports'!N18</f>
        <v>1.3997459999999997</v>
      </c>
      <c r="O46" s="155">
        <f>'Table 7&amp;8 Fruit Imports'!O18</f>
        <v>1.984294</v>
      </c>
      <c r="P46" s="155">
        <f>'Table 7&amp;8 Fruit Imports'!P18</f>
        <v>3.2993879999999995</v>
      </c>
      <c r="Q46" s="155">
        <f>'Table 7&amp;8 Fruit Imports'!Q18</f>
        <v>4.7903769999999977</v>
      </c>
      <c r="R46" s="155">
        <f>'Table 7&amp;8 Fruit Imports'!R18</f>
        <v>4.7557340000000012</v>
      </c>
      <c r="S46" s="155">
        <f>'Table 7&amp;8 Fruit Imports'!S18</f>
        <v>5.0457580000000002</v>
      </c>
      <c r="T46" s="155">
        <f>'Table 7&amp;8 Fruit Imports'!T18</f>
        <v>5.7259589999999996</v>
      </c>
      <c r="U46" s="155">
        <f>'Table 7&amp;8 Fruit Imports'!U18</f>
        <v>7.4184439999999991</v>
      </c>
      <c r="V46" s="155">
        <f>'Table 7&amp;8 Fruit Imports'!V18</f>
        <v>8.5287580000000034</v>
      </c>
      <c r="W46" s="155">
        <f>'Table 7&amp;8 Fruit Imports'!W18</f>
        <v>9.0755310000000051</v>
      </c>
      <c r="X46" s="155">
        <f>'Table 7&amp;8 Fruit Imports'!X18</f>
        <v>9.3979600000000119</v>
      </c>
      <c r="Y46" s="155">
        <v>7.434579000000002</v>
      </c>
      <c r="Z46" s="155">
        <v>9.0179010000000019</v>
      </c>
      <c r="AA46" s="155">
        <v>9.5539309999999986</v>
      </c>
      <c r="AB46" s="155">
        <v>10.292952</v>
      </c>
      <c r="AC46" s="155">
        <v>11.179026000000004</v>
      </c>
      <c r="AD46" s="155">
        <v>12.060136999999997</v>
      </c>
      <c r="AE46" s="155">
        <v>12.045458</v>
      </c>
      <c r="AF46" s="155">
        <v>14.700563000000008</v>
      </c>
    </row>
    <row r="47" spans="1:32" x14ac:dyDescent="0.2">
      <c r="A47" s="79"/>
      <c r="B47" s="145" t="s">
        <v>260</v>
      </c>
      <c r="C47" s="155">
        <f>'Table 9 Fruit Exports'!C18</f>
        <v>0.18920400000000001</v>
      </c>
      <c r="D47" s="155">
        <f>'Table 9 Fruit Exports'!D18</f>
        <v>0.106581</v>
      </c>
      <c r="E47" s="155">
        <f>'Table 9 Fruit Exports'!E18</f>
        <v>0.65868100000000007</v>
      </c>
      <c r="F47" s="155">
        <f>'Table 9 Fruit Exports'!F18</f>
        <v>0.242178</v>
      </c>
      <c r="G47" s="155">
        <f>'Table 9 Fruit Exports'!G18</f>
        <v>1.851612</v>
      </c>
      <c r="H47" s="155">
        <f>'Table 9 Fruit Exports'!H18</f>
        <v>0.65292299999999992</v>
      </c>
      <c r="I47" s="155">
        <f>'Table 9 Fruit Exports'!I18</f>
        <v>0.58676200000000012</v>
      </c>
      <c r="J47" s="155">
        <f>'Table 9 Fruit Exports'!J18</f>
        <v>1.3990670000000001</v>
      </c>
      <c r="K47" s="155">
        <f>'Table 9 Fruit Exports'!K18</f>
        <v>0.56164300000000011</v>
      </c>
      <c r="L47" s="155">
        <f>'Table 9 Fruit Exports'!L18</f>
        <v>1.2295649999999998</v>
      </c>
      <c r="M47" s="155">
        <f>'Table 9 Fruit Exports'!M18</f>
        <v>0.73870699999999989</v>
      </c>
      <c r="N47" s="155">
        <f>'Table 9 Fruit Exports'!N18</f>
        <v>4.6564000000000008E-2</v>
      </c>
      <c r="O47" s="155">
        <f>'Table 9 Fruit Exports'!O18</f>
        <v>3.5150000000000028E-2</v>
      </c>
      <c r="P47" s="155">
        <f>'Table 9 Fruit Exports'!P18</f>
        <v>2.2583999999999996E-2</v>
      </c>
      <c r="Q47" s="155">
        <f>'Table 9 Fruit Exports'!Q18</f>
        <v>2.1570000000000002E-2</v>
      </c>
      <c r="R47" s="155">
        <f>'Table 9 Fruit Exports'!R18</f>
        <v>2.1463999999999997E-2</v>
      </c>
      <c r="S47" s="155">
        <f>'Table 9 Fruit Exports'!S18</f>
        <v>3.8000000000000006E-2</v>
      </c>
      <c r="T47" s="155">
        <f>'Table 9 Fruit Exports'!T18</f>
        <v>3.7380999999999998E-2</v>
      </c>
      <c r="U47" s="155">
        <f>'Table 9 Fruit Exports'!U18</f>
        <v>4.8138999999999994E-2</v>
      </c>
      <c r="V47" s="155">
        <f>'Table 9 Fruit Exports'!V18</f>
        <v>2.1346E-2</v>
      </c>
      <c r="W47" s="155">
        <f>'Table 9 Fruit Exports'!W18</f>
        <v>4.0934999999999985E-2</v>
      </c>
      <c r="X47" s="155">
        <f>'Table 9 Fruit Exports'!X18</f>
        <v>8.2608000000000015E-2</v>
      </c>
      <c r="Y47" s="155">
        <v>8.3794999999999981E-2</v>
      </c>
      <c r="Z47" s="155">
        <v>9.5018999999999992E-2</v>
      </c>
      <c r="AA47" s="155">
        <v>0.12330100000000004</v>
      </c>
      <c r="AB47" s="155">
        <v>8.3720000000000017E-2</v>
      </c>
      <c r="AC47" s="155">
        <v>0.31427199999999983</v>
      </c>
      <c r="AD47" s="155">
        <v>0.32634699999999978</v>
      </c>
      <c r="AE47" s="155">
        <v>0.14365900000000001</v>
      </c>
      <c r="AF47" s="155">
        <v>0.48416700000000001</v>
      </c>
    </row>
    <row r="48" spans="1:32" x14ac:dyDescent="0.2">
      <c r="A48" s="79"/>
      <c r="B48" s="148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0"/>
      <c r="Y48" s="150"/>
      <c r="Z48" s="150"/>
      <c r="AA48" s="150"/>
      <c r="AB48" s="150"/>
      <c r="AC48" s="150"/>
      <c r="AD48" s="150"/>
      <c r="AE48" s="150"/>
      <c r="AF48" s="152"/>
    </row>
    <row r="49" spans="1:32" x14ac:dyDescent="0.2">
      <c r="A49" s="79"/>
      <c r="B49" s="149" t="s">
        <v>169</v>
      </c>
      <c r="C49" s="150">
        <f t="shared" ref="C49:X49" si="8">SUM(C45+C46)-C47</f>
        <v>32.196568000000006</v>
      </c>
      <c r="D49" s="150">
        <f t="shared" si="8"/>
        <v>31.735251000000005</v>
      </c>
      <c r="E49" s="150">
        <f t="shared" si="8"/>
        <v>28.319278999999998</v>
      </c>
      <c r="F49" s="150">
        <f t="shared" si="8"/>
        <v>27.249624999999998</v>
      </c>
      <c r="G49" s="150">
        <f t="shared" si="8"/>
        <v>18.517623999999998</v>
      </c>
      <c r="H49" s="150">
        <f t="shared" si="8"/>
        <v>14.903388111722547</v>
      </c>
      <c r="I49" s="150">
        <f t="shared" si="8"/>
        <v>12.488471400000002</v>
      </c>
      <c r="J49" s="150">
        <f t="shared" si="8"/>
        <v>11.870496587158422</v>
      </c>
      <c r="K49" s="150">
        <f t="shared" si="8"/>
        <v>13.136142731520668</v>
      </c>
      <c r="L49" s="150">
        <f t="shared" si="8"/>
        <v>9.7955856420000007</v>
      </c>
      <c r="M49" s="150">
        <f t="shared" si="8"/>
        <v>13.61113647</v>
      </c>
      <c r="N49" s="150">
        <f t="shared" si="8"/>
        <v>12.336168382</v>
      </c>
      <c r="O49" s="150">
        <f t="shared" si="8"/>
        <v>11.738158975000001</v>
      </c>
      <c r="P49" s="150">
        <f t="shared" si="8"/>
        <v>11.020916898699998</v>
      </c>
      <c r="Q49" s="150">
        <f t="shared" si="8"/>
        <v>12.101147287499998</v>
      </c>
      <c r="R49" s="150">
        <f t="shared" si="8"/>
        <v>13.231823678700001</v>
      </c>
      <c r="S49" s="150">
        <f t="shared" si="8"/>
        <v>14.974142000000001</v>
      </c>
      <c r="T49" s="150">
        <f t="shared" si="8"/>
        <v>17.840577999999997</v>
      </c>
      <c r="U49" s="150">
        <f t="shared" si="8"/>
        <v>19.590305000000001</v>
      </c>
      <c r="V49" s="150">
        <f t="shared" si="8"/>
        <v>23.299135000000007</v>
      </c>
      <c r="W49" s="150">
        <f t="shared" si="8"/>
        <v>24.563508074920758</v>
      </c>
      <c r="X49" s="150">
        <f t="shared" si="8"/>
        <v>24.956875691869698</v>
      </c>
      <c r="Y49" s="150">
        <v>23.27731710008867</v>
      </c>
      <c r="Z49" s="150">
        <v>24.46862802939739</v>
      </c>
      <c r="AA49" s="152">
        <v>25.008291545115686</v>
      </c>
      <c r="AB49" s="152">
        <v>24.778439584143804</v>
      </c>
      <c r="AC49" s="152">
        <v>28.62979082809554</v>
      </c>
      <c r="AD49" s="152">
        <v>28.975868878844295</v>
      </c>
      <c r="AE49" s="152">
        <v>28.006022390219574</v>
      </c>
      <c r="AF49" s="152">
        <v>30.71981219965523</v>
      </c>
    </row>
    <row r="50" spans="1:32" x14ac:dyDescent="0.2">
      <c r="A50" s="79"/>
      <c r="B50" s="148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0"/>
      <c r="Y50" s="150"/>
      <c r="Z50" s="150"/>
      <c r="AA50" s="150"/>
      <c r="AB50" s="150"/>
      <c r="AC50" s="150"/>
      <c r="AD50" s="150"/>
      <c r="AE50" s="150"/>
      <c r="AF50" s="152"/>
    </row>
    <row r="51" spans="1:32" x14ac:dyDescent="0.2">
      <c r="B51" s="145" t="s">
        <v>170</v>
      </c>
      <c r="C51" s="150">
        <f t="shared" ref="C51:X51" si="9">C45/C49*100</f>
        <v>99.72407618103891</v>
      </c>
      <c r="D51" s="150">
        <f t="shared" si="9"/>
        <v>99.482559630613906</v>
      </c>
      <c r="E51" s="150">
        <f t="shared" si="9"/>
        <v>100.45877227312178</v>
      </c>
      <c r="F51" s="150">
        <f t="shared" si="9"/>
        <v>99.441295063693531</v>
      </c>
      <c r="G51" s="150">
        <f t="shared" si="9"/>
        <v>106.33251868598262</v>
      </c>
      <c r="H51" s="150">
        <f t="shared" si="9"/>
        <v>101.66629224266572</v>
      </c>
      <c r="I51" s="150">
        <f t="shared" si="9"/>
        <v>100.47351671878752</v>
      </c>
      <c r="J51" s="150">
        <f t="shared" si="9"/>
        <v>102.76336375307886</v>
      </c>
      <c r="K51" s="150">
        <f t="shared" si="9"/>
        <v>100.23286135530944</v>
      </c>
      <c r="L51" s="150">
        <f t="shared" si="9"/>
        <v>103.49239966350956</v>
      </c>
      <c r="M51" s="150">
        <f t="shared" si="9"/>
        <v>94.233398498869064</v>
      </c>
      <c r="N51" s="150">
        <f t="shared" si="9"/>
        <v>89.030775536636966</v>
      </c>
      <c r="O51" s="150">
        <f t="shared" si="9"/>
        <v>83.394806594873188</v>
      </c>
      <c r="P51" s="150">
        <f t="shared" si="9"/>
        <v>70.267410324212463</v>
      </c>
      <c r="Q51" s="150">
        <f t="shared" si="9"/>
        <v>60.592108444742387</v>
      </c>
      <c r="R51" s="150">
        <f t="shared" si="9"/>
        <v>64.220578244093304</v>
      </c>
      <c r="S51" s="150">
        <f t="shared" si="9"/>
        <v>66.557295903832085</v>
      </c>
      <c r="T51" s="150">
        <f t="shared" si="9"/>
        <v>68.114385083263556</v>
      </c>
      <c r="U51" s="150">
        <f t="shared" si="9"/>
        <v>62.377793505512024</v>
      </c>
      <c r="V51" s="150">
        <f t="shared" si="9"/>
        <v>63.486146588703818</v>
      </c>
      <c r="W51" s="150">
        <f t="shared" si="9"/>
        <v>63.219439290008047</v>
      </c>
      <c r="X51" s="150">
        <f t="shared" si="9"/>
        <v>62.674206038399625</v>
      </c>
      <c r="Y51" s="150">
        <v>68.420828017280385</v>
      </c>
      <c r="Z51" s="150">
        <v>63.533378376262995</v>
      </c>
      <c r="AA51" s="152">
        <v>62.289986970973743</v>
      </c>
      <c r="AB51" s="152">
        <v>58.797922018733239</v>
      </c>
      <c r="AC51" s="152">
        <v>62.050878872164184</v>
      </c>
      <c r="AD51" s="152">
        <v>59.504958939930155</v>
      </c>
      <c r="AE51" s="152">
        <v>57.502715543938088</v>
      </c>
      <c r="AF51" s="152">
        <v>53.722386362246176</v>
      </c>
    </row>
    <row r="52" spans="1:32" ht="13.5" thickBot="1" x14ac:dyDescent="0.25">
      <c r="A52" s="29"/>
      <c r="B52" s="70"/>
      <c r="C52" s="70"/>
      <c r="D52" s="70"/>
      <c r="E52" s="70"/>
      <c r="F52" s="70"/>
      <c r="G52" s="70"/>
      <c r="H52" s="70"/>
      <c r="I52" s="7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x14ac:dyDescent="0.2">
      <c r="B53" s="49"/>
      <c r="C53" s="49"/>
      <c r="D53" s="49"/>
      <c r="E53" s="49"/>
      <c r="F53" s="49"/>
      <c r="G53" s="49"/>
      <c r="H53" s="49"/>
      <c r="I53" s="49"/>
    </row>
    <row r="54" spans="1:32" x14ac:dyDescent="0.2">
      <c r="A54" s="550" t="s">
        <v>142</v>
      </c>
      <c r="C54" s="49"/>
      <c r="D54" s="49"/>
      <c r="E54" s="49"/>
      <c r="F54" s="49"/>
      <c r="G54" s="49"/>
      <c r="H54" s="49"/>
      <c r="I54" s="49"/>
    </row>
    <row r="55" spans="1:32" x14ac:dyDescent="0.2">
      <c r="A55" s="490" t="s">
        <v>365</v>
      </c>
    </row>
    <row r="56" spans="1:32" x14ac:dyDescent="0.2">
      <c r="A56" s="460" t="s">
        <v>0</v>
      </c>
      <c r="B56" s="490"/>
    </row>
  </sheetData>
  <hyperlinks>
    <hyperlink ref="AE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E14B"/>
  </sheetPr>
  <dimension ref="A1:AJ341"/>
  <sheetViews>
    <sheetView showGridLines="0"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7.109375" defaultRowHeight="12.75" x14ac:dyDescent="0.2"/>
  <cols>
    <col min="1" max="1" width="3.109375" style="56" customWidth="1"/>
    <col min="2" max="2" width="22.21875" style="56" customWidth="1"/>
    <col min="3" max="28" width="6.77734375" style="460" customWidth="1"/>
    <col min="29" max="29" width="7.5546875" style="80" customWidth="1"/>
    <col min="30" max="32" width="7.109375" style="80"/>
    <col min="33" max="33" width="8.6640625" style="80" bestFit="1" customWidth="1"/>
    <col min="34" max="34" width="8.6640625" style="80" customWidth="1"/>
    <col min="35" max="35" width="8.88671875" style="80" customWidth="1"/>
    <col min="36" max="16384" width="7.109375" style="80"/>
  </cols>
  <sheetData>
    <row r="1" spans="1:35" s="56" customFormat="1" x14ac:dyDescent="0.2">
      <c r="A1" s="5" t="s">
        <v>473</v>
      </c>
      <c r="C1" s="460"/>
      <c r="D1" s="460"/>
      <c r="E1" s="460"/>
      <c r="F1" s="460"/>
      <c r="G1" s="460"/>
      <c r="H1" s="17"/>
      <c r="I1" s="457" t="s">
        <v>468</v>
      </c>
      <c r="J1" s="645" t="s">
        <v>456</v>
      </c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H1" s="457" t="s">
        <v>468</v>
      </c>
      <c r="AI1" s="645" t="s">
        <v>456</v>
      </c>
    </row>
    <row r="2" spans="1:35" s="56" customFormat="1" x14ac:dyDescent="0.2">
      <c r="A2" s="411" t="s">
        <v>470</v>
      </c>
      <c r="C2" s="460"/>
      <c r="D2" s="460"/>
      <c r="E2" s="460"/>
      <c r="F2" s="460"/>
      <c r="G2" s="460"/>
      <c r="H2" s="17"/>
      <c r="I2" s="17"/>
      <c r="J2" s="17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549"/>
      <c r="V2" s="460"/>
      <c r="W2" s="460"/>
      <c r="X2" s="460"/>
      <c r="Y2" s="549"/>
      <c r="Z2" s="460"/>
      <c r="AA2" s="460"/>
      <c r="AB2" s="460"/>
    </row>
    <row r="3" spans="1:35" s="56" customFormat="1" ht="13.5" thickBot="1" x14ac:dyDescent="0.25">
      <c r="A3" s="60" t="s">
        <v>75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549"/>
      <c r="V3" s="460"/>
      <c r="W3" s="460"/>
      <c r="X3" s="460"/>
      <c r="Y3" s="549"/>
      <c r="Z3" s="460"/>
      <c r="AA3" s="460"/>
      <c r="AB3" s="460"/>
    </row>
    <row r="4" spans="1:35" s="56" customFormat="1" x14ac:dyDescent="0.2">
      <c r="A4" s="717"/>
      <c r="B4" s="718"/>
      <c r="C4" s="718"/>
      <c r="D4" s="718"/>
      <c r="E4" s="718"/>
      <c r="F4" s="718"/>
      <c r="G4" s="718"/>
      <c r="H4" s="718"/>
      <c r="I4" s="718"/>
      <c r="J4" s="718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549"/>
      <c r="V4" s="460"/>
      <c r="W4" s="460"/>
      <c r="X4" s="460"/>
      <c r="Y4" s="549"/>
      <c r="Z4" s="460"/>
      <c r="AA4" s="460"/>
      <c r="AB4" s="460"/>
    </row>
    <row r="5" spans="1:35" s="56" customFormat="1" x14ac:dyDescent="0.2">
      <c r="A5" s="719"/>
      <c r="B5" s="720" t="s">
        <v>114</v>
      </c>
      <c r="C5" s="721">
        <v>2010</v>
      </c>
      <c r="D5" s="721">
        <v>2011</v>
      </c>
      <c r="E5" s="721">
        <v>2012</v>
      </c>
      <c r="F5" s="721">
        <v>2013</v>
      </c>
      <c r="G5" s="721">
        <v>2014</v>
      </c>
      <c r="H5" s="721">
        <v>2015</v>
      </c>
      <c r="I5" s="721">
        <v>2016</v>
      </c>
      <c r="J5" s="721">
        <v>2017</v>
      </c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549"/>
      <c r="V5" s="460"/>
      <c r="W5" s="460"/>
      <c r="X5" s="460"/>
      <c r="Y5" s="549"/>
      <c r="Z5" s="460"/>
      <c r="AA5" s="460"/>
      <c r="AB5" s="460"/>
    </row>
    <row r="6" spans="1:35" s="56" customFormat="1" ht="13.5" thickBot="1" x14ac:dyDescent="0.25">
      <c r="A6" s="722"/>
      <c r="B6" s="722"/>
      <c r="C6" s="723"/>
      <c r="D6" s="723"/>
      <c r="E6" s="723"/>
      <c r="F6" s="723"/>
      <c r="G6" s="723"/>
      <c r="H6" s="723"/>
      <c r="I6" s="723"/>
      <c r="J6" s="723" t="s">
        <v>37</v>
      </c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549"/>
      <c r="V6" s="460"/>
      <c r="W6" s="460"/>
      <c r="X6" s="460"/>
      <c r="Y6" s="549"/>
      <c r="Z6" s="460"/>
      <c r="AA6" s="460"/>
      <c r="AB6" s="460"/>
    </row>
    <row r="7" spans="1:35" s="56" customFormat="1" x14ac:dyDescent="0.2">
      <c r="A7" s="90" t="s">
        <v>113</v>
      </c>
      <c r="C7" s="89"/>
      <c r="D7" s="89"/>
      <c r="E7" s="89"/>
      <c r="F7" s="89"/>
      <c r="G7" s="89"/>
      <c r="H7" s="89"/>
      <c r="I7" s="89"/>
      <c r="J7" s="89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549"/>
      <c r="V7" s="460"/>
      <c r="W7" s="460"/>
      <c r="X7" s="460"/>
      <c r="Y7" s="549"/>
      <c r="Z7" s="460"/>
      <c r="AA7" s="460"/>
      <c r="AB7" s="460"/>
    </row>
    <row r="8" spans="1:35" s="56" customFormat="1" x14ac:dyDescent="0.2">
      <c r="A8" s="86"/>
      <c r="B8" s="56" t="s">
        <v>112</v>
      </c>
      <c r="C8" s="81">
        <v>1565</v>
      </c>
      <c r="D8" s="81">
        <v>1565.1290877220472</v>
      </c>
      <c r="E8" s="81">
        <v>1677.2</v>
      </c>
      <c r="F8" s="81">
        <v>1821.007956863888</v>
      </c>
      <c r="G8" s="81">
        <v>1793.2546101393418</v>
      </c>
      <c r="H8" s="81">
        <v>1704.4850284735774</v>
      </c>
      <c r="I8" s="67" t="s">
        <v>12</v>
      </c>
      <c r="J8" s="67" t="s">
        <v>12</v>
      </c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549"/>
      <c r="V8" s="460"/>
      <c r="W8" s="460"/>
      <c r="X8" s="460"/>
      <c r="Y8" s="549"/>
      <c r="Z8" s="460"/>
      <c r="AA8" s="460"/>
      <c r="AB8" s="460"/>
    </row>
    <row r="9" spans="1:35" s="56" customFormat="1" x14ac:dyDescent="0.2">
      <c r="A9" s="90"/>
      <c r="B9" s="56" t="s">
        <v>111</v>
      </c>
      <c r="C9" s="81">
        <v>11548</v>
      </c>
      <c r="D9" s="81">
        <v>11134.980011098567</v>
      </c>
      <c r="E9" s="81">
        <v>10858.9</v>
      </c>
      <c r="F9" s="81">
        <v>11116.945462255902</v>
      </c>
      <c r="G9" s="81">
        <v>11132.173637711236</v>
      </c>
      <c r="H9" s="81">
        <v>10975.19145872327</v>
      </c>
      <c r="I9" s="81">
        <v>11327.57</v>
      </c>
      <c r="J9" s="81">
        <v>11932.867801726032</v>
      </c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549"/>
      <c r="V9" s="460"/>
      <c r="W9" s="460"/>
      <c r="X9" s="460"/>
      <c r="Y9" s="549"/>
      <c r="Z9" s="460"/>
      <c r="AA9" s="460"/>
      <c r="AB9" s="460"/>
    </row>
    <row r="10" spans="1:35" s="56" customFormat="1" x14ac:dyDescent="0.2">
      <c r="A10" s="90"/>
      <c r="B10" s="56" t="s">
        <v>110</v>
      </c>
      <c r="C10" s="81">
        <v>3079</v>
      </c>
      <c r="D10" s="81">
        <v>3340.608982570775</v>
      </c>
      <c r="E10" s="81">
        <v>3210</v>
      </c>
      <c r="F10" s="81">
        <v>3103.3718157971439</v>
      </c>
      <c r="G10" s="81">
        <v>2986.7547998814111</v>
      </c>
      <c r="H10" s="81">
        <v>2990.2983991079604</v>
      </c>
      <c r="I10" s="81">
        <v>2943.3</v>
      </c>
      <c r="J10" s="81">
        <v>2968.8329938900206</v>
      </c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549"/>
      <c r="V10" s="460"/>
      <c r="W10" s="460"/>
      <c r="X10" s="460"/>
      <c r="Y10" s="549"/>
      <c r="Z10" s="460"/>
      <c r="AA10" s="460"/>
      <c r="AB10" s="460"/>
    </row>
    <row r="11" spans="1:35" s="56" customFormat="1" x14ac:dyDescent="0.2">
      <c r="A11" s="90"/>
      <c r="B11" s="56" t="s">
        <v>109</v>
      </c>
      <c r="C11" s="81">
        <v>3131</v>
      </c>
      <c r="D11" s="81">
        <v>2835.2755326368861</v>
      </c>
      <c r="E11" s="81">
        <v>2780.1</v>
      </c>
      <c r="F11" s="81">
        <v>3023.3452013990091</v>
      </c>
      <c r="G11" s="81">
        <v>3013.3118766676548</v>
      </c>
      <c r="H11" s="81">
        <v>2894.1442403727451</v>
      </c>
      <c r="I11" s="81">
        <v>2869.81</v>
      </c>
      <c r="J11" s="81">
        <v>2696.4086067195121</v>
      </c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549"/>
      <c r="V11" s="460"/>
      <c r="W11" s="460"/>
      <c r="X11" s="460"/>
      <c r="Y11" s="549"/>
      <c r="Z11" s="460"/>
      <c r="AA11" s="460"/>
      <c r="AB11" s="460"/>
    </row>
    <row r="12" spans="1:35" s="56" customFormat="1" x14ac:dyDescent="0.2">
      <c r="A12" s="90"/>
      <c r="B12" s="56" t="s">
        <v>108</v>
      </c>
      <c r="C12" s="81">
        <v>8589</v>
      </c>
      <c r="D12" s="81">
        <v>9000.1537572475554</v>
      </c>
      <c r="E12" s="81">
        <v>8858.7000000000007</v>
      </c>
      <c r="F12" s="81">
        <v>8945.4485864179533</v>
      </c>
      <c r="G12" s="81">
        <v>9533.2747939519722</v>
      </c>
      <c r="H12" s="81">
        <v>9159.2113993867224</v>
      </c>
      <c r="I12" s="81">
        <v>8889.1</v>
      </c>
      <c r="J12" s="81">
        <v>8762.2911984058373</v>
      </c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549"/>
      <c r="V12" s="460"/>
      <c r="W12" s="460"/>
      <c r="X12" s="460"/>
      <c r="Y12" s="549"/>
      <c r="Z12" s="460"/>
      <c r="AA12" s="460"/>
      <c r="AB12" s="460"/>
    </row>
    <row r="13" spans="1:35" s="56" customFormat="1" x14ac:dyDescent="0.2">
      <c r="A13" s="90"/>
      <c r="B13" s="56" t="s">
        <v>107</v>
      </c>
      <c r="C13" s="81">
        <v>1680</v>
      </c>
      <c r="D13" s="81">
        <v>1705.7340991292444</v>
      </c>
      <c r="E13" s="81">
        <v>1672.1</v>
      </c>
      <c r="F13" s="81">
        <v>1600.6194403963859</v>
      </c>
      <c r="G13" s="81">
        <v>1572.3323273050696</v>
      </c>
      <c r="H13" s="81">
        <v>1582.9197742025408</v>
      </c>
      <c r="I13" s="81">
        <v>1572.5</v>
      </c>
      <c r="J13" s="81">
        <v>1570.874949083503</v>
      </c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549"/>
      <c r="V13" s="460"/>
      <c r="W13" s="460"/>
      <c r="X13" s="460"/>
      <c r="Y13" s="549"/>
      <c r="Z13" s="460"/>
      <c r="AA13" s="460"/>
      <c r="AB13" s="460"/>
    </row>
    <row r="14" spans="1:35" s="56" customFormat="1" x14ac:dyDescent="0.2">
      <c r="A14" s="90"/>
      <c r="B14" s="86" t="s">
        <v>85</v>
      </c>
      <c r="C14" s="85">
        <v>29592</v>
      </c>
      <c r="D14" s="85">
        <v>29581.881470405075</v>
      </c>
      <c r="E14" s="85">
        <v>29057</v>
      </c>
      <c r="F14" s="85">
        <v>29610.738463130281</v>
      </c>
      <c r="G14" s="85">
        <v>30031.102045656688</v>
      </c>
      <c r="H14" s="85">
        <v>29306.250300266816</v>
      </c>
      <c r="I14" s="85">
        <v>27602.28</v>
      </c>
      <c r="J14" s="85">
        <v>27931.275549824906</v>
      </c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549"/>
      <c r="V14" s="460"/>
      <c r="W14" s="460"/>
      <c r="X14" s="460"/>
      <c r="Y14" s="549"/>
      <c r="Z14" s="460"/>
      <c r="AA14" s="460"/>
      <c r="AB14" s="460"/>
    </row>
    <row r="15" spans="1:35" s="56" customFormat="1" x14ac:dyDescent="0.2">
      <c r="A15" s="105"/>
      <c r="B15" s="646"/>
      <c r="C15" s="80"/>
      <c r="D15" s="80"/>
      <c r="E15" s="80"/>
      <c r="F15" s="80"/>
      <c r="G15" s="80"/>
      <c r="H15" s="80"/>
      <c r="I15" s="80"/>
      <c r="J15" s="8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549"/>
      <c r="V15" s="460"/>
      <c r="W15" s="460"/>
      <c r="X15" s="460"/>
      <c r="Y15" s="549"/>
      <c r="Z15" s="460"/>
      <c r="AA15" s="460"/>
      <c r="AB15" s="460"/>
    </row>
    <row r="16" spans="1:35" s="56" customFormat="1" x14ac:dyDescent="0.2">
      <c r="A16" s="90" t="s">
        <v>106</v>
      </c>
      <c r="B16" s="88"/>
      <c r="C16" s="89"/>
      <c r="D16" s="89"/>
      <c r="E16" s="89"/>
      <c r="F16" s="89"/>
      <c r="G16" s="89"/>
      <c r="H16" s="89"/>
      <c r="I16" s="89"/>
      <c r="J16" s="89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549"/>
      <c r="V16" s="460"/>
      <c r="W16" s="460"/>
      <c r="X16" s="460"/>
      <c r="Y16" s="549"/>
      <c r="Z16" s="460"/>
      <c r="AA16" s="460"/>
      <c r="AB16" s="460"/>
    </row>
    <row r="17" spans="1:28" s="56" customFormat="1" x14ac:dyDescent="0.2">
      <c r="A17" s="90"/>
      <c r="B17" s="56" t="s">
        <v>105</v>
      </c>
      <c r="C17" s="81">
        <v>3040.84</v>
      </c>
      <c r="D17" s="81">
        <v>3040.6807348647671</v>
      </c>
      <c r="E17" s="81">
        <v>3072.9769999999999</v>
      </c>
      <c r="F17" s="81">
        <v>3363.1994074613813</v>
      </c>
      <c r="G17" s="81">
        <v>3102.2313726652828</v>
      </c>
      <c r="H17" s="81">
        <v>3207.7593034924935</v>
      </c>
      <c r="I17" s="81">
        <v>3286.06</v>
      </c>
      <c r="J17" s="81">
        <v>3413.5638939764685</v>
      </c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549"/>
      <c r="V17" s="460"/>
      <c r="W17" s="460"/>
      <c r="X17" s="460"/>
      <c r="Y17" s="549"/>
      <c r="Z17" s="460"/>
      <c r="AA17" s="460"/>
      <c r="AB17" s="460"/>
    </row>
    <row r="18" spans="1:28" s="56" customFormat="1" x14ac:dyDescent="0.2">
      <c r="A18" s="90"/>
      <c r="B18" s="56" t="s">
        <v>104</v>
      </c>
      <c r="C18" s="81">
        <v>2209.2218898068627</v>
      </c>
      <c r="D18" s="81">
        <v>2133.4196777242637</v>
      </c>
      <c r="E18" s="81">
        <v>2462.8097089114658</v>
      </c>
      <c r="F18" s="81">
        <v>2649.3324384944422</v>
      </c>
      <c r="G18" s="81">
        <v>2340.4979785197047</v>
      </c>
      <c r="H18" s="81">
        <v>2321.8465861418622</v>
      </c>
      <c r="I18" s="81">
        <v>2274.7833545161643</v>
      </c>
      <c r="J18" s="81">
        <v>2445.8439495671541</v>
      </c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549"/>
      <c r="V18" s="460"/>
      <c r="W18" s="460"/>
      <c r="X18" s="460"/>
      <c r="Y18" s="549"/>
      <c r="Z18" s="460"/>
      <c r="AA18" s="460"/>
      <c r="AB18" s="460"/>
    </row>
    <row r="19" spans="1:28" s="56" customFormat="1" x14ac:dyDescent="0.2">
      <c r="A19" s="90"/>
      <c r="B19" s="56" t="s">
        <v>103</v>
      </c>
      <c r="C19" s="81">
        <v>1549.3415</v>
      </c>
      <c r="D19" s="81">
        <v>1542.19525</v>
      </c>
      <c r="E19" s="81">
        <v>1612.53775</v>
      </c>
      <c r="F19" s="81">
        <v>1563.44</v>
      </c>
      <c r="G19" s="81">
        <v>1488.04</v>
      </c>
      <c r="H19" s="81">
        <v>1473.1765263828599</v>
      </c>
      <c r="I19" s="81">
        <v>1401.1575</v>
      </c>
      <c r="J19" s="81">
        <v>1436.1475</v>
      </c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549"/>
      <c r="V19" s="460"/>
      <c r="W19" s="460"/>
      <c r="X19" s="460"/>
      <c r="Y19" s="549"/>
      <c r="Z19" s="460"/>
      <c r="AA19" s="460"/>
      <c r="AB19" s="460"/>
    </row>
    <row r="20" spans="1:28" s="56" customFormat="1" x14ac:dyDescent="0.2">
      <c r="A20" s="90"/>
      <c r="B20" s="56" t="s">
        <v>102</v>
      </c>
      <c r="C20" s="81">
        <v>3021.5586101931372</v>
      </c>
      <c r="D20" s="81">
        <v>3121.3120722757367</v>
      </c>
      <c r="E20" s="81">
        <v>3380.3695410885339</v>
      </c>
      <c r="F20" s="81">
        <v>3494.2275615055578</v>
      </c>
      <c r="G20" s="81">
        <v>3450.1820214802956</v>
      </c>
      <c r="H20" s="81">
        <v>3503.2829493605072</v>
      </c>
      <c r="I20" s="81">
        <v>3547.7691454838355</v>
      </c>
      <c r="J20" s="81">
        <v>3522.3286718998274</v>
      </c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549"/>
      <c r="V20" s="460"/>
      <c r="W20" s="460"/>
      <c r="X20" s="460"/>
      <c r="Y20" s="549"/>
      <c r="Z20" s="460"/>
      <c r="AA20" s="460"/>
      <c r="AB20" s="460"/>
    </row>
    <row r="21" spans="1:28" s="56" customFormat="1" x14ac:dyDescent="0.2">
      <c r="A21" s="90"/>
      <c r="B21" s="56" t="s">
        <v>101</v>
      </c>
      <c r="C21" s="81">
        <v>8890</v>
      </c>
      <c r="D21" s="81">
        <v>8905</v>
      </c>
      <c r="E21" s="81">
        <v>9357</v>
      </c>
      <c r="F21" s="81">
        <v>9455.1650000000009</v>
      </c>
      <c r="G21" s="81">
        <v>9228.76</v>
      </c>
      <c r="H21" s="81">
        <v>9251.1471092349966</v>
      </c>
      <c r="I21" s="81">
        <v>9121.06</v>
      </c>
      <c r="J21" s="81">
        <v>9254.6004630104471</v>
      </c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549"/>
      <c r="V21" s="460"/>
      <c r="W21" s="460"/>
      <c r="X21" s="460"/>
      <c r="Y21" s="549"/>
      <c r="Z21" s="460"/>
      <c r="AA21" s="460"/>
      <c r="AB21" s="460"/>
    </row>
    <row r="22" spans="1:28" s="56" customFormat="1" x14ac:dyDescent="0.2">
      <c r="A22" s="90"/>
      <c r="B22" s="87" t="s">
        <v>100</v>
      </c>
      <c r="C22" s="81">
        <v>7606</v>
      </c>
      <c r="D22" s="81">
        <v>7453.63733221231</v>
      </c>
      <c r="E22" s="81">
        <v>7955.1</v>
      </c>
      <c r="F22" s="81">
        <v>8003.4929999999995</v>
      </c>
      <c r="G22" s="81">
        <v>7170.64</v>
      </c>
      <c r="H22" s="81">
        <v>7117.3125339492653</v>
      </c>
      <c r="I22" s="81">
        <v>7125.85</v>
      </c>
      <c r="J22" s="81">
        <v>7235.7200984629808</v>
      </c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549"/>
      <c r="V22" s="460"/>
      <c r="W22" s="460"/>
      <c r="X22" s="460"/>
      <c r="Y22" s="549"/>
      <c r="Z22" s="460"/>
      <c r="AA22" s="460"/>
      <c r="AB22" s="460"/>
    </row>
    <row r="23" spans="1:28" s="56" customFormat="1" x14ac:dyDescent="0.2">
      <c r="A23" s="86"/>
      <c r="B23" s="86" t="s">
        <v>85</v>
      </c>
      <c r="C23" s="85">
        <v>26316.962</v>
      </c>
      <c r="D23" s="85">
        <v>26196.245067077078</v>
      </c>
      <c r="E23" s="85">
        <v>27840.794000000002</v>
      </c>
      <c r="F23" s="85">
        <v>28528.857407461383</v>
      </c>
      <c r="G23" s="85">
        <v>26780.351372665282</v>
      </c>
      <c r="H23" s="85">
        <v>26874.525008561985</v>
      </c>
      <c r="I23" s="85">
        <v>26756.68</v>
      </c>
      <c r="J23" s="85">
        <v>27308.204576916876</v>
      </c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549"/>
      <c r="V23" s="460"/>
      <c r="W23" s="460"/>
      <c r="X23" s="460"/>
      <c r="Y23" s="549"/>
      <c r="Z23" s="460"/>
      <c r="AA23" s="460"/>
      <c r="AB23" s="460"/>
    </row>
    <row r="24" spans="1:28" s="56" customFormat="1" x14ac:dyDescent="0.2">
      <c r="A24" s="90"/>
      <c r="B24" s="87"/>
      <c r="C24" s="80"/>
      <c r="D24" s="80"/>
      <c r="E24" s="80"/>
      <c r="F24" s="80"/>
      <c r="G24" s="80"/>
      <c r="H24" s="80"/>
      <c r="I24" s="80"/>
      <c r="J24" s="8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549"/>
      <c r="V24" s="460"/>
      <c r="W24" s="460"/>
      <c r="X24" s="460"/>
      <c r="Y24" s="549"/>
      <c r="Z24" s="460"/>
      <c r="AA24" s="460"/>
      <c r="AB24" s="460"/>
    </row>
    <row r="25" spans="1:28" s="56" customFormat="1" x14ac:dyDescent="0.2">
      <c r="A25" s="105" t="s">
        <v>99</v>
      </c>
      <c r="B25" s="646"/>
      <c r="C25" s="89"/>
      <c r="D25" s="89"/>
      <c r="E25" s="89"/>
      <c r="F25" s="89"/>
      <c r="G25" s="89"/>
      <c r="H25" s="89"/>
      <c r="I25" s="89"/>
      <c r="J25" s="89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549"/>
      <c r="V25" s="460"/>
      <c r="W25" s="460"/>
      <c r="X25" s="460"/>
      <c r="Y25" s="549"/>
      <c r="Z25" s="460"/>
      <c r="AA25" s="460"/>
      <c r="AB25" s="460"/>
    </row>
    <row r="26" spans="1:28" s="56" customFormat="1" x14ac:dyDescent="0.2">
      <c r="A26" s="105"/>
      <c r="B26" s="646" t="s">
        <v>98</v>
      </c>
      <c r="C26" s="81">
        <v>2616</v>
      </c>
      <c r="D26" s="81">
        <v>2600.8198145456909</v>
      </c>
      <c r="E26" s="81">
        <v>2799.6</v>
      </c>
      <c r="F26" s="81">
        <v>2755.306</v>
      </c>
      <c r="G26" s="81">
        <v>2624.4450785650756</v>
      </c>
      <c r="H26" s="81">
        <v>2621.0754991836247</v>
      </c>
      <c r="I26" s="67" t="s">
        <v>12</v>
      </c>
      <c r="J26" s="67" t="s">
        <v>12</v>
      </c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549"/>
      <c r="V26" s="460"/>
      <c r="W26" s="460"/>
      <c r="X26" s="460"/>
      <c r="Y26" s="549"/>
      <c r="Z26" s="460"/>
      <c r="AA26" s="460"/>
      <c r="AB26" s="460"/>
    </row>
    <row r="27" spans="1:28" s="56" customFormat="1" x14ac:dyDescent="0.2">
      <c r="A27" s="105"/>
      <c r="B27" s="647" t="s">
        <v>97</v>
      </c>
      <c r="C27" s="81">
        <v>1705</v>
      </c>
      <c r="D27" s="81">
        <v>1685</v>
      </c>
      <c r="E27" s="81">
        <v>1650</v>
      </c>
      <c r="F27" s="81">
        <v>1620</v>
      </c>
      <c r="G27" s="81">
        <v>1605</v>
      </c>
      <c r="H27" s="81">
        <v>1600</v>
      </c>
      <c r="I27" s="81">
        <v>3364.95</v>
      </c>
      <c r="J27" s="81">
        <v>3343.7784210757663</v>
      </c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549"/>
      <c r="V27" s="460"/>
      <c r="W27" s="460"/>
      <c r="X27" s="460"/>
      <c r="Y27" s="549"/>
      <c r="Z27" s="460"/>
      <c r="AA27" s="460"/>
      <c r="AB27" s="460"/>
    </row>
    <row r="28" spans="1:28" s="56" customFormat="1" x14ac:dyDescent="0.2">
      <c r="A28" s="105"/>
      <c r="B28" s="646" t="s">
        <v>96</v>
      </c>
      <c r="C28" s="81">
        <v>910</v>
      </c>
      <c r="D28" s="81">
        <v>906.74178014013398</v>
      </c>
      <c r="E28" s="81">
        <v>906</v>
      </c>
      <c r="F28" s="81">
        <v>903</v>
      </c>
      <c r="G28" s="81">
        <v>905.43151497183521</v>
      </c>
      <c r="H28" s="81">
        <v>907.48040101947356</v>
      </c>
      <c r="I28" s="67" t="s">
        <v>12</v>
      </c>
      <c r="J28" s="67" t="s">
        <v>12</v>
      </c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549"/>
      <c r="V28" s="460"/>
      <c r="W28" s="460"/>
      <c r="X28" s="460"/>
      <c r="Y28" s="549"/>
      <c r="Z28" s="460"/>
      <c r="AA28" s="460"/>
      <c r="AB28" s="460"/>
    </row>
    <row r="29" spans="1:28" s="56" customFormat="1" x14ac:dyDescent="0.2">
      <c r="A29" s="105"/>
      <c r="B29" s="647" t="s">
        <v>95</v>
      </c>
      <c r="C29" s="81">
        <v>35849</v>
      </c>
      <c r="D29" s="81">
        <v>37276</v>
      </c>
      <c r="E29" s="81">
        <v>34553</v>
      </c>
      <c r="F29" s="81">
        <v>33208.767</v>
      </c>
      <c r="G29" s="81">
        <v>34648.78</v>
      </c>
      <c r="H29" s="81">
        <v>35150.78</v>
      </c>
      <c r="I29" s="81">
        <v>34544.01</v>
      </c>
      <c r="J29" s="81">
        <v>34613.947314832447</v>
      </c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549"/>
      <c r="V29" s="460"/>
      <c r="W29" s="460"/>
      <c r="X29" s="460"/>
      <c r="Y29" s="549"/>
      <c r="Z29" s="460"/>
      <c r="AA29" s="460"/>
      <c r="AB29" s="460"/>
    </row>
    <row r="30" spans="1:28" s="56" customFormat="1" x14ac:dyDescent="0.2">
      <c r="A30" s="105"/>
      <c r="B30" s="86" t="s">
        <v>85</v>
      </c>
      <c r="C30" s="85">
        <v>41080</v>
      </c>
      <c r="D30" s="85">
        <v>42468.561594685823</v>
      </c>
      <c r="E30" s="85">
        <v>39908.6</v>
      </c>
      <c r="F30" s="85">
        <v>38487.073000000004</v>
      </c>
      <c r="G30" s="85">
        <v>39783.656593536907</v>
      </c>
      <c r="H30" s="85">
        <v>40279.335900203099</v>
      </c>
      <c r="I30" s="85">
        <v>37908.959999999999</v>
      </c>
      <c r="J30" s="85">
        <v>37957.725735908214</v>
      </c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549"/>
      <c r="V30" s="460"/>
      <c r="W30" s="460"/>
      <c r="X30" s="460"/>
      <c r="Y30" s="549"/>
      <c r="Z30" s="460"/>
      <c r="AA30" s="460"/>
      <c r="AB30" s="460"/>
    </row>
    <row r="31" spans="1:28" s="56" customFormat="1" x14ac:dyDescent="0.2">
      <c r="A31" s="90"/>
      <c r="B31" s="87"/>
      <c r="C31" s="80"/>
      <c r="D31" s="80"/>
      <c r="E31" s="80"/>
      <c r="F31" s="80"/>
      <c r="G31" s="80"/>
      <c r="H31" s="80"/>
      <c r="I31" s="80"/>
      <c r="J31" s="8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549"/>
      <c r="V31" s="460"/>
      <c r="W31" s="460"/>
      <c r="X31" s="460"/>
      <c r="Y31" s="549"/>
      <c r="Z31" s="460"/>
      <c r="AA31" s="460"/>
      <c r="AB31" s="460"/>
    </row>
    <row r="32" spans="1:28" s="56" customFormat="1" x14ac:dyDescent="0.2">
      <c r="A32" s="90" t="s">
        <v>93</v>
      </c>
      <c r="B32" s="87"/>
      <c r="C32" s="89"/>
      <c r="D32" s="89"/>
      <c r="E32" s="89"/>
      <c r="F32" s="89"/>
      <c r="G32" s="89"/>
      <c r="H32" s="89"/>
      <c r="I32" s="89"/>
      <c r="J32" s="89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549"/>
      <c r="V32" s="460"/>
      <c r="W32" s="460"/>
      <c r="X32" s="460"/>
      <c r="Y32" s="549"/>
      <c r="Z32" s="460"/>
      <c r="AA32" s="460"/>
      <c r="AB32" s="460"/>
    </row>
    <row r="33" spans="1:28" s="56" customFormat="1" x14ac:dyDescent="0.2">
      <c r="B33" s="87" t="s">
        <v>92</v>
      </c>
      <c r="C33" s="81">
        <v>1710</v>
      </c>
      <c r="D33" s="81">
        <v>1970</v>
      </c>
      <c r="E33" s="81">
        <v>1990</v>
      </c>
      <c r="F33" s="81">
        <v>2050</v>
      </c>
      <c r="G33" s="81">
        <v>2145</v>
      </c>
      <c r="H33" s="81">
        <v>2247</v>
      </c>
      <c r="I33" s="81">
        <v>2342</v>
      </c>
      <c r="J33" s="81">
        <v>2479</v>
      </c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549"/>
      <c r="V33" s="460"/>
      <c r="W33" s="460"/>
      <c r="X33" s="460"/>
      <c r="Y33" s="549"/>
      <c r="Z33" s="460"/>
      <c r="AA33" s="460"/>
      <c r="AB33" s="460"/>
    </row>
    <row r="34" spans="1:28" s="56" customFormat="1" x14ac:dyDescent="0.2">
      <c r="B34" s="87" t="s">
        <v>91</v>
      </c>
      <c r="C34" s="81">
        <v>884.31</v>
      </c>
      <c r="D34" s="81">
        <v>884.97539751378281</v>
      </c>
      <c r="E34" s="81">
        <v>885.37664000000007</v>
      </c>
      <c r="F34" s="81">
        <v>908.87664000000007</v>
      </c>
      <c r="G34" s="81">
        <v>903.41287577823903</v>
      </c>
      <c r="H34" s="81">
        <v>955.19446895782733</v>
      </c>
      <c r="I34" s="81">
        <v>924.4</v>
      </c>
      <c r="J34" s="81">
        <v>945.91422584946304</v>
      </c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549"/>
      <c r="V34" s="460"/>
      <c r="W34" s="460"/>
      <c r="X34" s="460"/>
      <c r="Y34" s="549"/>
      <c r="Z34" s="460"/>
      <c r="AA34" s="460"/>
      <c r="AB34" s="460"/>
    </row>
    <row r="35" spans="1:28" s="56" customFormat="1" x14ac:dyDescent="0.2">
      <c r="B35" s="87" t="s">
        <v>90</v>
      </c>
      <c r="C35" s="67" t="s">
        <v>12</v>
      </c>
      <c r="D35" s="67" t="s">
        <v>12</v>
      </c>
      <c r="E35" s="67" t="s">
        <v>12</v>
      </c>
      <c r="F35" s="67" t="s">
        <v>12</v>
      </c>
      <c r="G35" s="67" t="s">
        <v>12</v>
      </c>
      <c r="H35" s="67" t="s">
        <v>12</v>
      </c>
      <c r="I35" s="81">
        <v>858</v>
      </c>
      <c r="J35" s="81">
        <v>1066</v>
      </c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549"/>
      <c r="V35" s="460"/>
      <c r="W35" s="460"/>
      <c r="X35" s="460"/>
      <c r="Y35" s="549"/>
      <c r="Z35" s="460"/>
      <c r="AA35" s="460"/>
      <c r="AB35" s="460"/>
    </row>
    <row r="36" spans="1:28" s="56" customFormat="1" x14ac:dyDescent="0.2">
      <c r="B36" s="87" t="s">
        <v>89</v>
      </c>
      <c r="C36" s="81">
        <v>1704.4</v>
      </c>
      <c r="D36" s="81">
        <v>1717.8</v>
      </c>
      <c r="E36" s="81">
        <v>1759.29</v>
      </c>
      <c r="F36" s="81">
        <v>1741.355</v>
      </c>
      <c r="G36" s="81">
        <v>1583.7387820930921</v>
      </c>
      <c r="H36" s="81">
        <v>1618.2056333877583</v>
      </c>
      <c r="I36" s="81">
        <v>1590.0300000000002</v>
      </c>
      <c r="J36" s="81">
        <v>1594.8465325499274</v>
      </c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549"/>
      <c r="V36" s="460"/>
      <c r="W36" s="460"/>
      <c r="X36" s="460"/>
      <c r="Y36" s="549"/>
      <c r="Z36" s="460"/>
      <c r="AA36" s="460"/>
      <c r="AB36" s="460"/>
    </row>
    <row r="37" spans="1:28" s="56" customFormat="1" x14ac:dyDescent="0.2">
      <c r="B37" s="87" t="s">
        <v>88</v>
      </c>
      <c r="C37" s="81">
        <v>6060.4809999999998</v>
      </c>
      <c r="D37" s="81">
        <v>6062.920553777768</v>
      </c>
      <c r="E37" s="81">
        <v>5893.683</v>
      </c>
      <c r="F37" s="81">
        <v>5935.1869999999999</v>
      </c>
      <c r="G37" s="81">
        <v>6042.95</v>
      </c>
      <c r="H37" s="81">
        <v>6072.95</v>
      </c>
      <c r="I37" s="81">
        <v>4405</v>
      </c>
      <c r="J37" s="81">
        <v>4391</v>
      </c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549"/>
      <c r="V37" s="460"/>
      <c r="W37" s="460"/>
      <c r="X37" s="460"/>
      <c r="Y37" s="549"/>
      <c r="Z37" s="460"/>
      <c r="AA37" s="460"/>
      <c r="AB37" s="460"/>
    </row>
    <row r="38" spans="1:28" s="56" customFormat="1" x14ac:dyDescent="0.2">
      <c r="B38" s="87" t="s">
        <v>424</v>
      </c>
      <c r="C38" s="67" t="s">
        <v>12</v>
      </c>
      <c r="D38" s="67" t="s">
        <v>12</v>
      </c>
      <c r="E38" s="67" t="s">
        <v>12</v>
      </c>
      <c r="F38" s="67" t="s">
        <v>12</v>
      </c>
      <c r="G38" s="67" t="s">
        <v>12</v>
      </c>
      <c r="H38" s="67" t="s">
        <v>12</v>
      </c>
      <c r="I38" s="81">
        <v>1423</v>
      </c>
      <c r="J38" s="81">
        <v>1837</v>
      </c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549"/>
      <c r="V38" s="460"/>
      <c r="W38" s="460"/>
      <c r="X38" s="460"/>
      <c r="Y38" s="549"/>
      <c r="Z38" s="460"/>
      <c r="AA38" s="460"/>
      <c r="AB38" s="460"/>
    </row>
    <row r="39" spans="1:28" s="56" customFormat="1" x14ac:dyDescent="0.2">
      <c r="B39" s="88" t="s">
        <v>488</v>
      </c>
      <c r="C39" s="81">
        <v>380.24099999999999</v>
      </c>
      <c r="D39" s="81">
        <v>380.60276975988177</v>
      </c>
      <c r="E39" s="81">
        <v>429.601</v>
      </c>
      <c r="F39" s="81">
        <v>562.47799999999995</v>
      </c>
      <c r="G39" s="81">
        <v>758.20750963533942</v>
      </c>
      <c r="H39" s="81">
        <v>590.52243080721598</v>
      </c>
      <c r="I39" s="81">
        <v>553.94999999999993</v>
      </c>
      <c r="J39" s="81">
        <v>563.58690969831059</v>
      </c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549"/>
      <c r="V39" s="460"/>
      <c r="W39" s="460"/>
      <c r="X39" s="460"/>
      <c r="Y39" s="549"/>
      <c r="Z39" s="460"/>
      <c r="AA39" s="460"/>
      <c r="AB39" s="460"/>
    </row>
    <row r="40" spans="1:28" s="56" customFormat="1" x14ac:dyDescent="0.2">
      <c r="B40" s="87" t="s">
        <v>86</v>
      </c>
      <c r="C40" s="81">
        <v>64</v>
      </c>
      <c r="D40" s="81">
        <v>65</v>
      </c>
      <c r="E40" s="81">
        <v>64</v>
      </c>
      <c r="F40" s="81">
        <v>65</v>
      </c>
      <c r="G40" s="81">
        <v>65</v>
      </c>
      <c r="H40" s="81">
        <v>58</v>
      </c>
      <c r="I40" s="81">
        <v>58</v>
      </c>
      <c r="J40" s="81">
        <v>58</v>
      </c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549"/>
      <c r="V40" s="460"/>
      <c r="W40" s="460"/>
      <c r="X40" s="460"/>
      <c r="Y40" s="549"/>
      <c r="Z40" s="460"/>
      <c r="AA40" s="460"/>
      <c r="AB40" s="460"/>
    </row>
    <row r="41" spans="1:28" s="56" customFormat="1" x14ac:dyDescent="0.2">
      <c r="B41" s="88" t="s">
        <v>471</v>
      </c>
      <c r="C41" s="81">
        <v>13349.505999999996</v>
      </c>
      <c r="D41" s="81">
        <v>19350.913146780578</v>
      </c>
      <c r="E41" s="81">
        <v>15631.555359999986</v>
      </c>
      <c r="F41" s="81">
        <v>8040.4144894083402</v>
      </c>
      <c r="G41" s="81">
        <v>8018.9908206344626</v>
      </c>
      <c r="H41" s="81">
        <v>14883.416257815299</v>
      </c>
      <c r="I41" s="81">
        <v>8131.9300000000185</v>
      </c>
      <c r="J41" s="81">
        <v>10934.686469252294</v>
      </c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549"/>
      <c r="V41" s="460"/>
      <c r="W41" s="460"/>
      <c r="X41" s="460"/>
      <c r="Y41" s="549"/>
      <c r="Z41" s="460"/>
      <c r="AA41" s="460"/>
      <c r="AB41" s="460"/>
    </row>
    <row r="42" spans="1:28" s="56" customFormat="1" x14ac:dyDescent="0.2">
      <c r="B42" s="86" t="s">
        <v>85</v>
      </c>
      <c r="C42" s="85">
        <v>24152.937999999995</v>
      </c>
      <c r="D42" s="85">
        <v>30432.211867832011</v>
      </c>
      <c r="E42" s="85">
        <v>26653.505999999987</v>
      </c>
      <c r="F42" s="85">
        <v>19303.311129408339</v>
      </c>
      <c r="G42" s="85">
        <v>19517.299988141134</v>
      </c>
      <c r="H42" s="85">
        <v>26425.288790968101</v>
      </c>
      <c r="I42" s="85">
        <v>20286.310000000019</v>
      </c>
      <c r="J42" s="85">
        <v>23870.034137349994</v>
      </c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549"/>
      <c r="V42" s="460"/>
      <c r="W42" s="460"/>
      <c r="X42" s="460"/>
      <c r="Y42" s="549"/>
      <c r="Z42" s="460"/>
      <c r="AA42" s="460"/>
      <c r="AB42" s="460"/>
    </row>
    <row r="43" spans="1:28" s="56" customFormat="1" x14ac:dyDescent="0.2">
      <c r="B43" s="87"/>
      <c r="C43" s="81"/>
      <c r="D43" s="81"/>
      <c r="E43" s="81"/>
      <c r="F43" s="81"/>
      <c r="G43" s="81"/>
      <c r="H43" s="81"/>
      <c r="I43" s="81"/>
      <c r="J43" s="81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549"/>
      <c r="V43" s="460"/>
      <c r="W43" s="460"/>
      <c r="X43" s="460"/>
      <c r="Y43" s="549"/>
      <c r="Z43" s="460"/>
      <c r="AA43" s="460"/>
      <c r="AB43" s="460"/>
    </row>
    <row r="44" spans="1:28" s="56" customFormat="1" x14ac:dyDescent="0.2">
      <c r="A44" s="86" t="s">
        <v>84</v>
      </c>
      <c r="B44" s="646"/>
      <c r="C44" s="85">
        <v>121141.9</v>
      </c>
      <c r="D44" s="85">
        <v>128678.9</v>
      </c>
      <c r="E44" s="85">
        <v>123459.9</v>
      </c>
      <c r="F44" s="85">
        <v>115929.98000000001</v>
      </c>
      <c r="G44" s="85">
        <v>116112.41</v>
      </c>
      <c r="H44" s="85">
        <v>122885.4</v>
      </c>
      <c r="I44" s="85">
        <v>112554.23000000001</v>
      </c>
      <c r="J44" s="85">
        <v>117067.23999999999</v>
      </c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549"/>
      <c r="V44" s="460"/>
      <c r="W44" s="460"/>
      <c r="X44" s="460"/>
      <c r="Y44" s="549"/>
      <c r="Z44" s="460"/>
      <c r="AA44" s="460"/>
      <c r="AB44" s="460"/>
    </row>
    <row r="45" spans="1:28" s="56" customFormat="1" ht="13.5" thickBo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549"/>
      <c r="V45" s="460"/>
      <c r="W45" s="460"/>
      <c r="X45" s="460"/>
      <c r="Y45" s="549"/>
      <c r="Z45" s="460"/>
      <c r="AA45" s="460"/>
      <c r="AB45" s="460"/>
    </row>
    <row r="46" spans="1:28" s="56" customFormat="1" x14ac:dyDescent="0.2">
      <c r="A46" s="648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549"/>
      <c r="V46" s="460"/>
      <c r="W46" s="460"/>
      <c r="X46" s="460"/>
      <c r="Y46" s="549"/>
      <c r="Z46" s="460"/>
      <c r="AA46" s="460"/>
      <c r="AB46" s="460"/>
    </row>
    <row r="47" spans="1:28" s="56" customFormat="1" x14ac:dyDescent="0.2">
      <c r="A47" s="648" t="s">
        <v>472</v>
      </c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549"/>
      <c r="V47" s="460"/>
      <c r="W47" s="460"/>
      <c r="X47" s="460"/>
      <c r="Y47" s="549"/>
      <c r="Z47" s="460"/>
      <c r="AA47" s="460"/>
      <c r="AB47" s="460"/>
    </row>
    <row r="48" spans="1:28" s="56" customFormat="1" x14ac:dyDescent="0.2">
      <c r="A48" s="411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549"/>
      <c r="V48" s="460"/>
      <c r="W48" s="460"/>
      <c r="X48" s="460"/>
      <c r="Y48" s="549"/>
      <c r="Z48" s="460"/>
      <c r="AA48" s="460"/>
      <c r="AB48" s="460"/>
    </row>
    <row r="49" spans="1:36" s="56" customFormat="1" x14ac:dyDescent="0.2">
      <c r="A49" s="5" t="s">
        <v>475</v>
      </c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549"/>
      <c r="V49" s="460"/>
      <c r="W49" s="460"/>
      <c r="X49" s="460"/>
      <c r="Y49" s="549"/>
      <c r="Z49" s="460"/>
      <c r="AA49" s="460"/>
      <c r="AB49" s="460"/>
    </row>
    <row r="50" spans="1:36" s="56" customFormat="1" x14ac:dyDescent="0.2">
      <c r="A50" s="411" t="s">
        <v>474</v>
      </c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549"/>
      <c r="V50" s="460"/>
      <c r="W50" s="460"/>
      <c r="X50" s="460"/>
      <c r="Y50" s="549"/>
      <c r="Z50" s="460"/>
      <c r="AA50" s="460"/>
      <c r="AB50" s="460"/>
    </row>
    <row r="51" spans="1:36" s="56" customFormat="1" ht="13.5" thickBot="1" x14ac:dyDescent="0.25">
      <c r="A51" s="60" t="s">
        <v>75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549"/>
      <c r="V51" s="460"/>
      <c r="W51" s="472"/>
      <c r="X51" s="549"/>
      <c r="Y51" s="549"/>
      <c r="Z51" s="460"/>
      <c r="AA51" s="460"/>
      <c r="AB51" s="460"/>
    </row>
    <row r="52" spans="1:36" x14ac:dyDescent="0.2">
      <c r="A52" s="717"/>
      <c r="B52" s="718"/>
      <c r="C52" s="724"/>
      <c r="D52" s="724"/>
      <c r="E52" s="724"/>
      <c r="F52" s="724"/>
      <c r="G52" s="724"/>
      <c r="H52" s="724"/>
      <c r="I52" s="724"/>
      <c r="J52" s="724"/>
      <c r="K52" s="724"/>
      <c r="L52" s="724"/>
      <c r="M52" s="724"/>
      <c r="N52" s="724"/>
      <c r="O52" s="724"/>
      <c r="P52" s="724"/>
      <c r="Q52" s="724"/>
      <c r="R52" s="724"/>
      <c r="S52" s="724"/>
      <c r="T52" s="724"/>
      <c r="U52" s="724"/>
      <c r="V52" s="724"/>
      <c r="W52" s="724"/>
      <c r="X52" s="724"/>
      <c r="Y52" s="724"/>
      <c r="Z52" s="724"/>
      <c r="AA52" s="724"/>
      <c r="AB52" s="724"/>
      <c r="AC52" s="725"/>
      <c r="AD52" s="725"/>
      <c r="AE52" s="725"/>
      <c r="AF52" s="725"/>
      <c r="AG52" s="725"/>
      <c r="AH52" s="725"/>
      <c r="AI52" s="725"/>
    </row>
    <row r="53" spans="1:36" x14ac:dyDescent="0.2">
      <c r="A53" s="719"/>
      <c r="B53" s="720" t="s">
        <v>114</v>
      </c>
      <c r="C53" s="721">
        <v>1984</v>
      </c>
      <c r="D53" s="721">
        <v>1985</v>
      </c>
      <c r="E53" s="721">
        <v>1986</v>
      </c>
      <c r="F53" s="721">
        <v>1987</v>
      </c>
      <c r="G53" s="721">
        <v>1988</v>
      </c>
      <c r="H53" s="721">
        <v>1989</v>
      </c>
      <c r="I53" s="721">
        <v>1990</v>
      </c>
      <c r="J53" s="721">
        <v>1991</v>
      </c>
      <c r="K53" s="721">
        <v>1992</v>
      </c>
      <c r="L53" s="721">
        <v>1993</v>
      </c>
      <c r="M53" s="721">
        <v>1994</v>
      </c>
      <c r="N53" s="721">
        <v>1995</v>
      </c>
      <c r="O53" s="721">
        <v>1996</v>
      </c>
      <c r="P53" s="721">
        <v>1997</v>
      </c>
      <c r="Q53" s="721">
        <v>1998</v>
      </c>
      <c r="R53" s="721">
        <v>1999</v>
      </c>
      <c r="S53" s="721">
        <v>2000</v>
      </c>
      <c r="T53" s="721">
        <v>2001</v>
      </c>
      <c r="U53" s="721">
        <v>2002</v>
      </c>
      <c r="V53" s="721">
        <v>2003</v>
      </c>
      <c r="W53" s="721">
        <v>2004</v>
      </c>
      <c r="X53" s="721">
        <v>2005</v>
      </c>
      <c r="Y53" s="721">
        <v>2006</v>
      </c>
      <c r="Z53" s="721">
        <v>2007</v>
      </c>
      <c r="AA53" s="721">
        <v>2008</v>
      </c>
      <c r="AB53" s="721">
        <v>2009</v>
      </c>
      <c r="AC53" s="726">
        <v>2010</v>
      </c>
      <c r="AD53" s="726">
        <v>2011</v>
      </c>
      <c r="AE53" s="726">
        <v>2012</v>
      </c>
      <c r="AF53" s="726">
        <v>2013</v>
      </c>
      <c r="AG53" s="726">
        <v>2014</v>
      </c>
      <c r="AH53" s="726">
        <v>2015</v>
      </c>
      <c r="AI53" s="726">
        <v>2016</v>
      </c>
    </row>
    <row r="54" spans="1:36" ht="13.5" thickBot="1" x14ac:dyDescent="0.25">
      <c r="A54" s="722"/>
      <c r="B54" s="722"/>
      <c r="C54" s="727"/>
      <c r="D54" s="727"/>
      <c r="E54" s="727"/>
      <c r="F54" s="727"/>
      <c r="G54" s="727"/>
      <c r="H54" s="727"/>
      <c r="I54" s="727"/>
      <c r="J54" s="727"/>
      <c r="K54" s="727"/>
      <c r="L54" s="727"/>
      <c r="M54" s="728"/>
      <c r="N54" s="728"/>
      <c r="O54" s="728"/>
      <c r="P54" s="728"/>
      <c r="Q54" s="729"/>
      <c r="R54" s="729"/>
      <c r="S54" s="729"/>
      <c r="T54" s="729"/>
      <c r="U54" s="729"/>
      <c r="V54" s="729"/>
      <c r="W54" s="729"/>
      <c r="X54" s="729"/>
      <c r="Y54" s="729"/>
      <c r="Z54" s="729"/>
      <c r="AA54" s="729" t="s">
        <v>38</v>
      </c>
      <c r="AB54" s="729"/>
      <c r="AC54" s="730"/>
      <c r="AD54" s="730"/>
      <c r="AE54" s="730"/>
      <c r="AF54" s="730"/>
      <c r="AG54" s="730"/>
      <c r="AH54" s="730"/>
      <c r="AI54" s="731"/>
    </row>
    <row r="55" spans="1:36" x14ac:dyDescent="0.2">
      <c r="A55" s="90" t="s">
        <v>113</v>
      </c>
      <c r="C55" s="617"/>
      <c r="D55" s="617"/>
      <c r="E55" s="617"/>
      <c r="F55" s="617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AB55" s="618"/>
      <c r="AC55" s="89"/>
      <c r="AD55" s="89"/>
      <c r="AE55" s="89"/>
      <c r="AF55" s="89"/>
      <c r="AG55" s="89"/>
      <c r="AH55" s="89"/>
      <c r="AI55" s="89"/>
    </row>
    <row r="56" spans="1:36" x14ac:dyDescent="0.2">
      <c r="A56" s="86"/>
      <c r="B56" s="56" t="s">
        <v>112</v>
      </c>
      <c r="C56" s="619">
        <v>3082</v>
      </c>
      <c r="D56" s="619">
        <v>2935</v>
      </c>
      <c r="E56" s="619">
        <v>2563</v>
      </c>
      <c r="F56" s="619">
        <v>2705</v>
      </c>
      <c r="G56" s="619">
        <v>2887</v>
      </c>
      <c r="H56" s="619">
        <v>2642</v>
      </c>
      <c r="I56" s="619">
        <v>2701</v>
      </c>
      <c r="J56" s="619">
        <v>2751</v>
      </c>
      <c r="K56" s="619">
        <v>2921</v>
      </c>
      <c r="L56" s="619">
        <v>2571</v>
      </c>
      <c r="M56" s="619">
        <v>2430.6968825910935</v>
      </c>
      <c r="N56" s="620">
        <v>2348.1</v>
      </c>
      <c r="O56" s="619">
        <v>2158.1</v>
      </c>
      <c r="P56" s="619">
        <v>2071.6999999999998</v>
      </c>
      <c r="Q56" s="391">
        <v>1929</v>
      </c>
      <c r="R56" s="391">
        <v>1935</v>
      </c>
      <c r="S56" s="391">
        <v>2014</v>
      </c>
      <c r="T56" s="391">
        <v>1772</v>
      </c>
      <c r="U56" s="391">
        <v>1678</v>
      </c>
      <c r="V56" s="391">
        <v>1648</v>
      </c>
      <c r="W56" s="391">
        <v>1350</v>
      </c>
      <c r="X56" s="391">
        <v>1639.4</v>
      </c>
      <c r="Y56" s="391">
        <v>1818.7</v>
      </c>
      <c r="Z56" s="391">
        <v>1735</v>
      </c>
      <c r="AA56" s="391">
        <v>1564</v>
      </c>
      <c r="AB56" s="391">
        <v>1566</v>
      </c>
      <c r="AC56" s="81">
        <v>1565</v>
      </c>
      <c r="AD56" s="81">
        <v>1565.1290877220472</v>
      </c>
      <c r="AE56" s="81">
        <v>1677.2</v>
      </c>
      <c r="AF56" s="81">
        <v>1821.007956863888</v>
      </c>
      <c r="AG56" s="81">
        <v>1793.2546101393418</v>
      </c>
      <c r="AH56" s="81">
        <v>1704.4850284735774</v>
      </c>
      <c r="AI56" s="67" t="s">
        <v>12</v>
      </c>
      <c r="AJ56" s="81"/>
    </row>
    <row r="57" spans="1:36" x14ac:dyDescent="0.2">
      <c r="A57" s="90"/>
      <c r="B57" s="56" t="s">
        <v>111</v>
      </c>
      <c r="C57" s="619">
        <v>13848</v>
      </c>
      <c r="D57" s="619">
        <v>14060</v>
      </c>
      <c r="E57" s="619">
        <v>14837</v>
      </c>
      <c r="F57" s="619">
        <v>14377</v>
      </c>
      <c r="G57" s="619">
        <v>15784</v>
      </c>
      <c r="H57" s="619">
        <v>15515</v>
      </c>
      <c r="I57" s="619">
        <v>16091</v>
      </c>
      <c r="J57" s="619">
        <v>17498</v>
      </c>
      <c r="K57" s="619">
        <v>15729.699999999999</v>
      </c>
      <c r="L57" s="619">
        <v>14049.199999999999</v>
      </c>
      <c r="M57" s="619">
        <v>13033.1</v>
      </c>
      <c r="N57" s="620">
        <v>13114.8</v>
      </c>
      <c r="O57" s="619">
        <v>13629.299999999997</v>
      </c>
      <c r="P57" s="619">
        <v>11484.710000000001</v>
      </c>
      <c r="Q57" s="391">
        <v>11017.96</v>
      </c>
      <c r="R57" s="391">
        <v>12206.58</v>
      </c>
      <c r="S57" s="391">
        <v>8089.48</v>
      </c>
      <c r="T57" s="391">
        <v>9696.380000000001</v>
      </c>
      <c r="U57" s="391">
        <v>9256.89</v>
      </c>
      <c r="V57" s="391">
        <v>10148.380000000001</v>
      </c>
      <c r="W57" s="391">
        <v>9831</v>
      </c>
      <c r="X57" s="391">
        <v>9546.2999999999993</v>
      </c>
      <c r="Y57" s="391">
        <v>10620.9</v>
      </c>
      <c r="Z57" s="391">
        <v>11238</v>
      </c>
      <c r="AA57" s="391">
        <v>11026</v>
      </c>
      <c r="AB57" s="391">
        <v>11262</v>
      </c>
      <c r="AC57" s="81">
        <v>11548</v>
      </c>
      <c r="AD57" s="81">
        <v>11134.980011098567</v>
      </c>
      <c r="AE57" s="81">
        <v>10858.9</v>
      </c>
      <c r="AF57" s="81">
        <v>11116.945462255902</v>
      </c>
      <c r="AG57" s="81">
        <v>11132.173637711236</v>
      </c>
      <c r="AH57" s="81">
        <v>10975.19145872327</v>
      </c>
      <c r="AI57" s="81">
        <v>11327.57</v>
      </c>
      <c r="AJ57" s="81"/>
    </row>
    <row r="58" spans="1:36" x14ac:dyDescent="0.2">
      <c r="A58" s="90"/>
      <c r="B58" s="56" t="s">
        <v>110</v>
      </c>
      <c r="C58" s="619">
        <v>2562</v>
      </c>
      <c r="D58" s="619">
        <v>2773</v>
      </c>
      <c r="E58" s="619">
        <v>3075</v>
      </c>
      <c r="F58" s="619">
        <v>2997</v>
      </c>
      <c r="G58" s="619">
        <v>3155</v>
      </c>
      <c r="H58" s="619">
        <v>2930</v>
      </c>
      <c r="I58" s="619">
        <v>3165</v>
      </c>
      <c r="J58" s="619">
        <v>3226</v>
      </c>
      <c r="K58" s="619">
        <v>3505</v>
      </c>
      <c r="L58" s="619">
        <v>3445</v>
      </c>
      <c r="M58" s="619">
        <v>3004.0586419753085</v>
      </c>
      <c r="N58" s="620">
        <v>3083.3</v>
      </c>
      <c r="O58" s="619">
        <v>3715.3999999999996</v>
      </c>
      <c r="P58" s="619">
        <v>3516.5</v>
      </c>
      <c r="Q58" s="391">
        <v>3561</v>
      </c>
      <c r="R58" s="391">
        <v>3496</v>
      </c>
      <c r="S58" s="391">
        <v>2908</v>
      </c>
      <c r="T58" s="391">
        <v>3872</v>
      </c>
      <c r="U58" s="391">
        <v>3622</v>
      </c>
      <c r="V58" s="391">
        <v>2789</v>
      </c>
      <c r="W58" s="391">
        <v>2129.3000000000002</v>
      </c>
      <c r="X58" s="391">
        <v>2943.3</v>
      </c>
      <c r="Y58" s="391">
        <v>2893.4</v>
      </c>
      <c r="Z58" s="391">
        <v>3215</v>
      </c>
      <c r="AA58" s="391">
        <v>3273</v>
      </c>
      <c r="AB58" s="391">
        <v>3329</v>
      </c>
      <c r="AC58" s="81">
        <v>3079</v>
      </c>
      <c r="AD58" s="81">
        <v>3340.608982570775</v>
      </c>
      <c r="AE58" s="81">
        <v>3210</v>
      </c>
      <c r="AF58" s="81">
        <v>3103.3718157971439</v>
      </c>
      <c r="AG58" s="81">
        <v>2986.7547998814111</v>
      </c>
      <c r="AH58" s="81">
        <v>2990.2983991079604</v>
      </c>
      <c r="AI58" s="81">
        <v>2943.3</v>
      </c>
      <c r="AJ58" s="81"/>
    </row>
    <row r="59" spans="1:36" x14ac:dyDescent="0.2">
      <c r="A59" s="90"/>
      <c r="B59" s="56" t="s">
        <v>109</v>
      </c>
      <c r="C59" s="619">
        <v>4535</v>
      </c>
      <c r="D59" s="619">
        <v>4187</v>
      </c>
      <c r="E59" s="619">
        <v>4676</v>
      </c>
      <c r="F59" s="619">
        <v>4751</v>
      </c>
      <c r="G59" s="619">
        <v>4737</v>
      </c>
      <c r="H59" s="619">
        <v>4587</v>
      </c>
      <c r="I59" s="619">
        <v>5268</v>
      </c>
      <c r="J59" s="619">
        <v>5421</v>
      </c>
      <c r="K59" s="619">
        <v>5012.1000000000004</v>
      </c>
      <c r="L59" s="619">
        <v>4671.5</v>
      </c>
      <c r="M59" s="619">
        <v>4566.1565281385283</v>
      </c>
      <c r="N59" s="620">
        <v>4404.8</v>
      </c>
      <c r="O59" s="619">
        <v>4273.2000000000007</v>
      </c>
      <c r="P59" s="619">
        <v>3515.92</v>
      </c>
      <c r="Q59" s="391">
        <v>3788.48</v>
      </c>
      <c r="R59" s="391">
        <v>4051.94</v>
      </c>
      <c r="S59" s="391">
        <v>3472.23</v>
      </c>
      <c r="T59" s="391">
        <v>3633.75</v>
      </c>
      <c r="U59" s="391">
        <v>2778.8</v>
      </c>
      <c r="V59" s="391">
        <v>2561.5699999999997</v>
      </c>
      <c r="W59" s="391">
        <v>2564.6999999999998</v>
      </c>
      <c r="X59" s="391">
        <v>3066.4</v>
      </c>
      <c r="Y59" s="391">
        <v>3032</v>
      </c>
      <c r="Z59" s="391">
        <v>3080</v>
      </c>
      <c r="AA59" s="391">
        <v>3108</v>
      </c>
      <c r="AB59" s="391">
        <v>3380</v>
      </c>
      <c r="AC59" s="81">
        <v>3131</v>
      </c>
      <c r="AD59" s="81">
        <v>2835.2755326368861</v>
      </c>
      <c r="AE59" s="81">
        <v>2780.1</v>
      </c>
      <c r="AF59" s="81">
        <v>3023.3452013990091</v>
      </c>
      <c r="AG59" s="81">
        <v>3013.3118766676548</v>
      </c>
      <c r="AH59" s="81">
        <v>2894.1442403727451</v>
      </c>
      <c r="AI59" s="81">
        <v>2869.81</v>
      </c>
      <c r="AJ59" s="81"/>
    </row>
    <row r="60" spans="1:36" x14ac:dyDescent="0.2">
      <c r="A60" s="90"/>
      <c r="B60" s="56" t="s">
        <v>108</v>
      </c>
      <c r="C60" s="619">
        <v>6618</v>
      </c>
      <c r="D60" s="619">
        <v>8364</v>
      </c>
      <c r="E60" s="619">
        <v>7439</v>
      </c>
      <c r="F60" s="619">
        <v>7537</v>
      </c>
      <c r="G60" s="619">
        <v>7868</v>
      </c>
      <c r="H60" s="619">
        <v>6893</v>
      </c>
      <c r="I60" s="619">
        <v>7650</v>
      </c>
      <c r="J60" s="619">
        <v>7325</v>
      </c>
      <c r="K60" s="619">
        <v>7444</v>
      </c>
      <c r="L60" s="619">
        <v>7668</v>
      </c>
      <c r="M60" s="619">
        <v>6973.6945883410372</v>
      </c>
      <c r="N60" s="620">
        <v>8201.7999999999993</v>
      </c>
      <c r="O60" s="619">
        <v>9324.9000000000015</v>
      </c>
      <c r="P60" s="619">
        <v>8844.6</v>
      </c>
      <c r="Q60" s="391">
        <v>9529</v>
      </c>
      <c r="R60" s="391">
        <v>9228</v>
      </c>
      <c r="S60" s="391">
        <v>9058</v>
      </c>
      <c r="T60" s="391">
        <v>8603</v>
      </c>
      <c r="U60" s="391">
        <v>8387</v>
      </c>
      <c r="V60" s="391">
        <v>8480</v>
      </c>
      <c r="W60" s="391">
        <v>8591.5</v>
      </c>
      <c r="X60" s="391">
        <v>8560</v>
      </c>
      <c r="Y60" s="391">
        <v>8235.5</v>
      </c>
      <c r="Z60" s="391">
        <v>8373</v>
      </c>
      <c r="AA60" s="391">
        <v>8575</v>
      </c>
      <c r="AB60" s="391">
        <v>8850</v>
      </c>
      <c r="AC60" s="81">
        <v>8589</v>
      </c>
      <c r="AD60" s="81">
        <v>9000.1537572475554</v>
      </c>
      <c r="AE60" s="81">
        <v>8858.7000000000007</v>
      </c>
      <c r="AF60" s="81">
        <v>8945.4485864179533</v>
      </c>
      <c r="AG60" s="81">
        <v>9533.2747939519722</v>
      </c>
      <c r="AH60" s="81">
        <v>9159.2113993867224</v>
      </c>
      <c r="AI60" s="81">
        <v>8889.1</v>
      </c>
      <c r="AJ60" s="81"/>
    </row>
    <row r="61" spans="1:36" x14ac:dyDescent="0.2">
      <c r="A61" s="90"/>
      <c r="B61" s="56" t="s">
        <v>107</v>
      </c>
      <c r="C61" s="619">
        <v>1514</v>
      </c>
      <c r="D61" s="619">
        <v>1831</v>
      </c>
      <c r="E61" s="619">
        <v>2114</v>
      </c>
      <c r="F61" s="619">
        <v>2172</v>
      </c>
      <c r="G61" s="619">
        <v>2116</v>
      </c>
      <c r="H61" s="619">
        <v>2128</v>
      </c>
      <c r="I61" s="619">
        <v>2170</v>
      </c>
      <c r="J61" s="619">
        <v>2181</v>
      </c>
      <c r="K61" s="619">
        <v>2031</v>
      </c>
      <c r="L61" s="619">
        <v>2102</v>
      </c>
      <c r="M61" s="619">
        <v>1998.8539577836409</v>
      </c>
      <c r="N61" s="620">
        <v>2145.5</v>
      </c>
      <c r="O61" s="619">
        <v>2454.6999999999998</v>
      </c>
      <c r="P61" s="619">
        <v>2312.7999999999997</v>
      </c>
      <c r="Q61" s="391">
        <v>2298</v>
      </c>
      <c r="R61" s="391">
        <v>2549</v>
      </c>
      <c r="S61" s="391">
        <v>1739</v>
      </c>
      <c r="T61" s="391">
        <v>1363</v>
      </c>
      <c r="U61" s="391">
        <v>1318</v>
      </c>
      <c r="V61" s="391">
        <v>1987</v>
      </c>
      <c r="W61" s="391">
        <v>1862.5</v>
      </c>
      <c r="X61" s="391">
        <v>2123.9</v>
      </c>
      <c r="Y61" s="391">
        <v>2152.8000000000002</v>
      </c>
      <c r="Z61" s="391">
        <v>2073</v>
      </c>
      <c r="AA61" s="391">
        <v>1702</v>
      </c>
      <c r="AB61" s="391">
        <v>1694</v>
      </c>
      <c r="AC61" s="81">
        <v>1680</v>
      </c>
      <c r="AD61" s="81">
        <v>1705.7340991292444</v>
      </c>
      <c r="AE61" s="81">
        <v>1672.1</v>
      </c>
      <c r="AF61" s="81">
        <v>1600.6194403963859</v>
      </c>
      <c r="AG61" s="81">
        <v>1572.3323273050696</v>
      </c>
      <c r="AH61" s="81">
        <v>1582.9197742025408</v>
      </c>
      <c r="AI61" s="81">
        <v>1572.5</v>
      </c>
      <c r="AJ61" s="81"/>
    </row>
    <row r="62" spans="1:36" x14ac:dyDescent="0.2">
      <c r="A62" s="90"/>
      <c r="B62" s="86" t="s">
        <v>85</v>
      </c>
      <c r="C62" s="142">
        <v>32159</v>
      </c>
      <c r="D62" s="142">
        <v>34150</v>
      </c>
      <c r="E62" s="142">
        <v>34704</v>
      </c>
      <c r="F62" s="142">
        <v>34539</v>
      </c>
      <c r="G62" s="142">
        <v>36547</v>
      </c>
      <c r="H62" s="142">
        <v>34695</v>
      </c>
      <c r="I62" s="142">
        <v>37045</v>
      </c>
      <c r="J62" s="142">
        <v>38402</v>
      </c>
      <c r="K62" s="142">
        <v>36642.799999999996</v>
      </c>
      <c r="L62" s="142">
        <v>34506.699999999997</v>
      </c>
      <c r="M62" s="142">
        <v>32006.560598829608</v>
      </c>
      <c r="N62" s="142">
        <v>33298.300000000003</v>
      </c>
      <c r="O62" s="142">
        <v>35555.599999999991</v>
      </c>
      <c r="P62" s="142">
        <v>31746.23</v>
      </c>
      <c r="Q62" s="142">
        <v>32123.439999999999</v>
      </c>
      <c r="R62" s="142">
        <v>33466.520000000004</v>
      </c>
      <c r="S62" s="142">
        <v>27280.71</v>
      </c>
      <c r="T62" s="142">
        <v>28940.13</v>
      </c>
      <c r="U62" s="142">
        <v>27040.69</v>
      </c>
      <c r="V62" s="142">
        <v>27613.95</v>
      </c>
      <c r="W62" s="142">
        <v>26329</v>
      </c>
      <c r="X62" s="142">
        <v>27879.300000000003</v>
      </c>
      <c r="Y62" s="142">
        <v>28753.3</v>
      </c>
      <c r="Z62" s="142">
        <v>29714</v>
      </c>
      <c r="AA62" s="142">
        <v>29248</v>
      </c>
      <c r="AB62" s="142">
        <v>30081</v>
      </c>
      <c r="AC62" s="85">
        <v>29592</v>
      </c>
      <c r="AD62" s="85">
        <v>29581.881470405075</v>
      </c>
      <c r="AE62" s="85">
        <v>29057</v>
      </c>
      <c r="AF62" s="85">
        <v>29610.738463130281</v>
      </c>
      <c r="AG62" s="85">
        <v>30031.102045656688</v>
      </c>
      <c r="AH62" s="85">
        <v>29306.250300266816</v>
      </c>
      <c r="AI62" s="85">
        <v>27602.28</v>
      </c>
      <c r="AJ62" s="81"/>
    </row>
    <row r="63" spans="1:36" x14ac:dyDescent="0.2">
      <c r="A63" s="105"/>
      <c r="B63" s="80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J63" s="81"/>
    </row>
    <row r="64" spans="1:36" x14ac:dyDescent="0.2">
      <c r="A64" s="90" t="s">
        <v>106</v>
      </c>
      <c r="B64" s="88"/>
      <c r="C64" s="617"/>
      <c r="D64" s="617"/>
      <c r="E64" s="617"/>
      <c r="F64" s="617"/>
      <c r="G64" s="617"/>
      <c r="H64" s="617"/>
      <c r="I64" s="617"/>
      <c r="J64" s="617"/>
      <c r="K64" s="617"/>
      <c r="L64" s="617"/>
      <c r="M64" s="617"/>
      <c r="N64" s="617"/>
      <c r="O64" s="621"/>
      <c r="P64" s="621"/>
      <c r="W64" s="618"/>
      <c r="X64" s="618"/>
      <c r="Y64" s="618"/>
      <c r="Z64" s="618"/>
      <c r="AA64" s="618"/>
      <c r="AB64" s="618"/>
      <c r="AC64" s="89"/>
      <c r="AD64" s="89"/>
      <c r="AE64" s="89"/>
      <c r="AF64" s="89"/>
      <c r="AG64" s="89"/>
      <c r="AH64" s="89"/>
      <c r="AI64" s="89"/>
      <c r="AJ64" s="81"/>
    </row>
    <row r="65" spans="1:36" x14ac:dyDescent="0.2">
      <c r="A65" s="90"/>
      <c r="B65" s="56" t="s">
        <v>105</v>
      </c>
      <c r="C65" s="619">
        <v>11587</v>
      </c>
      <c r="D65" s="619">
        <v>11033</v>
      </c>
      <c r="E65" s="619">
        <v>11399</v>
      </c>
      <c r="F65" s="619">
        <v>11500</v>
      </c>
      <c r="G65" s="619">
        <v>10638</v>
      </c>
      <c r="H65" s="619">
        <v>9176</v>
      </c>
      <c r="I65" s="619">
        <v>8251</v>
      </c>
      <c r="J65" s="619">
        <v>8486</v>
      </c>
      <c r="K65" s="619">
        <v>8457.2999999999993</v>
      </c>
      <c r="L65" s="619">
        <v>7671.5</v>
      </c>
      <c r="M65" s="619">
        <v>7034.0545221843004</v>
      </c>
      <c r="N65" s="620">
        <v>6126.8</v>
      </c>
      <c r="O65" s="619">
        <v>5678.2</v>
      </c>
      <c r="P65" s="619">
        <v>5537.49</v>
      </c>
      <c r="Q65" s="391">
        <v>5096.7299999999996</v>
      </c>
      <c r="R65" s="391">
        <v>5655.74</v>
      </c>
      <c r="S65" s="391">
        <v>4979.67</v>
      </c>
      <c r="T65" s="391">
        <v>4092.7799999999997</v>
      </c>
      <c r="U65" s="391">
        <v>3463.04</v>
      </c>
      <c r="V65" s="391">
        <v>4262.43</v>
      </c>
      <c r="W65" s="391">
        <v>3264.6509999999998</v>
      </c>
      <c r="X65" s="391">
        <v>4038.49</v>
      </c>
      <c r="Y65" s="391">
        <v>3268.71</v>
      </c>
      <c r="Z65" s="391">
        <v>3128.32</v>
      </c>
      <c r="AA65" s="391">
        <v>3029.4110000000001</v>
      </c>
      <c r="AB65" s="391">
        <v>3024.85</v>
      </c>
      <c r="AC65" s="81">
        <v>3040.84</v>
      </c>
      <c r="AD65" s="81">
        <v>3040.6807348647671</v>
      </c>
      <c r="AE65" s="81">
        <v>3072.9769999999999</v>
      </c>
      <c r="AF65" s="81">
        <v>3363.1994074613813</v>
      </c>
      <c r="AG65" s="81">
        <v>3102.2313726652828</v>
      </c>
      <c r="AH65" s="81">
        <v>3207.7593034924935</v>
      </c>
      <c r="AI65" s="81">
        <v>3286.06</v>
      </c>
      <c r="AJ65" s="81"/>
    </row>
    <row r="66" spans="1:36" x14ac:dyDescent="0.2">
      <c r="A66" s="90"/>
      <c r="B66" s="56" t="s">
        <v>104</v>
      </c>
      <c r="C66" s="619">
        <v>7174</v>
      </c>
      <c r="D66" s="619">
        <v>7202</v>
      </c>
      <c r="E66" s="619">
        <v>6262.9090604822422</v>
      </c>
      <c r="F66" s="619">
        <v>5373.1279492629992</v>
      </c>
      <c r="G66" s="619">
        <v>5393.1306476426989</v>
      </c>
      <c r="H66" s="619">
        <v>5358.4275686159517</v>
      </c>
      <c r="I66" s="619">
        <v>4220.5706436645942</v>
      </c>
      <c r="J66" s="619">
        <v>4061.1363335646342</v>
      </c>
      <c r="K66" s="619">
        <v>3702.0645407772004</v>
      </c>
      <c r="L66" s="619">
        <v>3575.5922982441157</v>
      </c>
      <c r="M66" s="619">
        <v>3160.8</v>
      </c>
      <c r="N66" s="620">
        <v>4788</v>
      </c>
      <c r="O66" s="619">
        <v>3708.6</v>
      </c>
      <c r="P66" s="619">
        <v>2457.1999999999998</v>
      </c>
      <c r="Q66" s="391">
        <v>2867</v>
      </c>
      <c r="R66" s="391">
        <v>2481</v>
      </c>
      <c r="S66" s="391">
        <v>2704</v>
      </c>
      <c r="T66" s="391">
        <v>2222</v>
      </c>
      <c r="U66" s="391">
        <v>2062.61</v>
      </c>
      <c r="V66" s="391">
        <v>2445.1999999999998</v>
      </c>
      <c r="W66" s="391">
        <v>2078.733764586937</v>
      </c>
      <c r="X66" s="391">
        <v>2961.7169689314401</v>
      </c>
      <c r="Y66" s="391">
        <v>2840.5566247030583</v>
      </c>
      <c r="Z66" s="391">
        <v>2734.34365253845</v>
      </c>
      <c r="AA66" s="391">
        <v>2556.2239806009898</v>
      </c>
      <c r="AB66" s="391">
        <v>2368.3040314269547</v>
      </c>
      <c r="AC66" s="81">
        <v>2209.2218898068627</v>
      </c>
      <c r="AD66" s="81">
        <v>2133.4196777242637</v>
      </c>
      <c r="AE66" s="81">
        <v>2462.8097089114658</v>
      </c>
      <c r="AF66" s="81">
        <v>2649.3324384944422</v>
      </c>
      <c r="AG66" s="81">
        <v>2340.4979785197047</v>
      </c>
      <c r="AH66" s="81">
        <v>2321.8465861418622</v>
      </c>
      <c r="AI66" s="81">
        <v>2274.7833545161643</v>
      </c>
      <c r="AJ66" s="81"/>
    </row>
    <row r="67" spans="1:36" x14ac:dyDescent="0.2">
      <c r="A67" s="90"/>
      <c r="B67" s="56" t="s">
        <v>103</v>
      </c>
      <c r="C67" s="619">
        <v>5750</v>
      </c>
      <c r="D67" s="619">
        <v>6661</v>
      </c>
      <c r="E67" s="619">
        <v>3333.2795889071353</v>
      </c>
      <c r="F67" s="619">
        <v>3046.0146119360429</v>
      </c>
      <c r="G67" s="619">
        <v>3363.6932818875302</v>
      </c>
      <c r="H67" s="619">
        <v>3825.1381589948423</v>
      </c>
      <c r="I67" s="619">
        <v>3738.6557541963916</v>
      </c>
      <c r="J67" s="619">
        <v>3634.8557148059112</v>
      </c>
      <c r="K67" s="619">
        <v>3116.6664199708853</v>
      </c>
      <c r="L67" s="619">
        <v>3243.9396578686992</v>
      </c>
      <c r="M67" s="619">
        <v>3233.7</v>
      </c>
      <c r="N67" s="620">
        <v>2934.9</v>
      </c>
      <c r="O67" s="619">
        <v>2930.3</v>
      </c>
      <c r="P67" s="619">
        <v>2099.7199999999998</v>
      </c>
      <c r="Q67" s="391">
        <v>2032.26</v>
      </c>
      <c r="R67" s="391">
        <v>1729.09</v>
      </c>
      <c r="S67" s="391">
        <v>1480.75</v>
      </c>
      <c r="T67" s="391">
        <v>1541.9</v>
      </c>
      <c r="U67" s="391">
        <v>1459.55</v>
      </c>
      <c r="V67" s="391">
        <v>1516.51</v>
      </c>
      <c r="W67" s="391">
        <v>1482.7</v>
      </c>
      <c r="X67" s="391">
        <v>2157.5</v>
      </c>
      <c r="Y67" s="391">
        <v>1676.7</v>
      </c>
      <c r="Z67" s="391">
        <v>1453.1</v>
      </c>
      <c r="AA67" s="391">
        <v>1423.4</v>
      </c>
      <c r="AB67" s="391">
        <v>1544.9549999999999</v>
      </c>
      <c r="AC67" s="81">
        <v>1549.3415</v>
      </c>
      <c r="AD67" s="81">
        <v>1542.19525</v>
      </c>
      <c r="AE67" s="81">
        <v>1612.53775</v>
      </c>
      <c r="AF67" s="81">
        <v>1563.44</v>
      </c>
      <c r="AG67" s="81">
        <v>1488.04</v>
      </c>
      <c r="AH67" s="81">
        <v>1473.1765263828599</v>
      </c>
      <c r="AI67" s="81">
        <v>1401.1575</v>
      </c>
      <c r="AJ67" s="81"/>
    </row>
    <row r="68" spans="1:36" x14ac:dyDescent="0.2">
      <c r="A68" s="90"/>
      <c r="B68" s="56" t="s">
        <v>102</v>
      </c>
      <c r="C68" s="619">
        <v>8460</v>
      </c>
      <c r="D68" s="619">
        <v>8428</v>
      </c>
      <c r="E68" s="619">
        <v>8985.8799423112268</v>
      </c>
      <c r="F68" s="619">
        <v>7940.9969468618865</v>
      </c>
      <c r="G68" s="619">
        <v>8164.3078209544783</v>
      </c>
      <c r="H68" s="619">
        <v>7499.5344171638972</v>
      </c>
      <c r="I68" s="619">
        <v>7396.0117898016124</v>
      </c>
      <c r="J68" s="619">
        <v>7555.2113256655384</v>
      </c>
      <c r="K68" s="619">
        <v>6769.185697433184</v>
      </c>
      <c r="L68" s="619">
        <v>6640.2257598657634</v>
      </c>
      <c r="M68" s="619">
        <v>5445.8770767838214</v>
      </c>
      <c r="N68" s="620">
        <v>6192.5999999999995</v>
      </c>
      <c r="O68" s="619">
        <v>6269.6</v>
      </c>
      <c r="P68" s="619">
        <v>5248.5</v>
      </c>
      <c r="Q68" s="391">
        <v>5195.0600000000004</v>
      </c>
      <c r="R68" s="391">
        <v>5255.12</v>
      </c>
      <c r="S68" s="391">
        <v>5022.25</v>
      </c>
      <c r="T68" s="391">
        <v>4940.55</v>
      </c>
      <c r="U68" s="391">
        <v>4666.0600000000004</v>
      </c>
      <c r="V68" s="391">
        <v>4813.46</v>
      </c>
      <c r="W68" s="391">
        <v>2574.0662354130627</v>
      </c>
      <c r="X68" s="391">
        <v>3583.0830310685601</v>
      </c>
      <c r="Y68" s="391">
        <v>2769.4433752969417</v>
      </c>
      <c r="Z68" s="391">
        <v>2911.3563474615498</v>
      </c>
      <c r="AA68" s="391">
        <v>3038.3760193990106</v>
      </c>
      <c r="AB68" s="391">
        <v>3080.6809685730454</v>
      </c>
      <c r="AC68" s="81">
        <v>3021.5586101931372</v>
      </c>
      <c r="AD68" s="81">
        <v>3121.3120722757367</v>
      </c>
      <c r="AE68" s="81">
        <v>3380.3695410885339</v>
      </c>
      <c r="AF68" s="81">
        <v>3494.2275615055578</v>
      </c>
      <c r="AG68" s="81">
        <v>3450.1820214802956</v>
      </c>
      <c r="AH68" s="81">
        <v>3503.2829493605072</v>
      </c>
      <c r="AI68" s="81">
        <v>3547.7691454838355</v>
      </c>
      <c r="AJ68" s="81"/>
    </row>
    <row r="69" spans="1:36" x14ac:dyDescent="0.2">
      <c r="A69" s="90"/>
      <c r="B69" s="56" t="s">
        <v>101</v>
      </c>
      <c r="C69" s="619">
        <v>16747</v>
      </c>
      <c r="D69" s="619">
        <v>17588</v>
      </c>
      <c r="E69" s="619">
        <v>17672</v>
      </c>
      <c r="F69" s="619">
        <v>17241</v>
      </c>
      <c r="G69" s="619">
        <v>17409</v>
      </c>
      <c r="H69" s="619">
        <v>17470</v>
      </c>
      <c r="I69" s="619">
        <v>18541</v>
      </c>
      <c r="J69" s="619">
        <v>19711</v>
      </c>
      <c r="K69" s="619">
        <v>19301.8</v>
      </c>
      <c r="L69" s="619">
        <v>18785.8</v>
      </c>
      <c r="M69" s="619">
        <v>16761.036309706455</v>
      </c>
      <c r="N69" s="620">
        <v>17648.100000000002</v>
      </c>
      <c r="O69" s="619">
        <v>15616.3</v>
      </c>
      <c r="P69" s="619">
        <v>13382.089999999998</v>
      </c>
      <c r="Q69" s="391">
        <v>14355.83</v>
      </c>
      <c r="R69" s="391">
        <v>11967.52</v>
      </c>
      <c r="S69" s="391">
        <v>11162.66</v>
      </c>
      <c r="T69" s="391">
        <v>9489.52</v>
      </c>
      <c r="U69" s="391">
        <v>9434.4699999999993</v>
      </c>
      <c r="V69" s="391">
        <v>11418.8</v>
      </c>
      <c r="W69" s="391">
        <v>10374</v>
      </c>
      <c r="X69" s="391">
        <v>9863.1</v>
      </c>
      <c r="Y69" s="391">
        <v>10252.200000000001</v>
      </c>
      <c r="Z69" s="391">
        <v>9671</v>
      </c>
      <c r="AA69" s="391">
        <v>9436</v>
      </c>
      <c r="AB69" s="391">
        <v>8950</v>
      </c>
      <c r="AC69" s="81">
        <v>8890</v>
      </c>
      <c r="AD69" s="81">
        <v>8905</v>
      </c>
      <c r="AE69" s="81">
        <v>9357</v>
      </c>
      <c r="AF69" s="81">
        <v>9455.1650000000009</v>
      </c>
      <c r="AG69" s="81">
        <v>9228.76</v>
      </c>
      <c r="AH69" s="81">
        <v>9251.1471092349966</v>
      </c>
      <c r="AI69" s="81">
        <v>9121.06</v>
      </c>
      <c r="AJ69" s="81"/>
    </row>
    <row r="70" spans="1:36" x14ac:dyDescent="0.2">
      <c r="A70" s="90"/>
      <c r="B70" s="87" t="s">
        <v>100</v>
      </c>
      <c r="C70" s="619">
        <v>1504</v>
      </c>
      <c r="D70" s="619">
        <v>2329</v>
      </c>
      <c r="E70" s="619">
        <v>2964</v>
      </c>
      <c r="F70" s="619">
        <v>3017</v>
      </c>
      <c r="G70" s="619">
        <v>3821</v>
      </c>
      <c r="H70" s="619">
        <v>5146</v>
      </c>
      <c r="I70" s="619">
        <v>5893</v>
      </c>
      <c r="J70" s="619">
        <v>6252</v>
      </c>
      <c r="K70" s="619">
        <v>5264</v>
      </c>
      <c r="L70" s="619">
        <v>5917.7</v>
      </c>
      <c r="M70" s="619">
        <v>5822.2</v>
      </c>
      <c r="N70" s="620">
        <v>6593.8</v>
      </c>
      <c r="O70" s="619">
        <v>6659.1999999999989</v>
      </c>
      <c r="P70" s="619">
        <v>7204.23</v>
      </c>
      <c r="Q70" s="391">
        <v>7229.9400000000005</v>
      </c>
      <c r="R70" s="391">
        <v>7542.8099999999995</v>
      </c>
      <c r="S70" s="391">
        <v>7182.26</v>
      </c>
      <c r="T70" s="391">
        <v>5997.6</v>
      </c>
      <c r="U70" s="391">
        <v>6159.13</v>
      </c>
      <c r="V70" s="391">
        <v>7832.72</v>
      </c>
      <c r="W70" s="391">
        <v>6810</v>
      </c>
      <c r="X70" s="391">
        <v>8783.2000000000007</v>
      </c>
      <c r="Y70" s="391">
        <v>7403.6</v>
      </c>
      <c r="Z70" s="391">
        <v>7145</v>
      </c>
      <c r="AA70" s="391">
        <v>7230</v>
      </c>
      <c r="AB70" s="391">
        <v>7578</v>
      </c>
      <c r="AC70" s="81">
        <v>7606</v>
      </c>
      <c r="AD70" s="81">
        <v>7453.63733221231</v>
      </c>
      <c r="AE70" s="81">
        <v>7955.1</v>
      </c>
      <c r="AF70" s="81">
        <v>8003.4929999999995</v>
      </c>
      <c r="AG70" s="81">
        <v>7170.64</v>
      </c>
      <c r="AH70" s="81">
        <v>7117.3125339492653</v>
      </c>
      <c r="AI70" s="81">
        <v>7125.85</v>
      </c>
      <c r="AJ70" s="81"/>
    </row>
    <row r="71" spans="1:36" x14ac:dyDescent="0.2">
      <c r="A71" s="86"/>
      <c r="B71" s="86" t="s">
        <v>85</v>
      </c>
      <c r="C71" s="142">
        <v>51222</v>
      </c>
      <c r="D71" s="142">
        <v>53241</v>
      </c>
      <c r="E71" s="142">
        <v>50617.068591700605</v>
      </c>
      <c r="F71" s="142">
        <v>48118.139508060929</v>
      </c>
      <c r="G71" s="142">
        <v>48789.131750484703</v>
      </c>
      <c r="H71" s="142">
        <v>48475.100144774697</v>
      </c>
      <c r="I71" s="142">
        <v>48040.238187662602</v>
      </c>
      <c r="J71" s="142">
        <v>49700.203374036086</v>
      </c>
      <c r="K71" s="142">
        <v>46611.016658181266</v>
      </c>
      <c r="L71" s="142">
        <v>45834.757715978572</v>
      </c>
      <c r="M71" s="142">
        <v>41457.667908674572</v>
      </c>
      <c r="N71" s="142">
        <v>44284.200000000004</v>
      </c>
      <c r="O71" s="142">
        <v>40862.199999999997</v>
      </c>
      <c r="P71" s="142">
        <v>35929.229999999996</v>
      </c>
      <c r="Q71" s="142">
        <v>36776.82</v>
      </c>
      <c r="R71" s="142">
        <v>34631.279999999999</v>
      </c>
      <c r="S71" s="142">
        <v>32531.590000000004</v>
      </c>
      <c r="T71" s="142">
        <v>28284.35</v>
      </c>
      <c r="U71" s="142">
        <v>27244.86</v>
      </c>
      <c r="V71" s="142">
        <v>32289.119999999999</v>
      </c>
      <c r="W71" s="142">
        <v>26584.150999999998</v>
      </c>
      <c r="X71" s="142">
        <v>31387.09</v>
      </c>
      <c r="Y71" s="142">
        <v>28211.21</v>
      </c>
      <c r="Z71" s="142">
        <v>27043.119999999999</v>
      </c>
      <c r="AA71" s="142">
        <v>26713.411</v>
      </c>
      <c r="AB71" s="142">
        <v>26546.79</v>
      </c>
      <c r="AC71" s="85">
        <v>26316.962</v>
      </c>
      <c r="AD71" s="85">
        <v>26196.245067077078</v>
      </c>
      <c r="AE71" s="85">
        <v>27840.794000000002</v>
      </c>
      <c r="AF71" s="85">
        <v>28528.857407461383</v>
      </c>
      <c r="AG71" s="85">
        <v>26780.351372665282</v>
      </c>
      <c r="AH71" s="85">
        <v>26874.525008561985</v>
      </c>
      <c r="AI71" s="85">
        <v>26756.68</v>
      </c>
      <c r="AJ71" s="81"/>
    </row>
    <row r="72" spans="1:36" x14ac:dyDescent="0.2">
      <c r="A72" s="90"/>
      <c r="B72" s="87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J72" s="81"/>
    </row>
    <row r="73" spans="1:36" x14ac:dyDescent="0.2">
      <c r="A73" s="105" t="s">
        <v>99</v>
      </c>
      <c r="B73" s="80"/>
      <c r="W73" s="618"/>
      <c r="X73" s="618"/>
      <c r="Y73" s="618"/>
      <c r="Z73" s="618"/>
      <c r="AA73" s="618"/>
      <c r="AB73" s="618"/>
      <c r="AC73" s="89"/>
      <c r="AD73" s="89"/>
      <c r="AE73" s="89"/>
      <c r="AF73" s="89"/>
      <c r="AG73" s="89"/>
      <c r="AH73" s="89"/>
      <c r="AI73" s="89"/>
      <c r="AJ73" s="81"/>
    </row>
    <row r="74" spans="1:36" x14ac:dyDescent="0.2">
      <c r="A74" s="105"/>
      <c r="B74" s="80" t="s">
        <v>98</v>
      </c>
      <c r="C74" s="619">
        <v>3923</v>
      </c>
      <c r="D74" s="619">
        <v>3913</v>
      </c>
      <c r="E74" s="619">
        <v>2804</v>
      </c>
      <c r="F74" s="619">
        <v>2425</v>
      </c>
      <c r="G74" s="619">
        <v>2634</v>
      </c>
      <c r="H74" s="619">
        <v>2944</v>
      </c>
      <c r="I74" s="619">
        <v>3178</v>
      </c>
      <c r="J74" s="619">
        <v>5009</v>
      </c>
      <c r="K74" s="619">
        <v>3538.9</v>
      </c>
      <c r="L74" s="619">
        <v>2167.8000000000002</v>
      </c>
      <c r="M74" s="619">
        <v>2373</v>
      </c>
      <c r="N74" s="620">
        <v>2256</v>
      </c>
      <c r="O74" s="619">
        <v>2093.7034580572945</v>
      </c>
      <c r="P74" s="619">
        <v>2493.77</v>
      </c>
      <c r="Q74" s="391">
        <v>2356.83</v>
      </c>
      <c r="R74" s="391">
        <v>2142.16</v>
      </c>
      <c r="S74" s="391">
        <v>2268.7200000000003</v>
      </c>
      <c r="T74" s="391">
        <v>2092.83</v>
      </c>
      <c r="U74" s="391">
        <v>2307.79</v>
      </c>
      <c r="V74" s="391">
        <v>2417.96</v>
      </c>
      <c r="W74" s="391">
        <v>2151</v>
      </c>
      <c r="X74" s="391">
        <v>1885.8</v>
      </c>
      <c r="Y74" s="391">
        <v>1902.21</v>
      </c>
      <c r="Z74" s="391">
        <v>1982.3600000000001</v>
      </c>
      <c r="AA74" s="391">
        <v>2029</v>
      </c>
      <c r="AB74" s="391">
        <v>2506</v>
      </c>
      <c r="AC74" s="81">
        <v>2616</v>
      </c>
      <c r="AD74" s="81">
        <v>2600.8198145456909</v>
      </c>
      <c r="AE74" s="81">
        <v>2799.6</v>
      </c>
      <c r="AF74" s="81">
        <v>2755.306</v>
      </c>
      <c r="AG74" s="81">
        <v>2624.4450785650756</v>
      </c>
      <c r="AH74" s="81">
        <v>2621.0754991836247</v>
      </c>
      <c r="AI74" s="67" t="s">
        <v>12</v>
      </c>
      <c r="AJ74" s="81"/>
    </row>
    <row r="75" spans="1:36" x14ac:dyDescent="0.2">
      <c r="A75" s="105"/>
      <c r="B75" s="459" t="s">
        <v>97</v>
      </c>
      <c r="C75" s="619">
        <v>7364</v>
      </c>
      <c r="D75" s="619">
        <v>7252</v>
      </c>
      <c r="E75" s="619">
        <v>7168</v>
      </c>
      <c r="F75" s="619">
        <v>7375</v>
      </c>
      <c r="G75" s="619">
        <v>7796</v>
      </c>
      <c r="H75" s="619">
        <v>6660</v>
      </c>
      <c r="I75" s="619">
        <v>4912</v>
      </c>
      <c r="J75" s="619">
        <v>5000</v>
      </c>
      <c r="K75" s="619">
        <v>5334</v>
      </c>
      <c r="L75" s="619">
        <v>4791</v>
      </c>
      <c r="M75" s="619">
        <v>3901.6279838709679</v>
      </c>
      <c r="N75" s="620">
        <v>3688.8289999999997</v>
      </c>
      <c r="O75" s="619">
        <v>3544.6549999999997</v>
      </c>
      <c r="P75" s="619">
        <v>3597.3299006243114</v>
      </c>
      <c r="Q75" s="391">
        <v>2507</v>
      </c>
      <c r="R75" s="391">
        <v>2079</v>
      </c>
      <c r="S75" s="391">
        <v>1929</v>
      </c>
      <c r="T75" s="391">
        <v>1827.6</v>
      </c>
      <c r="U75" s="391">
        <v>1836</v>
      </c>
      <c r="V75" s="391">
        <v>1866</v>
      </c>
      <c r="W75" s="391">
        <v>2470</v>
      </c>
      <c r="X75" s="391">
        <v>2022</v>
      </c>
      <c r="Y75" s="391">
        <v>1930</v>
      </c>
      <c r="Z75" s="391">
        <v>1930</v>
      </c>
      <c r="AA75" s="391">
        <v>1765</v>
      </c>
      <c r="AB75" s="391">
        <v>1755</v>
      </c>
      <c r="AC75" s="81">
        <v>1705</v>
      </c>
      <c r="AD75" s="81">
        <v>1685</v>
      </c>
      <c r="AE75" s="81">
        <v>1650</v>
      </c>
      <c r="AF75" s="81">
        <v>1620</v>
      </c>
      <c r="AG75" s="81">
        <v>1605</v>
      </c>
      <c r="AH75" s="81">
        <v>1600</v>
      </c>
      <c r="AI75" s="67" t="s">
        <v>12</v>
      </c>
      <c r="AJ75" s="81"/>
    </row>
    <row r="76" spans="1:36" x14ac:dyDescent="0.2">
      <c r="A76" s="105"/>
      <c r="B76" s="459" t="s">
        <v>158</v>
      </c>
      <c r="C76" s="619"/>
      <c r="D76" s="619"/>
      <c r="E76" s="619"/>
      <c r="F76" s="619"/>
      <c r="G76" s="619"/>
      <c r="H76" s="619"/>
      <c r="I76" s="619"/>
      <c r="J76" s="619"/>
      <c r="K76" s="619"/>
      <c r="L76" s="619"/>
      <c r="M76" s="619"/>
      <c r="N76" s="620"/>
      <c r="O76" s="619"/>
      <c r="P76" s="619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81"/>
      <c r="AD76" s="81"/>
      <c r="AE76" s="81"/>
      <c r="AF76" s="81"/>
      <c r="AG76" s="81"/>
      <c r="AH76" s="81"/>
      <c r="AI76" s="81">
        <v>3364.95</v>
      </c>
      <c r="AJ76" s="81"/>
    </row>
    <row r="77" spans="1:36" x14ac:dyDescent="0.2">
      <c r="A77" s="105"/>
      <c r="B77" s="80" t="s">
        <v>96</v>
      </c>
      <c r="C77" s="619">
        <v>3161</v>
      </c>
      <c r="D77" s="619">
        <v>3067</v>
      </c>
      <c r="E77" s="619">
        <v>2267</v>
      </c>
      <c r="F77" s="619">
        <v>1638</v>
      </c>
      <c r="G77" s="619">
        <v>1603</v>
      </c>
      <c r="H77" s="619">
        <v>1213</v>
      </c>
      <c r="I77" s="619">
        <v>1161</v>
      </c>
      <c r="J77" s="619">
        <v>1221</v>
      </c>
      <c r="K77" s="619">
        <v>893</v>
      </c>
      <c r="L77" s="619">
        <v>884</v>
      </c>
      <c r="M77" s="619">
        <v>890</v>
      </c>
      <c r="N77" s="620">
        <v>1330</v>
      </c>
      <c r="O77" s="619">
        <v>1138.1244944662276</v>
      </c>
      <c r="P77" s="619">
        <v>1513</v>
      </c>
      <c r="Q77" s="391">
        <v>908</v>
      </c>
      <c r="R77" s="391">
        <v>906</v>
      </c>
      <c r="S77" s="391">
        <v>906</v>
      </c>
      <c r="T77" s="391">
        <v>918</v>
      </c>
      <c r="U77" s="391">
        <v>1055</v>
      </c>
      <c r="V77" s="391">
        <v>907</v>
      </c>
      <c r="W77" s="391">
        <v>907</v>
      </c>
      <c r="X77" s="391">
        <v>903.3</v>
      </c>
      <c r="Y77" s="391">
        <v>903.8</v>
      </c>
      <c r="Z77" s="391">
        <v>907</v>
      </c>
      <c r="AA77" s="391">
        <v>901</v>
      </c>
      <c r="AB77" s="391">
        <v>906</v>
      </c>
      <c r="AC77" s="81">
        <v>910</v>
      </c>
      <c r="AD77" s="81">
        <v>906.74178014013398</v>
      </c>
      <c r="AE77" s="81">
        <v>906</v>
      </c>
      <c r="AF77" s="81">
        <v>903</v>
      </c>
      <c r="AG77" s="81">
        <v>905.43151497183521</v>
      </c>
      <c r="AH77" s="81">
        <v>907.48040101947356</v>
      </c>
      <c r="AI77" s="67" t="s">
        <v>12</v>
      </c>
      <c r="AJ77" s="81"/>
    </row>
    <row r="78" spans="1:36" x14ac:dyDescent="0.2">
      <c r="A78" s="105"/>
      <c r="B78" s="459" t="s">
        <v>95</v>
      </c>
      <c r="C78" s="619">
        <v>42358</v>
      </c>
      <c r="D78" s="619">
        <v>44542</v>
      </c>
      <c r="E78" s="619">
        <v>46441</v>
      </c>
      <c r="F78" s="619">
        <v>50158</v>
      </c>
      <c r="G78" s="619">
        <v>47400</v>
      </c>
      <c r="H78" s="619">
        <v>50643</v>
      </c>
      <c r="I78" s="619">
        <v>53824</v>
      </c>
      <c r="J78" s="619">
        <v>50296</v>
      </c>
      <c r="K78" s="619">
        <v>45550.3</v>
      </c>
      <c r="L78" s="619">
        <v>42747.199999999997</v>
      </c>
      <c r="M78" s="619">
        <v>40214.309266055046</v>
      </c>
      <c r="N78" s="620">
        <v>42655.582965137612</v>
      </c>
      <c r="O78" s="619">
        <v>42781</v>
      </c>
      <c r="P78" s="619">
        <v>38763.370000000003</v>
      </c>
      <c r="Q78" s="391">
        <v>41180.6</v>
      </c>
      <c r="R78" s="391">
        <v>38346.629999999997</v>
      </c>
      <c r="S78" s="391">
        <v>37582.167843628835</v>
      </c>
      <c r="T78" s="391">
        <v>36946.559999999998</v>
      </c>
      <c r="U78" s="391">
        <v>37516.28</v>
      </c>
      <c r="V78" s="391">
        <v>37399.730000000003</v>
      </c>
      <c r="W78" s="391">
        <v>31455</v>
      </c>
      <c r="X78" s="391">
        <v>31025.079999999998</v>
      </c>
      <c r="Y78" s="391">
        <v>32844.770000000004</v>
      </c>
      <c r="Z78" s="391">
        <v>33318.35</v>
      </c>
      <c r="AA78" s="391">
        <v>34928</v>
      </c>
      <c r="AB78" s="391">
        <v>37496</v>
      </c>
      <c r="AC78" s="81">
        <v>35849</v>
      </c>
      <c r="AD78" s="81">
        <v>37276</v>
      </c>
      <c r="AE78" s="81">
        <v>34553</v>
      </c>
      <c r="AF78" s="81">
        <v>33208.767</v>
      </c>
      <c r="AG78" s="81">
        <v>34648.78</v>
      </c>
      <c r="AH78" s="81">
        <v>35150.78</v>
      </c>
      <c r="AI78" s="67" t="s">
        <v>12</v>
      </c>
      <c r="AJ78" s="81"/>
    </row>
    <row r="79" spans="1:36" x14ac:dyDescent="0.2">
      <c r="A79" s="105"/>
      <c r="B79" s="459" t="s">
        <v>389</v>
      </c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20"/>
      <c r="O79" s="619"/>
      <c r="P79" s="619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1"/>
      <c r="AB79" s="391"/>
      <c r="AC79" s="81"/>
      <c r="AD79" s="81"/>
      <c r="AE79" s="81"/>
      <c r="AF79" s="81"/>
      <c r="AG79" s="81"/>
      <c r="AH79" s="81"/>
      <c r="AI79" s="81">
        <v>34544.01</v>
      </c>
      <c r="AJ79" s="81"/>
    </row>
    <row r="80" spans="1:36" x14ac:dyDescent="0.2">
      <c r="A80" s="105"/>
      <c r="B80" s="459" t="s">
        <v>94</v>
      </c>
      <c r="C80" s="619">
        <v>13916</v>
      </c>
      <c r="D80" s="619">
        <v>13335</v>
      </c>
      <c r="E80" s="619">
        <v>13650</v>
      </c>
      <c r="F80" s="619">
        <v>17550</v>
      </c>
      <c r="G80" s="619">
        <v>15590</v>
      </c>
      <c r="H80" s="619">
        <v>12750</v>
      </c>
      <c r="I80" s="619">
        <v>15346.98</v>
      </c>
      <c r="J80" s="619">
        <v>14375.98</v>
      </c>
      <c r="K80" s="619">
        <v>15710.36</v>
      </c>
      <c r="L80" s="619">
        <v>16182.48</v>
      </c>
      <c r="M80" s="619">
        <v>15736.8</v>
      </c>
      <c r="N80" s="620">
        <v>15168.98</v>
      </c>
      <c r="O80" s="619">
        <v>15628.458049765144</v>
      </c>
      <c r="P80" s="619">
        <v>19560</v>
      </c>
      <c r="Q80" s="391">
        <v>20440</v>
      </c>
      <c r="R80" s="391">
        <v>18400</v>
      </c>
      <c r="S80" s="391">
        <v>17563.77</v>
      </c>
      <c r="T80" s="391">
        <v>13307.58</v>
      </c>
      <c r="U80" s="391">
        <v>8475.7999999999993</v>
      </c>
      <c r="V80" s="391">
        <v>5637.84</v>
      </c>
      <c r="W80" s="391">
        <v>11210.04</v>
      </c>
      <c r="X80" s="391">
        <v>9648.36</v>
      </c>
      <c r="Y80" s="391">
        <v>8286.5194348527111</v>
      </c>
      <c r="Z80" s="391">
        <v>6668.46</v>
      </c>
      <c r="AA80" s="391">
        <v>5418</v>
      </c>
      <c r="AB80" s="391">
        <v>7812</v>
      </c>
      <c r="AC80" s="81">
        <v>18694.349999999999</v>
      </c>
      <c r="AD80" s="81">
        <v>18193.495787882672</v>
      </c>
      <c r="AE80" s="81">
        <v>12931.05</v>
      </c>
      <c r="AF80" s="81">
        <v>15645.85</v>
      </c>
      <c r="AG80" s="81">
        <v>16890.5</v>
      </c>
      <c r="AH80" s="81">
        <v>23137.95</v>
      </c>
      <c r="AI80" s="67">
        <v>33533.5</v>
      </c>
      <c r="AJ80" s="81"/>
    </row>
    <row r="81" spans="1:36" x14ac:dyDescent="0.2">
      <c r="A81" s="105"/>
      <c r="B81" s="86" t="s">
        <v>85</v>
      </c>
      <c r="C81" s="142">
        <v>70722</v>
      </c>
      <c r="D81" s="142">
        <v>72109</v>
      </c>
      <c r="E81" s="142">
        <v>72330</v>
      </c>
      <c r="F81" s="142">
        <v>79146</v>
      </c>
      <c r="G81" s="142">
        <v>75023</v>
      </c>
      <c r="H81" s="142">
        <v>74210</v>
      </c>
      <c r="I81" s="142">
        <v>78421.98</v>
      </c>
      <c r="J81" s="142">
        <v>75901.98</v>
      </c>
      <c r="K81" s="142">
        <v>71026.559999999998</v>
      </c>
      <c r="L81" s="142">
        <v>66772.479999999996</v>
      </c>
      <c r="M81" s="142">
        <v>63115.737249926009</v>
      </c>
      <c r="N81" s="142">
        <v>65099.391965137605</v>
      </c>
      <c r="O81" s="142">
        <v>65185.941002288673</v>
      </c>
      <c r="P81" s="142">
        <v>65927.469900624317</v>
      </c>
      <c r="Q81" s="142">
        <v>67392.429999999993</v>
      </c>
      <c r="R81" s="142">
        <v>61873.789999999994</v>
      </c>
      <c r="S81" s="142">
        <v>60249.65784362884</v>
      </c>
      <c r="T81" s="142">
        <v>55092.57</v>
      </c>
      <c r="U81" s="142">
        <v>51190.869999999995</v>
      </c>
      <c r="V81" s="142">
        <v>48228.53</v>
      </c>
      <c r="W81" s="142">
        <v>48193.04</v>
      </c>
      <c r="X81" s="142">
        <v>45484.54</v>
      </c>
      <c r="Y81" s="142">
        <v>45867.299434852714</v>
      </c>
      <c r="Z81" s="142">
        <v>44806.17</v>
      </c>
      <c r="AA81" s="142">
        <v>45041</v>
      </c>
      <c r="AB81" s="142">
        <v>50475</v>
      </c>
      <c r="AC81" s="85">
        <v>59774.35</v>
      </c>
      <c r="AD81" s="85">
        <v>60662.057382568499</v>
      </c>
      <c r="AE81" s="85">
        <v>52839.649999999994</v>
      </c>
      <c r="AF81" s="85">
        <v>54132.923000000003</v>
      </c>
      <c r="AG81" s="85">
        <v>56674.156593536907</v>
      </c>
      <c r="AH81" s="85">
        <v>63417.285900203104</v>
      </c>
      <c r="AI81" s="85">
        <v>71442.459999999992</v>
      </c>
      <c r="AJ81" s="81"/>
    </row>
    <row r="82" spans="1:36" x14ac:dyDescent="0.2">
      <c r="A82" s="90"/>
      <c r="B82" s="87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J82" s="81"/>
    </row>
    <row r="83" spans="1:36" x14ac:dyDescent="0.2">
      <c r="A83" s="90" t="s">
        <v>93</v>
      </c>
      <c r="B83" s="87"/>
      <c r="W83" s="618"/>
      <c r="X83" s="618"/>
      <c r="Y83" s="618"/>
      <c r="Z83" s="618"/>
      <c r="AA83" s="618"/>
      <c r="AB83" s="618"/>
      <c r="AC83" s="89"/>
      <c r="AD83" s="89"/>
      <c r="AE83" s="89"/>
      <c r="AF83" s="89"/>
      <c r="AG83" s="89"/>
      <c r="AH83" s="89"/>
      <c r="AI83" s="89"/>
      <c r="AJ83" s="81"/>
    </row>
    <row r="84" spans="1:36" x14ac:dyDescent="0.2">
      <c r="B84" s="87" t="s">
        <v>92</v>
      </c>
      <c r="C84" s="619">
        <v>437</v>
      </c>
      <c r="D84" s="619">
        <v>476</v>
      </c>
      <c r="E84" s="619">
        <v>618</v>
      </c>
      <c r="F84" s="619">
        <v>641</v>
      </c>
      <c r="G84" s="619">
        <v>633</v>
      </c>
      <c r="H84" s="619">
        <v>700</v>
      </c>
      <c r="I84" s="619">
        <v>691</v>
      </c>
      <c r="J84" s="619">
        <v>808</v>
      </c>
      <c r="K84" s="619">
        <v>605</v>
      </c>
      <c r="L84" s="619">
        <v>557.07000000000005</v>
      </c>
      <c r="M84" s="619">
        <v>629.48661567877627</v>
      </c>
      <c r="N84" s="620">
        <v>651</v>
      </c>
      <c r="O84" s="619">
        <v>839</v>
      </c>
      <c r="P84" s="619">
        <v>839</v>
      </c>
      <c r="Q84" s="391">
        <v>856</v>
      </c>
      <c r="R84" s="391">
        <v>879</v>
      </c>
      <c r="S84" s="391">
        <v>758</v>
      </c>
      <c r="T84" s="391">
        <v>777</v>
      </c>
      <c r="U84" s="391">
        <v>806</v>
      </c>
      <c r="V84" s="391">
        <v>788</v>
      </c>
      <c r="W84" s="391">
        <v>788</v>
      </c>
      <c r="X84" s="391">
        <v>1150</v>
      </c>
      <c r="Y84" s="391">
        <v>1454</v>
      </c>
      <c r="Z84" s="391">
        <v>1415</v>
      </c>
      <c r="AA84" s="391">
        <v>1435</v>
      </c>
      <c r="AB84" s="391">
        <v>1580</v>
      </c>
      <c r="AC84" s="81">
        <v>1710</v>
      </c>
      <c r="AD84" s="81">
        <v>1970</v>
      </c>
      <c r="AE84" s="81">
        <v>1990</v>
      </c>
      <c r="AF84" s="81">
        <v>2050</v>
      </c>
      <c r="AG84" s="81">
        <v>2145</v>
      </c>
      <c r="AH84" s="81">
        <v>2247</v>
      </c>
      <c r="AI84" s="81">
        <v>2342</v>
      </c>
      <c r="AJ84" s="81"/>
    </row>
    <row r="85" spans="1:36" x14ac:dyDescent="0.2">
      <c r="B85" s="87" t="s">
        <v>91</v>
      </c>
      <c r="C85" s="619">
        <v>1008</v>
      </c>
      <c r="D85" s="619">
        <v>1011</v>
      </c>
      <c r="E85" s="619">
        <v>1184</v>
      </c>
      <c r="F85" s="619">
        <v>969</v>
      </c>
      <c r="G85" s="619">
        <v>1085</v>
      </c>
      <c r="H85" s="619">
        <v>1294</v>
      </c>
      <c r="I85" s="619">
        <v>1057</v>
      </c>
      <c r="J85" s="619">
        <v>1013</v>
      </c>
      <c r="K85" s="619">
        <v>962</v>
      </c>
      <c r="L85" s="619">
        <v>899</v>
      </c>
      <c r="M85" s="619">
        <v>777.99423076923074</v>
      </c>
      <c r="N85" s="620">
        <v>688</v>
      </c>
      <c r="O85" s="619">
        <v>668.5</v>
      </c>
      <c r="P85" s="619">
        <v>705.7</v>
      </c>
      <c r="Q85" s="391">
        <v>648</v>
      </c>
      <c r="R85" s="391">
        <v>726</v>
      </c>
      <c r="S85" s="391">
        <v>664</v>
      </c>
      <c r="T85" s="391">
        <v>890</v>
      </c>
      <c r="U85" s="391">
        <v>650</v>
      </c>
      <c r="V85" s="391">
        <v>779</v>
      </c>
      <c r="W85" s="391">
        <v>774.41</v>
      </c>
      <c r="X85" s="391">
        <v>852.81</v>
      </c>
      <c r="Y85" s="391">
        <v>682.51</v>
      </c>
      <c r="Z85" s="391">
        <v>892.91</v>
      </c>
      <c r="AA85" s="391">
        <v>875.34</v>
      </c>
      <c r="AB85" s="391">
        <v>867.81</v>
      </c>
      <c r="AC85" s="81">
        <v>884.31</v>
      </c>
      <c r="AD85" s="81">
        <v>884.97539751378281</v>
      </c>
      <c r="AE85" s="81">
        <v>885.37664000000007</v>
      </c>
      <c r="AF85" s="81">
        <v>908.87664000000007</v>
      </c>
      <c r="AG85" s="81">
        <v>903.41287577823903</v>
      </c>
      <c r="AH85" s="81">
        <v>955.19446895782733</v>
      </c>
      <c r="AI85" s="81">
        <v>924.4</v>
      </c>
      <c r="AJ85" s="81"/>
    </row>
    <row r="86" spans="1:36" x14ac:dyDescent="0.2">
      <c r="B86" s="87" t="s">
        <v>90</v>
      </c>
      <c r="C86" s="67" t="s">
        <v>12</v>
      </c>
      <c r="D86" s="67" t="s">
        <v>12</v>
      </c>
      <c r="E86" s="67" t="s">
        <v>12</v>
      </c>
      <c r="F86" s="67" t="s">
        <v>12</v>
      </c>
      <c r="G86" s="67" t="s">
        <v>12</v>
      </c>
      <c r="H86" s="67" t="s">
        <v>12</v>
      </c>
      <c r="I86" s="67" t="s">
        <v>12</v>
      </c>
      <c r="J86" s="67" t="s">
        <v>12</v>
      </c>
      <c r="K86" s="67" t="s">
        <v>12</v>
      </c>
      <c r="L86" s="67" t="s">
        <v>12</v>
      </c>
      <c r="M86" s="67" t="s">
        <v>12</v>
      </c>
      <c r="N86" s="67" t="s">
        <v>12</v>
      </c>
      <c r="O86" s="67" t="s">
        <v>12</v>
      </c>
      <c r="P86" s="67" t="s">
        <v>12</v>
      </c>
      <c r="Q86" s="67" t="s">
        <v>12</v>
      </c>
      <c r="R86" s="67" t="s">
        <v>12</v>
      </c>
      <c r="S86" s="67" t="s">
        <v>12</v>
      </c>
      <c r="T86" s="67" t="s">
        <v>12</v>
      </c>
      <c r="U86" s="67" t="s">
        <v>12</v>
      </c>
      <c r="V86" s="67" t="s">
        <v>12</v>
      </c>
      <c r="W86" s="67" t="s">
        <v>12</v>
      </c>
      <c r="X86" s="67" t="s">
        <v>12</v>
      </c>
      <c r="Y86" s="67" t="s">
        <v>12</v>
      </c>
      <c r="Z86" s="67" t="s">
        <v>12</v>
      </c>
      <c r="AA86" s="67" t="s">
        <v>12</v>
      </c>
      <c r="AB86" s="67" t="s">
        <v>12</v>
      </c>
      <c r="AC86" s="67" t="s">
        <v>12</v>
      </c>
      <c r="AD86" s="67" t="s">
        <v>12</v>
      </c>
      <c r="AE86" s="67" t="s">
        <v>12</v>
      </c>
      <c r="AF86" s="67" t="s">
        <v>12</v>
      </c>
      <c r="AG86" s="67" t="s">
        <v>12</v>
      </c>
      <c r="AH86" s="67" t="s">
        <v>12</v>
      </c>
      <c r="AI86" s="81">
        <v>858</v>
      </c>
      <c r="AJ86" s="81"/>
    </row>
    <row r="87" spans="1:36" x14ac:dyDescent="0.2">
      <c r="B87" s="87" t="s">
        <v>89</v>
      </c>
      <c r="C87" s="619">
        <v>2277</v>
      </c>
      <c r="D87" s="619">
        <v>2557</v>
      </c>
      <c r="E87" s="619">
        <v>3107</v>
      </c>
      <c r="F87" s="619">
        <v>3090</v>
      </c>
      <c r="G87" s="619">
        <v>2994</v>
      </c>
      <c r="H87" s="619">
        <v>3083</v>
      </c>
      <c r="I87" s="619">
        <v>3398</v>
      </c>
      <c r="J87" s="619">
        <v>3629</v>
      </c>
      <c r="K87" s="619">
        <v>3132.3</v>
      </c>
      <c r="L87" s="619">
        <v>2906.1</v>
      </c>
      <c r="M87" s="619">
        <v>2734</v>
      </c>
      <c r="N87" s="620">
        <v>3042.2</v>
      </c>
      <c r="O87" s="619">
        <v>2616.6999999999998</v>
      </c>
      <c r="P87" s="619">
        <v>2476.9199999999996</v>
      </c>
      <c r="Q87" s="391">
        <v>2776.22</v>
      </c>
      <c r="R87" s="391">
        <v>2645.2449999999999</v>
      </c>
      <c r="S87" s="391">
        <v>1977.875</v>
      </c>
      <c r="T87" s="391">
        <v>2068.2350000000001</v>
      </c>
      <c r="U87" s="391">
        <v>1717.3050000000001</v>
      </c>
      <c r="V87" s="391">
        <v>2010.25</v>
      </c>
      <c r="W87" s="391">
        <v>2004.6210000000001</v>
      </c>
      <c r="X87" s="391">
        <v>1672</v>
      </c>
      <c r="Y87" s="391">
        <v>1775.9449999999999</v>
      </c>
      <c r="Z87" s="391">
        <v>1824.4649999999999</v>
      </c>
      <c r="AA87" s="391">
        <v>1646.335</v>
      </c>
      <c r="AB87" s="391">
        <v>1683</v>
      </c>
      <c r="AC87" s="81">
        <v>1704.4</v>
      </c>
      <c r="AD87" s="81">
        <v>1717.8</v>
      </c>
      <c r="AE87" s="81">
        <v>1759.29</v>
      </c>
      <c r="AF87" s="81">
        <v>1741.355</v>
      </c>
      <c r="AG87" s="81">
        <v>1583.7387820930921</v>
      </c>
      <c r="AH87" s="81">
        <v>1618.2056333877583</v>
      </c>
      <c r="AI87" s="81">
        <v>1590.0300000000002</v>
      </c>
      <c r="AJ87" s="81"/>
    </row>
    <row r="88" spans="1:36" x14ac:dyDescent="0.2">
      <c r="B88" s="87" t="s">
        <v>88</v>
      </c>
      <c r="C88" s="619">
        <v>6172</v>
      </c>
      <c r="D88" s="619">
        <v>5608</v>
      </c>
      <c r="E88" s="619">
        <v>5288</v>
      </c>
      <c r="F88" s="619">
        <v>6166</v>
      </c>
      <c r="G88" s="619">
        <v>8676</v>
      </c>
      <c r="H88" s="619">
        <v>8193</v>
      </c>
      <c r="I88" s="619">
        <v>8455</v>
      </c>
      <c r="J88" s="619">
        <v>8147</v>
      </c>
      <c r="K88" s="619">
        <v>7204.5</v>
      </c>
      <c r="L88" s="619">
        <v>6348.1</v>
      </c>
      <c r="M88" s="619">
        <v>6390.4673022662846</v>
      </c>
      <c r="N88" s="620">
        <v>6742.7999999999993</v>
      </c>
      <c r="O88" s="619">
        <v>7188.7</v>
      </c>
      <c r="P88" s="619">
        <v>6110.2523566878981</v>
      </c>
      <c r="Q88" s="391">
        <v>6299.2447133757969</v>
      </c>
      <c r="R88" s="391">
        <v>6067.6</v>
      </c>
      <c r="S88" s="391">
        <v>6409.86</v>
      </c>
      <c r="T88" s="391">
        <v>5270.23</v>
      </c>
      <c r="U88" s="391">
        <v>4775.66</v>
      </c>
      <c r="V88" s="391">
        <v>5542.5</v>
      </c>
      <c r="W88" s="391">
        <v>6010.2219999999998</v>
      </c>
      <c r="X88" s="391">
        <v>5601.29</v>
      </c>
      <c r="Y88" s="391">
        <v>6069.05</v>
      </c>
      <c r="Z88" s="391">
        <v>6074.68</v>
      </c>
      <c r="AA88" s="391">
        <v>5592.3600000000006</v>
      </c>
      <c r="AB88" s="391">
        <v>6348.91</v>
      </c>
      <c r="AC88" s="81">
        <v>6060.4809999999998</v>
      </c>
      <c r="AD88" s="81">
        <v>6062.920553777768</v>
      </c>
      <c r="AE88" s="81">
        <v>5893.683</v>
      </c>
      <c r="AF88" s="81">
        <v>5935.1869999999999</v>
      </c>
      <c r="AG88" s="81">
        <v>6042.95</v>
      </c>
      <c r="AH88" s="81">
        <v>6072.95</v>
      </c>
      <c r="AI88" s="81">
        <v>4405</v>
      </c>
      <c r="AJ88" s="81"/>
    </row>
    <row r="89" spans="1:36" x14ac:dyDescent="0.2">
      <c r="B89" s="87" t="s">
        <v>424</v>
      </c>
      <c r="C89" s="67" t="s">
        <v>12</v>
      </c>
      <c r="D89" s="67" t="s">
        <v>12</v>
      </c>
      <c r="E89" s="67" t="s">
        <v>12</v>
      </c>
      <c r="F89" s="67" t="s">
        <v>12</v>
      </c>
      <c r="G89" s="67" t="s">
        <v>12</v>
      </c>
      <c r="H89" s="67" t="s">
        <v>12</v>
      </c>
      <c r="I89" s="67" t="s">
        <v>12</v>
      </c>
      <c r="J89" s="67" t="s">
        <v>12</v>
      </c>
      <c r="K89" s="67" t="s">
        <v>12</v>
      </c>
      <c r="L89" s="67" t="s">
        <v>12</v>
      </c>
      <c r="M89" s="67" t="s">
        <v>12</v>
      </c>
      <c r="N89" s="67" t="s">
        <v>12</v>
      </c>
      <c r="O89" s="67" t="s">
        <v>12</v>
      </c>
      <c r="P89" s="67" t="s">
        <v>12</v>
      </c>
      <c r="Q89" s="67" t="s">
        <v>12</v>
      </c>
      <c r="R89" s="67" t="s">
        <v>12</v>
      </c>
      <c r="S89" s="67" t="s">
        <v>12</v>
      </c>
      <c r="T89" s="67" t="s">
        <v>12</v>
      </c>
      <c r="U89" s="67" t="s">
        <v>12</v>
      </c>
      <c r="V89" s="67" t="s">
        <v>12</v>
      </c>
      <c r="W89" s="67" t="s">
        <v>12</v>
      </c>
      <c r="X89" s="67" t="s">
        <v>12</v>
      </c>
      <c r="Y89" s="67" t="s">
        <v>12</v>
      </c>
      <c r="Z89" s="67" t="s">
        <v>12</v>
      </c>
      <c r="AA89" s="67" t="s">
        <v>12</v>
      </c>
      <c r="AB89" s="67" t="s">
        <v>12</v>
      </c>
      <c r="AC89" s="67" t="s">
        <v>12</v>
      </c>
      <c r="AD89" s="67" t="s">
        <v>12</v>
      </c>
      <c r="AE89" s="67" t="s">
        <v>12</v>
      </c>
      <c r="AF89" s="67" t="s">
        <v>12</v>
      </c>
      <c r="AG89" s="67" t="s">
        <v>12</v>
      </c>
      <c r="AH89" s="67" t="s">
        <v>12</v>
      </c>
      <c r="AI89" s="81">
        <v>1423</v>
      </c>
      <c r="AJ89" s="81"/>
    </row>
    <row r="90" spans="1:36" x14ac:dyDescent="0.2">
      <c r="B90" s="88" t="s">
        <v>488</v>
      </c>
      <c r="C90" s="619">
        <v>805</v>
      </c>
      <c r="D90" s="619">
        <v>673</v>
      </c>
      <c r="E90" s="619">
        <v>825</v>
      </c>
      <c r="F90" s="619">
        <v>889</v>
      </c>
      <c r="G90" s="619">
        <v>697</v>
      </c>
      <c r="H90" s="619">
        <v>683</v>
      </c>
      <c r="I90" s="619">
        <v>691</v>
      </c>
      <c r="J90" s="619">
        <v>598</v>
      </c>
      <c r="K90" s="619">
        <v>608.79999999999995</v>
      </c>
      <c r="L90" s="619">
        <v>610.4</v>
      </c>
      <c r="M90" s="619">
        <v>529.71821515892418</v>
      </c>
      <c r="N90" s="620">
        <v>550.16821515892423</v>
      </c>
      <c r="O90" s="619">
        <v>545.4</v>
      </c>
      <c r="P90" s="619">
        <v>510.78</v>
      </c>
      <c r="Q90" s="391">
        <v>576.95000000000005</v>
      </c>
      <c r="R90" s="391">
        <v>532.98</v>
      </c>
      <c r="S90" s="391">
        <v>369.2</v>
      </c>
      <c r="T90" s="391">
        <v>367.75</v>
      </c>
      <c r="U90" s="391">
        <v>368.74</v>
      </c>
      <c r="V90" s="391">
        <v>342.39</v>
      </c>
      <c r="W90" s="391">
        <v>369.51300000000003</v>
      </c>
      <c r="X90" s="391">
        <v>354.91500000000002</v>
      </c>
      <c r="Y90" s="391">
        <v>325.11</v>
      </c>
      <c r="Z90" s="391">
        <v>304.15999999999997</v>
      </c>
      <c r="AA90" s="391">
        <v>296.49599999999998</v>
      </c>
      <c r="AB90" s="391">
        <v>352.02100000000002</v>
      </c>
      <c r="AC90" s="81">
        <v>380.24099999999999</v>
      </c>
      <c r="AD90" s="81">
        <v>380.60276975988177</v>
      </c>
      <c r="AE90" s="81">
        <v>429.601</v>
      </c>
      <c r="AF90" s="81">
        <v>562.47799999999995</v>
      </c>
      <c r="AG90" s="81">
        <v>758.20750963533942</v>
      </c>
      <c r="AH90" s="81">
        <v>590.52243080721598</v>
      </c>
      <c r="AI90" s="81">
        <v>553.94999999999993</v>
      </c>
      <c r="AJ90" s="81"/>
    </row>
    <row r="91" spans="1:36" x14ac:dyDescent="0.2">
      <c r="B91" s="87" t="s">
        <v>86</v>
      </c>
      <c r="C91" s="619">
        <v>93</v>
      </c>
      <c r="D91" s="619">
        <v>97</v>
      </c>
      <c r="E91" s="619">
        <v>93</v>
      </c>
      <c r="F91" s="619">
        <v>94</v>
      </c>
      <c r="G91" s="619">
        <v>120</v>
      </c>
      <c r="H91" s="619">
        <v>113</v>
      </c>
      <c r="I91" s="619">
        <v>116</v>
      </c>
      <c r="J91" s="619">
        <v>100</v>
      </c>
      <c r="K91" s="619">
        <v>69</v>
      </c>
      <c r="L91" s="619">
        <v>66.5</v>
      </c>
      <c r="M91" s="619">
        <v>66.959999999999994</v>
      </c>
      <c r="N91" s="620">
        <v>67</v>
      </c>
      <c r="O91" s="619">
        <v>63.6</v>
      </c>
      <c r="P91" s="619">
        <v>63.6</v>
      </c>
      <c r="Q91" s="391">
        <v>55</v>
      </c>
      <c r="R91" s="391">
        <v>54</v>
      </c>
      <c r="S91" s="391">
        <v>62</v>
      </c>
      <c r="T91" s="391">
        <v>72</v>
      </c>
      <c r="U91" s="391">
        <v>74</v>
      </c>
      <c r="V91" s="391">
        <v>64</v>
      </c>
      <c r="W91" s="391">
        <v>62.7</v>
      </c>
      <c r="X91" s="391">
        <v>59</v>
      </c>
      <c r="Y91" s="391">
        <v>60</v>
      </c>
      <c r="Z91" s="391">
        <v>60</v>
      </c>
      <c r="AA91" s="391">
        <v>60</v>
      </c>
      <c r="AB91" s="391">
        <v>69</v>
      </c>
      <c r="AC91" s="81">
        <v>64</v>
      </c>
      <c r="AD91" s="81">
        <v>65</v>
      </c>
      <c r="AE91" s="81">
        <v>64</v>
      </c>
      <c r="AF91" s="81">
        <v>65</v>
      </c>
      <c r="AG91" s="81">
        <v>65</v>
      </c>
      <c r="AH91" s="81">
        <v>58</v>
      </c>
      <c r="AI91" s="81">
        <v>58</v>
      </c>
      <c r="AJ91" s="81"/>
    </row>
    <row r="92" spans="1:36" x14ac:dyDescent="0.2">
      <c r="B92" s="88" t="s">
        <v>416</v>
      </c>
      <c r="C92" s="619">
        <v>10062</v>
      </c>
      <c r="D92" s="619">
        <v>11262</v>
      </c>
      <c r="E92" s="619">
        <v>12245</v>
      </c>
      <c r="F92" s="619">
        <v>8994</v>
      </c>
      <c r="G92" s="619">
        <v>8726</v>
      </c>
      <c r="H92" s="619">
        <v>8176.6500000000015</v>
      </c>
      <c r="I92" s="619">
        <v>8326</v>
      </c>
      <c r="J92" s="619">
        <v>8483</v>
      </c>
      <c r="K92" s="619">
        <v>7955.9108329090641</v>
      </c>
      <c r="L92" s="619">
        <v>7648.4463857989294</v>
      </c>
      <c r="M92" s="619">
        <v>6960.7696060651697</v>
      </c>
      <c r="N92" s="620">
        <v>7364.7080090148265</v>
      </c>
      <c r="O92" s="619">
        <v>7324.8370501144336</v>
      </c>
      <c r="P92" s="619">
        <v>6944.9311128656109</v>
      </c>
      <c r="Q92" s="391">
        <v>7123.669235668789</v>
      </c>
      <c r="R92" s="391">
        <v>6957.17</v>
      </c>
      <c r="S92" s="391">
        <v>6393.9748921814426</v>
      </c>
      <c r="T92" s="391">
        <v>5973.429000000001</v>
      </c>
      <c r="U92" s="391">
        <v>5556.97</v>
      </c>
      <c r="V92" s="391">
        <v>5853.9120000000003</v>
      </c>
      <c r="W92" s="391">
        <v>5690.1869999999999</v>
      </c>
      <c r="X92" s="391">
        <v>6034.643</v>
      </c>
      <c r="Y92" s="391">
        <v>5898.4951908251514</v>
      </c>
      <c r="Z92" s="391">
        <v>6096.563000000001</v>
      </c>
      <c r="AA92" s="391">
        <v>5873.5060000000012</v>
      </c>
      <c r="AB92" s="391">
        <v>7263.6602813609761</v>
      </c>
      <c r="AC92" s="81">
        <v>7078.0675000000001</v>
      </c>
      <c r="AD92" s="81">
        <v>6921.4496555484329</v>
      </c>
      <c r="AE92" s="81">
        <v>6429.4684999999999</v>
      </c>
      <c r="AF92" s="81">
        <v>6553.3054137277768</v>
      </c>
      <c r="AG92" s="81">
        <v>6623.6910563296769</v>
      </c>
      <c r="AH92" s="81">
        <v>6925.3912595077873</v>
      </c>
      <c r="AI92" s="81">
        <v>8131.9300000000185</v>
      </c>
      <c r="AJ92" s="81"/>
    </row>
    <row r="93" spans="1:36" x14ac:dyDescent="0.2">
      <c r="B93" s="86" t="s">
        <v>85</v>
      </c>
      <c r="C93" s="142">
        <v>20854</v>
      </c>
      <c r="D93" s="142">
        <v>21684</v>
      </c>
      <c r="E93" s="142">
        <v>23360</v>
      </c>
      <c r="F93" s="142">
        <v>20843</v>
      </c>
      <c r="G93" s="142">
        <v>22931</v>
      </c>
      <c r="H93" s="142">
        <v>22242.65</v>
      </c>
      <c r="I93" s="142">
        <v>22734</v>
      </c>
      <c r="J93" s="142">
        <v>22778</v>
      </c>
      <c r="K93" s="142">
        <v>20537.510832909062</v>
      </c>
      <c r="L93" s="142">
        <v>19035.61638579893</v>
      </c>
      <c r="M93" s="142">
        <v>18089.395969938385</v>
      </c>
      <c r="N93" s="142">
        <v>19105.87622417375</v>
      </c>
      <c r="O93" s="142">
        <v>19246.737050114432</v>
      </c>
      <c r="P93" s="142">
        <v>17651.183469553511</v>
      </c>
      <c r="Q93" s="142">
        <v>18335.083949044587</v>
      </c>
      <c r="R93" s="142">
        <v>17861.995000000003</v>
      </c>
      <c r="S93" s="142">
        <v>16634.909892181444</v>
      </c>
      <c r="T93" s="142">
        <v>15418.644</v>
      </c>
      <c r="U93" s="142">
        <v>13948.674999999999</v>
      </c>
      <c r="V93" s="142">
        <v>15380.052</v>
      </c>
      <c r="W93" s="142">
        <v>15699.653000000002</v>
      </c>
      <c r="X93" s="142">
        <v>15724.658000000001</v>
      </c>
      <c r="Y93" s="142">
        <v>16265.110190825153</v>
      </c>
      <c r="Z93" s="142">
        <v>16667.778000000002</v>
      </c>
      <c r="AA93" s="142">
        <v>15779.037</v>
      </c>
      <c r="AB93" s="142">
        <v>18164.401281360977</v>
      </c>
      <c r="AC93" s="85">
        <v>17881.499499999998</v>
      </c>
      <c r="AD93" s="85">
        <v>18002.748376599866</v>
      </c>
      <c r="AE93" s="85">
        <v>17451.419140000002</v>
      </c>
      <c r="AF93" s="85">
        <v>17816.202053727775</v>
      </c>
      <c r="AG93" s="85">
        <v>18122.000223836349</v>
      </c>
      <c r="AH93" s="85">
        <v>18467.263792660589</v>
      </c>
      <c r="AI93" s="85">
        <v>20286.310000000019</v>
      </c>
      <c r="AJ93" s="81"/>
    </row>
    <row r="94" spans="1:36" x14ac:dyDescent="0.2">
      <c r="B94" s="87"/>
      <c r="W94" s="391"/>
      <c r="X94" s="391"/>
      <c r="Y94" s="391"/>
      <c r="Z94" s="391"/>
      <c r="AA94" s="391"/>
      <c r="AB94" s="391"/>
      <c r="AC94" s="81"/>
      <c r="AD94" s="81"/>
      <c r="AE94" s="81"/>
      <c r="AF94" s="81"/>
      <c r="AG94" s="81"/>
      <c r="AH94" s="81"/>
      <c r="AI94" s="81"/>
      <c r="AJ94" s="81"/>
    </row>
    <row r="95" spans="1:36" x14ac:dyDescent="0.2">
      <c r="A95" s="86" t="s">
        <v>84</v>
      </c>
      <c r="B95" s="80"/>
      <c r="C95" s="142">
        <v>174957</v>
      </c>
      <c r="D95" s="142">
        <v>181184</v>
      </c>
      <c r="E95" s="142">
        <v>181011.0685917006</v>
      </c>
      <c r="F95" s="142">
        <v>182646.13950806094</v>
      </c>
      <c r="G95" s="142">
        <v>183290.1317504847</v>
      </c>
      <c r="H95" s="142">
        <v>179622.75014477471</v>
      </c>
      <c r="I95" s="142">
        <v>186241.2181876626</v>
      </c>
      <c r="J95" s="142">
        <v>186782.1833740361</v>
      </c>
      <c r="K95" s="142">
        <v>174817.88749109031</v>
      </c>
      <c r="L95" s="142">
        <v>166149.5541017775</v>
      </c>
      <c r="M95" s="142">
        <v>154669.36172736855</v>
      </c>
      <c r="N95" s="142">
        <v>161787.76818931138</v>
      </c>
      <c r="O95" s="142">
        <v>160850.47805240308</v>
      </c>
      <c r="P95" s="142">
        <v>151254.11337017783</v>
      </c>
      <c r="Q95" s="142">
        <v>154627.77394904458</v>
      </c>
      <c r="R95" s="142">
        <v>147833.58499999999</v>
      </c>
      <c r="S95" s="142">
        <v>136696.86773581029</v>
      </c>
      <c r="T95" s="142">
        <v>127735.69399999999</v>
      </c>
      <c r="U95" s="142">
        <v>119425.095</v>
      </c>
      <c r="V95" s="142">
        <v>123511.652</v>
      </c>
      <c r="W95" s="142">
        <v>116805.844</v>
      </c>
      <c r="X95" s="142">
        <v>120475.58799999999</v>
      </c>
      <c r="Y95" s="142">
        <v>119096.91962567787</v>
      </c>
      <c r="Z95" s="142">
        <v>118231.068</v>
      </c>
      <c r="AA95" s="142">
        <v>116781.44799999999</v>
      </c>
      <c r="AB95" s="142">
        <v>125267.19128136098</v>
      </c>
      <c r="AC95" s="85">
        <v>133564.81150000001</v>
      </c>
      <c r="AD95" s="85">
        <v>134442.93229665051</v>
      </c>
      <c r="AE95" s="85">
        <v>127188.86313999999</v>
      </c>
      <c r="AF95" s="85">
        <v>130088.72092431944</v>
      </c>
      <c r="AG95" s="85">
        <v>131607.6102356952</v>
      </c>
      <c r="AH95" s="85">
        <v>138065.32500169249</v>
      </c>
      <c r="AI95" s="85">
        <v>146087.73000000001</v>
      </c>
      <c r="AJ95" s="81"/>
    </row>
    <row r="96" spans="1:36" ht="13.5" thickBot="1" x14ac:dyDescent="0.25">
      <c r="A96" s="84"/>
      <c r="B96" s="83"/>
      <c r="C96" s="616"/>
      <c r="D96" s="616"/>
      <c r="E96" s="616"/>
      <c r="F96" s="616"/>
      <c r="G96" s="616"/>
      <c r="H96" s="616"/>
      <c r="I96" s="616"/>
      <c r="J96" s="616"/>
      <c r="K96" s="616"/>
      <c r="L96" s="616"/>
      <c r="M96" s="616"/>
      <c r="N96" s="616"/>
      <c r="O96" s="616"/>
      <c r="P96" s="616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70"/>
      <c r="AD96" s="170"/>
      <c r="AE96" s="170"/>
      <c r="AF96" s="170"/>
      <c r="AG96" s="170"/>
      <c r="AH96" s="170"/>
      <c r="AI96" s="170"/>
      <c r="AJ96" s="81"/>
    </row>
    <row r="97" spans="1:26" x14ac:dyDescent="0.2">
      <c r="B97" s="87"/>
      <c r="C97" s="617"/>
      <c r="E97" s="617"/>
      <c r="F97" s="617"/>
      <c r="G97" s="617"/>
      <c r="H97" s="617"/>
      <c r="I97" s="617"/>
      <c r="J97" s="617"/>
      <c r="K97" s="617"/>
      <c r="L97" s="617"/>
      <c r="M97" s="617"/>
      <c r="N97" s="617"/>
      <c r="O97" s="621"/>
      <c r="P97" s="621"/>
    </row>
    <row r="98" spans="1:26" x14ac:dyDescent="0.2">
      <c r="A98" s="56" t="s">
        <v>422</v>
      </c>
      <c r="B98" s="87"/>
      <c r="C98" s="617"/>
      <c r="E98" s="617"/>
      <c r="F98" s="617"/>
      <c r="G98" s="617"/>
      <c r="H98" s="617"/>
      <c r="I98" s="617"/>
      <c r="J98" s="617"/>
      <c r="K98" s="617"/>
      <c r="L98" s="617"/>
      <c r="M98" s="617"/>
      <c r="N98" s="617"/>
      <c r="O98" s="621"/>
      <c r="P98" s="621"/>
    </row>
    <row r="99" spans="1:26" x14ac:dyDescent="0.2">
      <c r="A99" s="56" t="s">
        <v>423</v>
      </c>
      <c r="B99" s="87"/>
      <c r="C99" s="617"/>
      <c r="E99" s="617"/>
      <c r="F99" s="617"/>
      <c r="G99" s="617"/>
      <c r="H99" s="617"/>
      <c r="I99" s="617"/>
      <c r="J99" s="617"/>
      <c r="K99" s="617"/>
      <c r="L99" s="617"/>
      <c r="M99" s="617"/>
      <c r="N99" s="617"/>
      <c r="O99" s="621"/>
      <c r="P99" s="621"/>
    </row>
    <row r="100" spans="1:26" x14ac:dyDescent="0.2">
      <c r="A100" s="56" t="s">
        <v>428</v>
      </c>
      <c r="B100" s="87"/>
      <c r="C100" s="617"/>
      <c r="E100" s="617"/>
      <c r="F100" s="617"/>
      <c r="G100" s="617"/>
      <c r="H100" s="617"/>
      <c r="I100" s="617"/>
      <c r="J100" s="617"/>
      <c r="K100" s="617"/>
      <c r="L100" s="617"/>
      <c r="M100" s="617"/>
      <c r="N100" s="617"/>
      <c r="O100" s="621"/>
      <c r="P100" s="621"/>
    </row>
    <row r="101" spans="1:26" x14ac:dyDescent="0.2">
      <c r="A101" s="56" t="s">
        <v>489</v>
      </c>
      <c r="B101" s="87"/>
      <c r="C101" s="617"/>
      <c r="E101" s="617"/>
      <c r="F101" s="617"/>
      <c r="G101" s="617"/>
      <c r="H101" s="617"/>
      <c r="I101" s="617"/>
      <c r="J101" s="617"/>
      <c r="K101" s="617"/>
      <c r="L101" s="617"/>
      <c r="M101" s="617"/>
      <c r="N101" s="617"/>
      <c r="O101" s="621"/>
      <c r="P101" s="621"/>
    </row>
    <row r="102" spans="1:26" x14ac:dyDescent="0.2">
      <c r="A102" s="56" t="s">
        <v>490</v>
      </c>
      <c r="B102" s="87"/>
      <c r="C102" s="617"/>
      <c r="E102" s="617"/>
      <c r="F102" s="617"/>
      <c r="G102" s="617"/>
      <c r="H102" s="617"/>
      <c r="I102" s="617"/>
      <c r="J102" s="617"/>
      <c r="K102" s="617"/>
      <c r="L102" s="617"/>
      <c r="M102" s="617"/>
      <c r="N102" s="617"/>
      <c r="O102" s="621"/>
      <c r="P102" s="621"/>
    </row>
    <row r="103" spans="1:26" x14ac:dyDescent="0.2">
      <c r="A103" s="636" t="s">
        <v>421</v>
      </c>
      <c r="B103" s="15"/>
      <c r="C103" s="617"/>
      <c r="E103" s="617"/>
      <c r="F103" s="617"/>
      <c r="G103" s="617"/>
      <c r="H103" s="617"/>
      <c r="I103" s="617"/>
      <c r="J103" s="617"/>
      <c r="K103" s="617"/>
      <c r="L103" s="617"/>
      <c r="M103" s="617"/>
      <c r="N103" s="617"/>
      <c r="O103" s="621"/>
      <c r="P103" s="621"/>
    </row>
    <row r="104" spans="1:26" x14ac:dyDescent="0.2">
      <c r="A104" s="648" t="s">
        <v>385</v>
      </c>
      <c r="B104" s="15"/>
      <c r="C104" s="617"/>
      <c r="E104" s="617"/>
      <c r="F104" s="617"/>
      <c r="G104" s="617"/>
      <c r="H104" s="617"/>
      <c r="I104" s="617"/>
      <c r="J104" s="617"/>
      <c r="K104" s="617"/>
      <c r="L104" s="617"/>
      <c r="M104" s="617"/>
      <c r="N104" s="617"/>
      <c r="O104" s="621"/>
      <c r="P104" s="621"/>
    </row>
    <row r="105" spans="1:26" x14ac:dyDescent="0.2">
      <c r="A105" s="648"/>
      <c r="B105" s="15"/>
      <c r="C105" s="617"/>
      <c r="E105" s="617"/>
      <c r="F105" s="617"/>
      <c r="G105" s="617"/>
      <c r="H105" s="617"/>
      <c r="I105" s="617"/>
      <c r="J105" s="617"/>
      <c r="K105" s="617"/>
      <c r="L105" s="617"/>
      <c r="M105" s="617"/>
      <c r="N105" s="617"/>
      <c r="O105" s="621"/>
      <c r="P105" s="621"/>
    </row>
    <row r="106" spans="1:26" x14ac:dyDescent="0.2">
      <c r="A106" s="347" t="s">
        <v>469</v>
      </c>
      <c r="B106" s="347"/>
      <c r="W106" s="618"/>
      <c r="X106" s="618"/>
      <c r="Y106" s="618"/>
      <c r="Z106" s="622"/>
    </row>
    <row r="107" spans="1:26" x14ac:dyDescent="0.2">
      <c r="A107" s="88"/>
      <c r="B107" s="87"/>
      <c r="V107" s="623"/>
      <c r="W107" s="618"/>
      <c r="X107" s="618"/>
      <c r="Y107" s="618"/>
      <c r="Z107" s="622"/>
    </row>
    <row r="108" spans="1:26" x14ac:dyDescent="0.2">
      <c r="A108" s="88"/>
      <c r="B108" s="530"/>
    </row>
    <row r="109" spans="1:26" x14ac:dyDescent="0.2">
      <c r="B109" s="87"/>
    </row>
    <row r="110" spans="1:26" x14ac:dyDescent="0.2">
      <c r="B110" s="87"/>
    </row>
    <row r="111" spans="1:26" x14ac:dyDescent="0.2">
      <c r="B111" s="87"/>
      <c r="X111" s="460" t="s">
        <v>418</v>
      </c>
    </row>
    <row r="112" spans="1:26" x14ac:dyDescent="0.2">
      <c r="B112" s="87"/>
    </row>
    <row r="113" spans="2:2" x14ac:dyDescent="0.2">
      <c r="B113" s="87"/>
    </row>
    <row r="114" spans="2:2" x14ac:dyDescent="0.2">
      <c r="B114" s="87"/>
    </row>
    <row r="115" spans="2:2" x14ac:dyDescent="0.2">
      <c r="B115" s="87"/>
    </row>
    <row r="116" spans="2:2" x14ac:dyDescent="0.2">
      <c r="B116" s="87"/>
    </row>
    <row r="117" spans="2:2" x14ac:dyDescent="0.2">
      <c r="B117" s="87"/>
    </row>
    <row r="118" spans="2:2" x14ac:dyDescent="0.2">
      <c r="B118" s="87"/>
    </row>
    <row r="119" spans="2:2" x14ac:dyDescent="0.2">
      <c r="B119" s="87"/>
    </row>
    <row r="120" spans="2:2" x14ac:dyDescent="0.2">
      <c r="B120" s="87"/>
    </row>
    <row r="121" spans="2:2" x14ac:dyDescent="0.2">
      <c r="B121" s="87"/>
    </row>
    <row r="122" spans="2:2" x14ac:dyDescent="0.2">
      <c r="B122" s="87"/>
    </row>
    <row r="123" spans="2:2" x14ac:dyDescent="0.2">
      <c r="B123" s="87"/>
    </row>
    <row r="124" spans="2:2" x14ac:dyDescent="0.2">
      <c r="B124" s="87"/>
    </row>
    <row r="125" spans="2:2" x14ac:dyDescent="0.2">
      <c r="B125" s="87"/>
    </row>
    <row r="126" spans="2:2" x14ac:dyDescent="0.2">
      <c r="B126" s="87"/>
    </row>
    <row r="127" spans="2:2" x14ac:dyDescent="0.2">
      <c r="B127" s="87"/>
    </row>
    <row r="128" spans="2:2" x14ac:dyDescent="0.2">
      <c r="B128" s="87"/>
    </row>
    <row r="129" spans="2:2" x14ac:dyDescent="0.2">
      <c r="B129" s="87"/>
    </row>
    <row r="130" spans="2:2" x14ac:dyDescent="0.2">
      <c r="B130" s="87"/>
    </row>
    <row r="131" spans="2:2" x14ac:dyDescent="0.2">
      <c r="B131" s="87"/>
    </row>
    <row r="132" spans="2:2" x14ac:dyDescent="0.2">
      <c r="B132" s="87"/>
    </row>
    <row r="133" spans="2:2" x14ac:dyDescent="0.2">
      <c r="B133" s="87"/>
    </row>
    <row r="134" spans="2:2" x14ac:dyDescent="0.2">
      <c r="B134" s="87"/>
    </row>
    <row r="135" spans="2:2" x14ac:dyDescent="0.2">
      <c r="B135" s="87"/>
    </row>
    <row r="136" spans="2:2" x14ac:dyDescent="0.2">
      <c r="B136" s="87"/>
    </row>
    <row r="137" spans="2:2" x14ac:dyDescent="0.2">
      <c r="B137" s="87"/>
    </row>
    <row r="138" spans="2:2" x14ac:dyDescent="0.2">
      <c r="B138" s="87"/>
    </row>
    <row r="139" spans="2:2" x14ac:dyDescent="0.2">
      <c r="B139" s="87"/>
    </row>
    <row r="140" spans="2:2" x14ac:dyDescent="0.2">
      <c r="B140" s="87"/>
    </row>
    <row r="141" spans="2:2" x14ac:dyDescent="0.2">
      <c r="B141" s="87"/>
    </row>
    <row r="142" spans="2:2" x14ac:dyDescent="0.2">
      <c r="B142" s="87"/>
    </row>
    <row r="143" spans="2:2" x14ac:dyDescent="0.2">
      <c r="B143" s="87"/>
    </row>
    <row r="144" spans="2:2" x14ac:dyDescent="0.2">
      <c r="B144" s="87"/>
    </row>
    <row r="145" spans="2:2" x14ac:dyDescent="0.2">
      <c r="B145" s="87"/>
    </row>
    <row r="146" spans="2:2" x14ac:dyDescent="0.2">
      <c r="B146" s="87"/>
    </row>
    <row r="147" spans="2:2" x14ac:dyDescent="0.2">
      <c r="B147" s="87"/>
    </row>
    <row r="148" spans="2:2" x14ac:dyDescent="0.2">
      <c r="B148" s="87"/>
    </row>
    <row r="149" spans="2:2" x14ac:dyDescent="0.2">
      <c r="B149" s="87"/>
    </row>
    <row r="150" spans="2:2" x14ac:dyDescent="0.2">
      <c r="B150" s="87"/>
    </row>
    <row r="151" spans="2:2" x14ac:dyDescent="0.2">
      <c r="B151" s="87"/>
    </row>
    <row r="152" spans="2:2" x14ac:dyDescent="0.2">
      <c r="B152" s="87"/>
    </row>
    <row r="153" spans="2:2" x14ac:dyDescent="0.2">
      <c r="B153" s="87"/>
    </row>
    <row r="154" spans="2:2" x14ac:dyDescent="0.2">
      <c r="B154" s="87"/>
    </row>
    <row r="155" spans="2:2" x14ac:dyDescent="0.2">
      <c r="B155" s="87"/>
    </row>
    <row r="156" spans="2:2" x14ac:dyDescent="0.2">
      <c r="B156" s="87"/>
    </row>
    <row r="157" spans="2:2" x14ac:dyDescent="0.2">
      <c r="B157" s="87"/>
    </row>
    <row r="158" spans="2:2" x14ac:dyDescent="0.2">
      <c r="B158" s="87"/>
    </row>
    <row r="159" spans="2:2" x14ac:dyDescent="0.2">
      <c r="B159" s="87"/>
    </row>
    <row r="160" spans="2:2" x14ac:dyDescent="0.2">
      <c r="B160" s="87"/>
    </row>
    <row r="161" spans="2:2" x14ac:dyDescent="0.2">
      <c r="B161" s="87"/>
    </row>
    <row r="162" spans="2:2" x14ac:dyDescent="0.2">
      <c r="B162" s="87"/>
    </row>
    <row r="163" spans="2:2" x14ac:dyDescent="0.2">
      <c r="B163" s="87"/>
    </row>
    <row r="164" spans="2:2" x14ac:dyDescent="0.2">
      <c r="B164" s="87"/>
    </row>
    <row r="165" spans="2:2" x14ac:dyDescent="0.2">
      <c r="B165" s="87"/>
    </row>
    <row r="166" spans="2:2" x14ac:dyDescent="0.2">
      <c r="B166" s="87"/>
    </row>
    <row r="167" spans="2:2" x14ac:dyDescent="0.2">
      <c r="B167" s="87"/>
    </row>
    <row r="168" spans="2:2" x14ac:dyDescent="0.2">
      <c r="B168" s="87"/>
    </row>
    <row r="169" spans="2:2" x14ac:dyDescent="0.2">
      <c r="B169" s="87"/>
    </row>
    <row r="170" spans="2:2" x14ac:dyDescent="0.2">
      <c r="B170" s="87"/>
    </row>
    <row r="171" spans="2:2" x14ac:dyDescent="0.2">
      <c r="B171" s="87"/>
    </row>
    <row r="172" spans="2:2" x14ac:dyDescent="0.2">
      <c r="B172" s="87"/>
    </row>
    <row r="173" spans="2:2" x14ac:dyDescent="0.2">
      <c r="B173" s="87"/>
    </row>
    <row r="174" spans="2:2" x14ac:dyDescent="0.2">
      <c r="B174" s="87"/>
    </row>
    <row r="175" spans="2:2" x14ac:dyDescent="0.2">
      <c r="B175" s="87"/>
    </row>
    <row r="176" spans="2:2" x14ac:dyDescent="0.2">
      <c r="B176" s="87"/>
    </row>
    <row r="177" spans="2:2" x14ac:dyDescent="0.2">
      <c r="B177" s="87"/>
    </row>
    <row r="178" spans="2:2" x14ac:dyDescent="0.2">
      <c r="B178" s="87"/>
    </row>
    <row r="179" spans="2:2" x14ac:dyDescent="0.2">
      <c r="B179" s="87"/>
    </row>
    <row r="180" spans="2:2" x14ac:dyDescent="0.2">
      <c r="B180" s="87"/>
    </row>
    <row r="181" spans="2:2" x14ac:dyDescent="0.2">
      <c r="B181" s="87"/>
    </row>
    <row r="182" spans="2:2" x14ac:dyDescent="0.2">
      <c r="B182" s="87"/>
    </row>
    <row r="183" spans="2:2" x14ac:dyDescent="0.2">
      <c r="B183" s="87"/>
    </row>
    <row r="184" spans="2:2" x14ac:dyDescent="0.2">
      <c r="B184" s="87"/>
    </row>
    <row r="185" spans="2:2" x14ac:dyDescent="0.2">
      <c r="B185" s="87"/>
    </row>
    <row r="186" spans="2:2" x14ac:dyDescent="0.2">
      <c r="B186" s="87"/>
    </row>
    <row r="187" spans="2:2" x14ac:dyDescent="0.2">
      <c r="B187" s="87"/>
    </row>
    <row r="188" spans="2:2" x14ac:dyDescent="0.2">
      <c r="B188" s="87"/>
    </row>
    <row r="189" spans="2:2" x14ac:dyDescent="0.2">
      <c r="B189" s="87"/>
    </row>
    <row r="190" spans="2:2" x14ac:dyDescent="0.2">
      <c r="B190" s="87"/>
    </row>
    <row r="191" spans="2:2" x14ac:dyDescent="0.2">
      <c r="B191" s="87"/>
    </row>
    <row r="192" spans="2:2" x14ac:dyDescent="0.2">
      <c r="B192" s="87"/>
    </row>
    <row r="193" spans="2:2" x14ac:dyDescent="0.2">
      <c r="B193" s="87"/>
    </row>
    <row r="194" spans="2:2" x14ac:dyDescent="0.2">
      <c r="B194" s="87"/>
    </row>
    <row r="195" spans="2:2" x14ac:dyDescent="0.2">
      <c r="B195" s="87"/>
    </row>
    <row r="196" spans="2:2" x14ac:dyDescent="0.2">
      <c r="B196" s="87"/>
    </row>
    <row r="197" spans="2:2" x14ac:dyDescent="0.2">
      <c r="B197" s="87"/>
    </row>
    <row r="198" spans="2:2" x14ac:dyDescent="0.2">
      <c r="B198" s="87"/>
    </row>
    <row r="199" spans="2:2" x14ac:dyDescent="0.2">
      <c r="B199" s="87"/>
    </row>
    <row r="200" spans="2:2" x14ac:dyDescent="0.2">
      <c r="B200" s="87"/>
    </row>
    <row r="201" spans="2:2" x14ac:dyDescent="0.2">
      <c r="B201" s="87"/>
    </row>
    <row r="202" spans="2:2" x14ac:dyDescent="0.2">
      <c r="B202" s="87"/>
    </row>
    <row r="203" spans="2:2" x14ac:dyDescent="0.2">
      <c r="B203" s="87"/>
    </row>
    <row r="204" spans="2:2" x14ac:dyDescent="0.2">
      <c r="B204" s="87"/>
    </row>
    <row r="205" spans="2:2" x14ac:dyDescent="0.2">
      <c r="B205" s="87"/>
    </row>
    <row r="206" spans="2:2" x14ac:dyDescent="0.2">
      <c r="B206" s="87"/>
    </row>
    <row r="207" spans="2:2" x14ac:dyDescent="0.2">
      <c r="B207" s="87"/>
    </row>
    <row r="208" spans="2:2" x14ac:dyDescent="0.2">
      <c r="B208" s="87"/>
    </row>
    <row r="209" spans="2:2" x14ac:dyDescent="0.2">
      <c r="B209" s="87"/>
    </row>
    <row r="210" spans="2:2" x14ac:dyDescent="0.2">
      <c r="B210" s="87"/>
    </row>
    <row r="211" spans="2:2" x14ac:dyDescent="0.2">
      <c r="B211" s="87"/>
    </row>
    <row r="212" spans="2:2" x14ac:dyDescent="0.2">
      <c r="B212" s="87"/>
    </row>
    <row r="213" spans="2:2" x14ac:dyDescent="0.2">
      <c r="B213" s="87"/>
    </row>
    <row r="214" spans="2:2" x14ac:dyDescent="0.2">
      <c r="B214" s="87"/>
    </row>
    <row r="215" spans="2:2" x14ac:dyDescent="0.2">
      <c r="B215" s="87"/>
    </row>
    <row r="216" spans="2:2" x14ac:dyDescent="0.2">
      <c r="B216" s="87"/>
    </row>
    <row r="217" spans="2:2" x14ac:dyDescent="0.2">
      <c r="B217" s="87"/>
    </row>
    <row r="218" spans="2:2" x14ac:dyDescent="0.2">
      <c r="B218" s="87"/>
    </row>
    <row r="219" spans="2:2" x14ac:dyDescent="0.2">
      <c r="B219" s="87"/>
    </row>
    <row r="220" spans="2:2" x14ac:dyDescent="0.2">
      <c r="B220" s="87"/>
    </row>
    <row r="221" spans="2:2" x14ac:dyDescent="0.2">
      <c r="B221" s="87"/>
    </row>
    <row r="222" spans="2:2" x14ac:dyDescent="0.2">
      <c r="B222" s="87"/>
    </row>
    <row r="223" spans="2:2" x14ac:dyDescent="0.2">
      <c r="B223" s="87"/>
    </row>
    <row r="224" spans="2:2" x14ac:dyDescent="0.2">
      <c r="B224" s="87"/>
    </row>
    <row r="225" spans="2:2" x14ac:dyDescent="0.2">
      <c r="B225" s="87"/>
    </row>
    <row r="226" spans="2:2" x14ac:dyDescent="0.2">
      <c r="B226" s="87"/>
    </row>
    <row r="227" spans="2:2" x14ac:dyDescent="0.2">
      <c r="B227" s="87"/>
    </row>
    <row r="228" spans="2:2" x14ac:dyDescent="0.2">
      <c r="B228" s="87"/>
    </row>
    <row r="229" spans="2:2" x14ac:dyDescent="0.2">
      <c r="B229" s="87"/>
    </row>
    <row r="230" spans="2:2" x14ac:dyDescent="0.2">
      <c r="B230" s="87"/>
    </row>
    <row r="231" spans="2:2" x14ac:dyDescent="0.2">
      <c r="B231" s="87"/>
    </row>
    <row r="232" spans="2:2" x14ac:dyDescent="0.2">
      <c r="B232" s="87"/>
    </row>
    <row r="233" spans="2:2" x14ac:dyDescent="0.2">
      <c r="B233" s="87"/>
    </row>
    <row r="234" spans="2:2" x14ac:dyDescent="0.2">
      <c r="B234" s="87"/>
    </row>
    <row r="235" spans="2:2" x14ac:dyDescent="0.2">
      <c r="B235" s="87"/>
    </row>
    <row r="236" spans="2:2" x14ac:dyDescent="0.2">
      <c r="B236" s="87"/>
    </row>
    <row r="237" spans="2:2" x14ac:dyDescent="0.2">
      <c r="B237" s="87"/>
    </row>
    <row r="238" spans="2:2" x14ac:dyDescent="0.2">
      <c r="B238" s="87"/>
    </row>
    <row r="239" spans="2:2" x14ac:dyDescent="0.2">
      <c r="B239" s="87"/>
    </row>
    <row r="240" spans="2:2" x14ac:dyDescent="0.2">
      <c r="B240" s="87"/>
    </row>
    <row r="241" spans="2:2" x14ac:dyDescent="0.2">
      <c r="B241" s="87"/>
    </row>
    <row r="242" spans="2:2" x14ac:dyDescent="0.2">
      <c r="B242" s="87"/>
    </row>
    <row r="243" spans="2:2" x14ac:dyDescent="0.2">
      <c r="B243" s="87"/>
    </row>
    <row r="244" spans="2:2" x14ac:dyDescent="0.2">
      <c r="B244" s="87"/>
    </row>
    <row r="245" spans="2:2" x14ac:dyDescent="0.2">
      <c r="B245" s="87"/>
    </row>
    <row r="246" spans="2:2" x14ac:dyDescent="0.2">
      <c r="B246" s="87"/>
    </row>
    <row r="247" spans="2:2" x14ac:dyDescent="0.2">
      <c r="B247" s="87"/>
    </row>
    <row r="248" spans="2:2" x14ac:dyDescent="0.2">
      <c r="B248" s="87"/>
    </row>
    <row r="249" spans="2:2" x14ac:dyDescent="0.2">
      <c r="B249" s="87"/>
    </row>
    <row r="250" spans="2:2" x14ac:dyDescent="0.2">
      <c r="B250" s="87"/>
    </row>
    <row r="251" spans="2:2" x14ac:dyDescent="0.2">
      <c r="B251" s="87"/>
    </row>
    <row r="252" spans="2:2" x14ac:dyDescent="0.2">
      <c r="B252" s="87"/>
    </row>
    <row r="253" spans="2:2" x14ac:dyDescent="0.2">
      <c r="B253" s="87"/>
    </row>
    <row r="254" spans="2:2" x14ac:dyDescent="0.2">
      <c r="B254" s="87"/>
    </row>
    <row r="255" spans="2:2" x14ac:dyDescent="0.2">
      <c r="B255" s="87"/>
    </row>
    <row r="256" spans="2:2" x14ac:dyDescent="0.2">
      <c r="B256" s="87"/>
    </row>
    <row r="257" spans="2:2" x14ac:dyDescent="0.2">
      <c r="B257" s="87"/>
    </row>
    <row r="258" spans="2:2" x14ac:dyDescent="0.2">
      <c r="B258" s="87"/>
    </row>
    <row r="259" spans="2:2" x14ac:dyDescent="0.2">
      <c r="B259" s="87"/>
    </row>
    <row r="260" spans="2:2" x14ac:dyDescent="0.2">
      <c r="B260" s="87"/>
    </row>
    <row r="261" spans="2:2" x14ac:dyDescent="0.2">
      <c r="B261" s="87"/>
    </row>
    <row r="262" spans="2:2" x14ac:dyDescent="0.2">
      <c r="B262" s="87"/>
    </row>
    <row r="263" spans="2:2" x14ac:dyDescent="0.2">
      <c r="B263" s="87"/>
    </row>
    <row r="264" spans="2:2" x14ac:dyDescent="0.2">
      <c r="B264" s="87"/>
    </row>
    <row r="265" spans="2:2" x14ac:dyDescent="0.2">
      <c r="B265" s="87"/>
    </row>
    <row r="266" spans="2:2" x14ac:dyDescent="0.2">
      <c r="B266" s="87"/>
    </row>
    <row r="267" spans="2:2" x14ac:dyDescent="0.2">
      <c r="B267" s="87"/>
    </row>
    <row r="268" spans="2:2" x14ac:dyDescent="0.2">
      <c r="B268" s="87"/>
    </row>
    <row r="269" spans="2:2" x14ac:dyDescent="0.2">
      <c r="B269" s="87"/>
    </row>
    <row r="270" spans="2:2" x14ac:dyDescent="0.2">
      <c r="B270" s="87"/>
    </row>
    <row r="271" spans="2:2" x14ac:dyDescent="0.2">
      <c r="B271" s="87"/>
    </row>
    <row r="272" spans="2:2" x14ac:dyDescent="0.2">
      <c r="B272" s="87"/>
    </row>
    <row r="273" spans="2:2" x14ac:dyDescent="0.2">
      <c r="B273" s="87"/>
    </row>
    <row r="274" spans="2:2" x14ac:dyDescent="0.2">
      <c r="B274" s="87"/>
    </row>
    <row r="275" spans="2:2" x14ac:dyDescent="0.2">
      <c r="B275" s="87"/>
    </row>
    <row r="276" spans="2:2" x14ac:dyDescent="0.2">
      <c r="B276" s="87"/>
    </row>
    <row r="277" spans="2:2" x14ac:dyDescent="0.2">
      <c r="B277" s="87"/>
    </row>
    <row r="278" spans="2:2" x14ac:dyDescent="0.2">
      <c r="B278" s="87"/>
    </row>
    <row r="279" spans="2:2" x14ac:dyDescent="0.2">
      <c r="B279" s="87"/>
    </row>
    <row r="280" spans="2:2" x14ac:dyDescent="0.2">
      <c r="B280" s="87"/>
    </row>
    <row r="281" spans="2:2" x14ac:dyDescent="0.2">
      <c r="B281" s="87"/>
    </row>
    <row r="282" spans="2:2" x14ac:dyDescent="0.2">
      <c r="B282" s="87"/>
    </row>
    <row r="283" spans="2:2" x14ac:dyDescent="0.2">
      <c r="B283" s="87"/>
    </row>
    <row r="284" spans="2:2" x14ac:dyDescent="0.2">
      <c r="B284" s="87"/>
    </row>
    <row r="285" spans="2:2" x14ac:dyDescent="0.2">
      <c r="B285" s="87"/>
    </row>
    <row r="286" spans="2:2" x14ac:dyDescent="0.2">
      <c r="B286" s="87"/>
    </row>
    <row r="287" spans="2:2" x14ac:dyDescent="0.2">
      <c r="B287" s="87"/>
    </row>
    <row r="288" spans="2:2" x14ac:dyDescent="0.2">
      <c r="B288" s="87"/>
    </row>
    <row r="289" spans="2:2" x14ac:dyDescent="0.2">
      <c r="B289" s="87"/>
    </row>
    <row r="290" spans="2:2" x14ac:dyDescent="0.2">
      <c r="B290" s="87"/>
    </row>
    <row r="291" spans="2:2" x14ac:dyDescent="0.2">
      <c r="B291" s="87"/>
    </row>
    <row r="292" spans="2:2" x14ac:dyDescent="0.2">
      <c r="B292" s="87"/>
    </row>
    <row r="293" spans="2:2" x14ac:dyDescent="0.2">
      <c r="B293" s="87"/>
    </row>
    <row r="294" spans="2:2" x14ac:dyDescent="0.2">
      <c r="B294" s="87"/>
    </row>
    <row r="295" spans="2:2" x14ac:dyDescent="0.2">
      <c r="B295" s="87"/>
    </row>
    <row r="296" spans="2:2" x14ac:dyDescent="0.2">
      <c r="B296" s="87"/>
    </row>
    <row r="297" spans="2:2" x14ac:dyDescent="0.2">
      <c r="B297" s="87"/>
    </row>
    <row r="298" spans="2:2" x14ac:dyDescent="0.2">
      <c r="B298" s="87"/>
    </row>
    <row r="299" spans="2:2" x14ac:dyDescent="0.2">
      <c r="B299" s="87"/>
    </row>
    <row r="300" spans="2:2" x14ac:dyDescent="0.2">
      <c r="B300" s="87"/>
    </row>
    <row r="301" spans="2:2" x14ac:dyDescent="0.2">
      <c r="B301" s="87"/>
    </row>
    <row r="302" spans="2:2" x14ac:dyDescent="0.2">
      <c r="B302" s="87"/>
    </row>
    <row r="303" spans="2:2" x14ac:dyDescent="0.2">
      <c r="B303" s="87"/>
    </row>
    <row r="304" spans="2:2" x14ac:dyDescent="0.2">
      <c r="B304" s="87"/>
    </row>
    <row r="305" spans="2:2" x14ac:dyDescent="0.2">
      <c r="B305" s="87"/>
    </row>
    <row r="306" spans="2:2" x14ac:dyDescent="0.2">
      <c r="B306" s="87"/>
    </row>
    <row r="307" spans="2:2" x14ac:dyDescent="0.2">
      <c r="B307" s="87"/>
    </row>
    <row r="308" spans="2:2" x14ac:dyDescent="0.2">
      <c r="B308" s="87"/>
    </row>
    <row r="309" spans="2:2" x14ac:dyDescent="0.2">
      <c r="B309" s="87"/>
    </row>
    <row r="310" spans="2:2" x14ac:dyDescent="0.2">
      <c r="B310" s="87"/>
    </row>
    <row r="311" spans="2:2" x14ac:dyDescent="0.2">
      <c r="B311" s="87"/>
    </row>
    <row r="312" spans="2:2" x14ac:dyDescent="0.2">
      <c r="B312" s="87"/>
    </row>
    <row r="313" spans="2:2" x14ac:dyDescent="0.2">
      <c r="B313" s="87"/>
    </row>
    <row r="314" spans="2:2" x14ac:dyDescent="0.2">
      <c r="B314" s="87"/>
    </row>
    <row r="315" spans="2:2" x14ac:dyDescent="0.2">
      <c r="B315" s="87"/>
    </row>
    <row r="316" spans="2:2" x14ac:dyDescent="0.2">
      <c r="B316" s="87"/>
    </row>
    <row r="317" spans="2:2" x14ac:dyDescent="0.2">
      <c r="B317" s="87"/>
    </row>
    <row r="318" spans="2:2" x14ac:dyDescent="0.2">
      <c r="B318" s="87"/>
    </row>
    <row r="319" spans="2:2" x14ac:dyDescent="0.2">
      <c r="B319" s="87"/>
    </row>
    <row r="320" spans="2:2" x14ac:dyDescent="0.2">
      <c r="B320" s="87"/>
    </row>
    <row r="321" spans="2:2" x14ac:dyDescent="0.2">
      <c r="B321" s="87"/>
    </row>
    <row r="322" spans="2:2" x14ac:dyDescent="0.2">
      <c r="B322" s="87"/>
    </row>
    <row r="323" spans="2:2" x14ac:dyDescent="0.2">
      <c r="B323" s="87"/>
    </row>
    <row r="324" spans="2:2" x14ac:dyDescent="0.2">
      <c r="B324" s="87"/>
    </row>
    <row r="325" spans="2:2" x14ac:dyDescent="0.2">
      <c r="B325" s="87"/>
    </row>
    <row r="326" spans="2:2" x14ac:dyDescent="0.2">
      <c r="B326" s="87"/>
    </row>
    <row r="327" spans="2:2" x14ac:dyDescent="0.2">
      <c r="B327" s="87"/>
    </row>
    <row r="328" spans="2:2" x14ac:dyDescent="0.2">
      <c r="B328" s="87"/>
    </row>
    <row r="329" spans="2:2" x14ac:dyDescent="0.2">
      <c r="B329" s="87"/>
    </row>
    <row r="330" spans="2:2" x14ac:dyDescent="0.2">
      <c r="B330" s="87"/>
    </row>
    <row r="331" spans="2:2" x14ac:dyDescent="0.2">
      <c r="B331" s="87"/>
    </row>
    <row r="332" spans="2:2" x14ac:dyDescent="0.2">
      <c r="B332" s="87"/>
    </row>
    <row r="333" spans="2:2" x14ac:dyDescent="0.2">
      <c r="B333" s="87"/>
    </row>
    <row r="334" spans="2:2" x14ac:dyDescent="0.2">
      <c r="B334" s="87"/>
    </row>
    <row r="335" spans="2:2" x14ac:dyDescent="0.2">
      <c r="B335" s="87"/>
    </row>
    <row r="336" spans="2:2" x14ac:dyDescent="0.2">
      <c r="B336" s="87"/>
    </row>
    <row r="337" spans="2:2" x14ac:dyDescent="0.2">
      <c r="B337" s="87"/>
    </row>
    <row r="338" spans="2:2" x14ac:dyDescent="0.2">
      <c r="B338" s="87"/>
    </row>
    <row r="339" spans="2:2" x14ac:dyDescent="0.2">
      <c r="B339" s="87"/>
    </row>
    <row r="340" spans="2:2" x14ac:dyDescent="0.2">
      <c r="B340" s="87"/>
    </row>
    <row r="341" spans="2:2" x14ac:dyDescent="0.2">
      <c r="B341" s="87"/>
    </row>
  </sheetData>
  <hyperlinks>
    <hyperlink ref="AI1" r:id="rId1" display="lisa.brown@defra.gsi.gov.uk "/>
    <hyperlink ref="J1" r:id="rId2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E14B"/>
  </sheetPr>
  <dimension ref="A1:AK338"/>
  <sheetViews>
    <sheetView showGridLines="0" zoomScaleNormal="100" workbookViewId="0">
      <pane xSplit="2" ySplit="6" topLeftCell="C9" activePane="bottomRight" state="frozen"/>
      <selection activeCell="C7" sqref="C7"/>
      <selection pane="topRight" activeCell="C7" sqref="C7"/>
      <selection pane="bottomLeft" activeCell="C7" sqref="C7"/>
      <selection pane="bottomRight" activeCell="C18" sqref="C18"/>
    </sheetView>
  </sheetViews>
  <sheetFormatPr defaultColWidth="7.109375" defaultRowHeight="12.75" x14ac:dyDescent="0.2"/>
  <cols>
    <col min="1" max="1" width="2.88671875" style="56" customWidth="1"/>
    <col min="2" max="2" width="22.21875" style="56" customWidth="1"/>
    <col min="3" max="27" width="6.77734375" style="190" customWidth="1"/>
    <col min="28" max="28" width="7.5546875" style="80" customWidth="1"/>
    <col min="29" max="29" width="5.88671875" style="80" bestFit="1" customWidth="1"/>
    <col min="30" max="30" width="8" style="80" customWidth="1"/>
    <col min="31" max="33" width="7.44140625" style="80" customWidth="1"/>
    <col min="34" max="34" width="8.109375" style="80" customWidth="1"/>
    <col min="35" max="16384" width="7.109375" style="80"/>
  </cols>
  <sheetData>
    <row r="1" spans="1:11" x14ac:dyDescent="0.2">
      <c r="A1" s="5" t="s">
        <v>485</v>
      </c>
      <c r="J1" s="457" t="s">
        <v>468</v>
      </c>
      <c r="K1" s="645" t="s">
        <v>456</v>
      </c>
    </row>
    <row r="2" spans="1:11" x14ac:dyDescent="0.2">
      <c r="A2" s="411" t="s">
        <v>115</v>
      </c>
    </row>
    <row r="3" spans="1:11" ht="13.5" thickBot="1" x14ac:dyDescent="0.25">
      <c r="A3" s="60" t="s">
        <v>73</v>
      </c>
    </row>
    <row r="4" spans="1:11" x14ac:dyDescent="0.2">
      <c r="A4" s="717"/>
      <c r="B4" s="732"/>
      <c r="C4" s="724"/>
      <c r="D4" s="724"/>
      <c r="E4" s="724"/>
      <c r="F4" s="724"/>
      <c r="G4" s="724"/>
      <c r="H4" s="724"/>
      <c r="I4" s="724"/>
      <c r="J4" s="724"/>
    </row>
    <row r="5" spans="1:11" x14ac:dyDescent="0.2">
      <c r="A5" s="719"/>
      <c r="B5" s="733" t="s">
        <v>39</v>
      </c>
      <c r="C5" s="734">
        <v>2010</v>
      </c>
      <c r="D5" s="734">
        <v>2011</v>
      </c>
      <c r="E5" s="734">
        <v>2012</v>
      </c>
      <c r="F5" s="734">
        <v>2013</v>
      </c>
      <c r="G5" s="734">
        <v>2014</v>
      </c>
      <c r="H5" s="734">
        <v>2015</v>
      </c>
      <c r="I5" s="734">
        <v>2016</v>
      </c>
      <c r="J5" s="734">
        <v>2017</v>
      </c>
    </row>
    <row r="6" spans="1:11" ht="13.5" thickBot="1" x14ac:dyDescent="0.25">
      <c r="A6" s="722"/>
      <c r="B6" s="722"/>
      <c r="C6" s="735"/>
      <c r="D6" s="735" t="s">
        <v>38</v>
      </c>
      <c r="E6" s="735"/>
      <c r="F6" s="735"/>
      <c r="G6" s="735"/>
      <c r="H6" s="735"/>
      <c r="I6" s="735"/>
      <c r="J6" s="723" t="s">
        <v>37</v>
      </c>
    </row>
    <row r="7" spans="1:11" x14ac:dyDescent="0.2">
      <c r="A7" s="90" t="s">
        <v>113</v>
      </c>
    </row>
    <row r="8" spans="1:11" x14ac:dyDescent="0.2">
      <c r="A8" s="86"/>
      <c r="B8" s="56" t="s">
        <v>112</v>
      </c>
      <c r="C8" s="624">
        <v>57.326619160350234</v>
      </c>
      <c r="D8" s="624">
        <v>58.953796102618128</v>
      </c>
      <c r="E8" s="624">
        <v>62.281539622978897</v>
      </c>
      <c r="F8" s="624">
        <v>68.99000012223425</v>
      </c>
      <c r="G8" s="624">
        <v>72.342132715479508</v>
      </c>
      <c r="H8" s="624">
        <v>71.716089445398595</v>
      </c>
      <c r="I8" s="624" t="s">
        <v>12</v>
      </c>
      <c r="J8" s="624" t="s">
        <v>12</v>
      </c>
    </row>
    <row r="9" spans="1:11" x14ac:dyDescent="0.2">
      <c r="A9" s="90"/>
      <c r="B9" s="56" t="s">
        <v>111</v>
      </c>
      <c r="C9" s="624">
        <v>768.01708783340234</v>
      </c>
      <c r="D9" s="624">
        <v>684.50312109691492</v>
      </c>
      <c r="E9" s="624">
        <v>674.41782909153505</v>
      </c>
      <c r="F9" s="624">
        <v>729.07431727877963</v>
      </c>
      <c r="G9" s="624">
        <v>754.69693159931705</v>
      </c>
      <c r="H9" s="624">
        <v>730.97669418442945</v>
      </c>
      <c r="I9" s="624">
        <v>746.3809630522544</v>
      </c>
      <c r="J9" s="624">
        <v>866.11680691387016</v>
      </c>
    </row>
    <row r="10" spans="1:11" x14ac:dyDescent="0.2">
      <c r="A10" s="90"/>
      <c r="B10" s="56" t="s">
        <v>110</v>
      </c>
      <c r="C10" s="624">
        <v>90.482141200000001</v>
      </c>
      <c r="D10" s="624">
        <v>86.626625854193605</v>
      </c>
      <c r="E10" s="624">
        <v>82.506482101797275</v>
      </c>
      <c r="F10" s="624">
        <v>82.95868608962401</v>
      </c>
      <c r="G10" s="624">
        <v>84.582029360537703</v>
      </c>
      <c r="H10" s="624">
        <v>84.04961510283988</v>
      </c>
      <c r="I10" s="624">
        <v>80.566595513042088</v>
      </c>
      <c r="J10" s="624">
        <v>90.485030584521368</v>
      </c>
    </row>
    <row r="11" spans="1:11" x14ac:dyDescent="0.2">
      <c r="A11" s="90"/>
      <c r="B11" s="56" t="s">
        <v>109</v>
      </c>
      <c r="C11" s="624">
        <v>113.06654388065924</v>
      </c>
      <c r="D11" s="624">
        <v>101.61566217284469</v>
      </c>
      <c r="E11" s="624">
        <v>83.567518121383898</v>
      </c>
      <c r="F11" s="624">
        <v>99.369347198211926</v>
      </c>
      <c r="G11" s="624">
        <v>97.116963931334482</v>
      </c>
      <c r="H11" s="624">
        <v>104.06899261396443</v>
      </c>
      <c r="I11" s="624">
        <v>93.631749729417081</v>
      </c>
      <c r="J11" s="624">
        <v>90.918626374674091</v>
      </c>
    </row>
    <row r="12" spans="1:11" x14ac:dyDescent="0.2">
      <c r="A12" s="90"/>
      <c r="B12" s="96" t="s">
        <v>108</v>
      </c>
      <c r="C12" s="624">
        <v>364.46518120000007</v>
      </c>
      <c r="D12" s="624">
        <v>313.15111379999996</v>
      </c>
      <c r="E12" s="624">
        <v>373.60594992848121</v>
      </c>
      <c r="F12" s="624">
        <v>354.64647749999995</v>
      </c>
      <c r="G12" s="624">
        <v>373.81924103388218</v>
      </c>
      <c r="H12" s="624">
        <v>394.2186105451749</v>
      </c>
      <c r="I12" s="624">
        <v>371.51328317669544</v>
      </c>
      <c r="J12" s="624">
        <v>379.90879999999999</v>
      </c>
    </row>
    <row r="13" spans="1:11" x14ac:dyDescent="0.2">
      <c r="A13" s="90"/>
      <c r="B13" s="56" t="s">
        <v>107</v>
      </c>
      <c r="C13" s="624">
        <v>14.439325550886007</v>
      </c>
      <c r="D13" s="624">
        <v>14.828472889007449</v>
      </c>
      <c r="E13" s="624">
        <v>14.442969971143667</v>
      </c>
      <c r="F13" s="624">
        <v>13.680695644027766</v>
      </c>
      <c r="G13" s="624">
        <v>13.76118420965795</v>
      </c>
      <c r="H13" s="624">
        <v>13.912068844572531</v>
      </c>
      <c r="I13" s="624">
        <v>18.784638299689384</v>
      </c>
      <c r="J13" s="624">
        <v>14.734798140529533</v>
      </c>
    </row>
    <row r="14" spans="1:11" x14ac:dyDescent="0.2">
      <c r="A14" s="90"/>
      <c r="B14" s="99" t="s">
        <v>85</v>
      </c>
      <c r="C14" s="143">
        <v>1407.7968988252981</v>
      </c>
      <c r="D14" s="143">
        <v>1259.6787919155788</v>
      </c>
      <c r="E14" s="143">
        <v>1290.8222888373198</v>
      </c>
      <c r="F14" s="143">
        <v>1348.7195238328777</v>
      </c>
      <c r="G14" s="143">
        <v>1396.318482850209</v>
      </c>
      <c r="H14" s="143">
        <v>1398.9420707363797</v>
      </c>
      <c r="I14" s="143">
        <v>1310.8772297710982</v>
      </c>
      <c r="J14" s="143">
        <v>1442.1640620135952</v>
      </c>
    </row>
    <row r="15" spans="1:11" x14ac:dyDescent="0.2">
      <c r="A15" s="105"/>
      <c r="B15" s="96"/>
      <c r="C15" s="143"/>
      <c r="D15" s="143"/>
      <c r="E15" s="143"/>
      <c r="F15" s="143"/>
      <c r="G15" s="143"/>
      <c r="H15" s="143"/>
      <c r="I15" s="143"/>
      <c r="J15" s="143"/>
    </row>
    <row r="16" spans="1:11" x14ac:dyDescent="0.2">
      <c r="A16" s="90" t="s">
        <v>106</v>
      </c>
      <c r="B16" s="98"/>
      <c r="C16" s="390"/>
      <c r="D16" s="390"/>
      <c r="E16" s="390"/>
      <c r="F16" s="390"/>
      <c r="G16" s="390"/>
      <c r="H16" s="390"/>
      <c r="I16" s="390"/>
      <c r="J16" s="390"/>
    </row>
    <row r="17" spans="1:10" x14ac:dyDescent="0.2">
      <c r="A17" s="90"/>
      <c r="B17" s="96" t="s">
        <v>105</v>
      </c>
      <c r="C17" s="624">
        <v>42.842415755127881</v>
      </c>
      <c r="D17" s="624">
        <v>46.837534532590013</v>
      </c>
      <c r="E17" s="624">
        <v>42.957300811741277</v>
      </c>
      <c r="F17" s="624">
        <v>50.637516996433817</v>
      </c>
      <c r="G17" s="624">
        <v>49.504645689318728</v>
      </c>
      <c r="H17" s="624">
        <v>50.917410306968989</v>
      </c>
      <c r="I17" s="624">
        <v>50.980251351982595</v>
      </c>
      <c r="J17" s="624">
        <v>51.438434043794302</v>
      </c>
    </row>
    <row r="18" spans="1:10" x14ac:dyDescent="0.2">
      <c r="A18" s="90"/>
      <c r="B18" s="96" t="s">
        <v>104</v>
      </c>
      <c r="C18" s="624">
        <v>24.41624523710253</v>
      </c>
      <c r="D18" s="624">
        <v>24.475599041076535</v>
      </c>
      <c r="E18" s="624">
        <v>23.29519359682347</v>
      </c>
      <c r="F18" s="624">
        <v>23.267347689650506</v>
      </c>
      <c r="G18" s="624">
        <v>24.777063349685321</v>
      </c>
      <c r="H18" s="624">
        <v>23.515370409271156</v>
      </c>
      <c r="I18" s="624">
        <v>24.26841660434831</v>
      </c>
      <c r="J18" s="624">
        <v>26.68215217249141</v>
      </c>
    </row>
    <row r="19" spans="1:10" x14ac:dyDescent="0.2">
      <c r="A19" s="90"/>
      <c r="B19" s="96" t="s">
        <v>103</v>
      </c>
      <c r="C19" s="624">
        <v>60.844519003454927</v>
      </c>
      <c r="D19" s="624">
        <v>59.742863826360335</v>
      </c>
      <c r="E19" s="624">
        <v>49.216909144172128</v>
      </c>
      <c r="F19" s="624">
        <v>56.260642729833997</v>
      </c>
      <c r="G19" s="624">
        <v>56.115660751850299</v>
      </c>
      <c r="H19" s="624">
        <v>54.375424513479338</v>
      </c>
      <c r="I19" s="624">
        <v>53.184857058581834</v>
      </c>
      <c r="J19" s="624">
        <v>56.027312994245491</v>
      </c>
    </row>
    <row r="20" spans="1:10" x14ac:dyDescent="0.2">
      <c r="A20" s="90"/>
      <c r="B20" s="96" t="s">
        <v>102</v>
      </c>
      <c r="C20" s="624">
        <v>162.3141380608204</v>
      </c>
      <c r="D20" s="624">
        <v>151.37601165487243</v>
      </c>
      <c r="E20" s="624">
        <v>150.84852895605439</v>
      </c>
      <c r="F20" s="624">
        <v>141.21163433290903</v>
      </c>
      <c r="G20" s="624">
        <v>149.93334583920881</v>
      </c>
      <c r="H20" s="624">
        <v>152.55883082411438</v>
      </c>
      <c r="I20" s="624">
        <v>154.63730855928404</v>
      </c>
      <c r="J20" s="624">
        <v>141.37443256264399</v>
      </c>
    </row>
    <row r="21" spans="1:10" x14ac:dyDescent="0.2">
      <c r="A21" s="90"/>
      <c r="B21" s="96" t="s">
        <v>101</v>
      </c>
      <c r="C21" s="624">
        <v>109.35120999999999</v>
      </c>
      <c r="D21" s="624">
        <v>102.35440560000001</v>
      </c>
      <c r="E21" s="624">
        <v>89.529195321598579</v>
      </c>
      <c r="F21" s="624">
        <v>91.0742075</v>
      </c>
      <c r="G21" s="624">
        <v>93.026220424560393</v>
      </c>
      <c r="H21" s="624">
        <v>90.961253936802052</v>
      </c>
      <c r="I21" s="624">
        <v>82.487065218469994</v>
      </c>
      <c r="J21" s="624">
        <v>89.761020000000002</v>
      </c>
    </row>
    <row r="22" spans="1:10" x14ac:dyDescent="0.2">
      <c r="A22" s="90"/>
      <c r="B22" s="87" t="s">
        <v>100</v>
      </c>
      <c r="C22" s="624">
        <v>78.958979999999997</v>
      </c>
      <c r="D22" s="624">
        <v>77.740825587220328</v>
      </c>
      <c r="E22" s="624">
        <v>65.209619000000004</v>
      </c>
      <c r="F22" s="624">
        <v>68.910785799999999</v>
      </c>
      <c r="G22" s="624">
        <v>67.869907078783555</v>
      </c>
      <c r="H22" s="624">
        <v>72.020042165266233</v>
      </c>
      <c r="I22" s="624">
        <v>69.312190000000001</v>
      </c>
      <c r="J22" s="624">
        <v>72.843647888628396</v>
      </c>
    </row>
    <row r="23" spans="1:10" x14ac:dyDescent="0.2">
      <c r="A23" s="86"/>
      <c r="B23" s="86" t="s">
        <v>85</v>
      </c>
      <c r="C23" s="143">
        <v>478.72750805650571</v>
      </c>
      <c r="D23" s="143">
        <v>462.52724024211966</v>
      </c>
      <c r="E23" s="143">
        <v>421.0567468303899</v>
      </c>
      <c r="F23" s="143">
        <v>431.36213504882733</v>
      </c>
      <c r="G23" s="143">
        <v>441.22684313340716</v>
      </c>
      <c r="H23" s="143">
        <v>444.3483321559022</v>
      </c>
      <c r="I23" s="143">
        <v>434.87008879266671</v>
      </c>
      <c r="J23" s="143">
        <v>438.12699966180367</v>
      </c>
    </row>
    <row r="24" spans="1:10" x14ac:dyDescent="0.2">
      <c r="A24" s="90"/>
      <c r="B24" s="87"/>
      <c r="C24" s="390"/>
      <c r="D24" s="390"/>
      <c r="E24" s="390"/>
      <c r="F24" s="390"/>
      <c r="G24" s="390"/>
      <c r="H24" s="390"/>
      <c r="I24" s="390"/>
      <c r="J24" s="390"/>
    </row>
    <row r="25" spans="1:10" x14ac:dyDescent="0.2">
      <c r="A25" s="105" t="s">
        <v>99</v>
      </c>
      <c r="B25" s="646"/>
      <c r="C25" s="390"/>
      <c r="D25" s="390"/>
      <c r="E25" s="390"/>
      <c r="F25" s="390"/>
      <c r="G25" s="390"/>
      <c r="H25" s="390"/>
      <c r="I25" s="390"/>
      <c r="J25" s="390"/>
    </row>
    <row r="26" spans="1:10" x14ac:dyDescent="0.2">
      <c r="A26" s="105"/>
      <c r="B26" s="647" t="s">
        <v>476</v>
      </c>
      <c r="C26" s="624">
        <v>11.851409632385122</v>
      </c>
      <c r="D26" s="624">
        <v>11.282962768520219</v>
      </c>
      <c r="E26" s="624">
        <v>11.50475</v>
      </c>
      <c r="F26" s="624">
        <v>14.481365740000003</v>
      </c>
      <c r="G26" s="624">
        <v>12.875723267121257</v>
      </c>
      <c r="H26" s="624">
        <v>14.867254077425185</v>
      </c>
      <c r="I26" s="624" t="s">
        <v>12</v>
      </c>
      <c r="J26" s="624" t="s">
        <v>12</v>
      </c>
    </row>
    <row r="27" spans="1:10" x14ac:dyDescent="0.2">
      <c r="A27" s="105"/>
      <c r="B27" s="647" t="s">
        <v>97</v>
      </c>
      <c r="C27" s="624">
        <v>15.609876982046789</v>
      </c>
      <c r="D27" s="624">
        <v>15.279380399212155</v>
      </c>
      <c r="E27" s="624">
        <v>14.178897350039865</v>
      </c>
      <c r="F27" s="624">
        <v>14.539893856937489</v>
      </c>
      <c r="G27" s="624">
        <v>14.587395164741519</v>
      </c>
      <c r="H27" s="624">
        <v>13.875510343705706</v>
      </c>
      <c r="I27" s="624">
        <v>20.160065569483237</v>
      </c>
      <c r="J27" s="624">
        <v>20.340023791060137</v>
      </c>
    </row>
    <row r="28" spans="1:10" x14ac:dyDescent="0.2">
      <c r="A28" s="105"/>
      <c r="B28" s="646" t="s">
        <v>96</v>
      </c>
      <c r="C28" s="94">
        <v>5.8989999999999974</v>
      </c>
      <c r="D28" s="94">
        <v>5.8837089007006682</v>
      </c>
      <c r="E28" s="94">
        <v>5.88</v>
      </c>
      <c r="F28" s="94">
        <v>5.8625999999999996</v>
      </c>
      <c r="G28" s="94">
        <v>5.8703681811443795</v>
      </c>
      <c r="H28" s="94">
        <v>5.882913764485683</v>
      </c>
      <c r="I28" s="94" t="s">
        <v>12</v>
      </c>
      <c r="J28" s="94" t="s">
        <v>12</v>
      </c>
    </row>
    <row r="29" spans="1:10" x14ac:dyDescent="0.2">
      <c r="A29" s="105"/>
      <c r="B29" s="647" t="s">
        <v>426</v>
      </c>
      <c r="C29" s="624">
        <v>156.28190272708662</v>
      </c>
      <c r="D29" s="624">
        <v>178.45931464139201</v>
      </c>
      <c r="E29" s="624">
        <v>123.91430000000003</v>
      </c>
      <c r="F29" s="624">
        <v>155.44607479999999</v>
      </c>
      <c r="G29" s="624">
        <v>155.01013484070751</v>
      </c>
      <c r="H29" s="624">
        <v>156.76723817028014</v>
      </c>
      <c r="I29" s="624">
        <v>157.27806452914496</v>
      </c>
      <c r="J29" s="624">
        <v>129.43213169809673</v>
      </c>
    </row>
    <row r="30" spans="1:10" x14ac:dyDescent="0.2">
      <c r="A30" s="105"/>
      <c r="B30" s="86" t="s">
        <v>85</v>
      </c>
      <c r="C30" s="624">
        <v>189.64218934151853</v>
      </c>
      <c r="D30" s="624">
        <v>210.90536670982505</v>
      </c>
      <c r="E30" s="624">
        <v>155.4779473500399</v>
      </c>
      <c r="F30" s="624">
        <v>190.32993439693749</v>
      </c>
      <c r="G30" s="624">
        <v>188.34362145371466</v>
      </c>
      <c r="H30" s="624">
        <v>191.39291635589672</v>
      </c>
      <c r="I30" s="624">
        <v>177.43813009862819</v>
      </c>
      <c r="J30" s="624">
        <v>149.77215548915686</v>
      </c>
    </row>
    <row r="31" spans="1:10" x14ac:dyDescent="0.2">
      <c r="A31" s="90"/>
      <c r="B31" s="87"/>
      <c r="C31" s="94"/>
      <c r="D31" s="94"/>
      <c r="E31" s="94"/>
      <c r="F31" s="94"/>
      <c r="G31" s="94"/>
      <c r="H31" s="94"/>
      <c r="I31" s="94"/>
      <c r="J31" s="94"/>
    </row>
    <row r="32" spans="1:10" x14ac:dyDescent="0.2">
      <c r="A32" s="90" t="s">
        <v>93</v>
      </c>
      <c r="B32" s="87"/>
      <c r="C32" s="624"/>
      <c r="D32" s="624"/>
      <c r="E32" s="624"/>
      <c r="F32" s="624"/>
      <c r="G32" s="624"/>
      <c r="H32" s="624"/>
      <c r="I32" s="624"/>
      <c r="J32" s="624"/>
    </row>
    <row r="33" spans="1:10" x14ac:dyDescent="0.2">
      <c r="B33" s="87" t="s">
        <v>92</v>
      </c>
      <c r="C33" s="143">
        <v>3.9329999999999998</v>
      </c>
      <c r="D33" s="143">
        <v>5.1219999999999999</v>
      </c>
      <c r="E33" s="143">
        <v>5.3730000000000002</v>
      </c>
      <c r="F33" s="143">
        <v>4.92</v>
      </c>
      <c r="G33" s="143">
        <v>5.7915000000000001</v>
      </c>
      <c r="H33" s="143">
        <v>5.3928000000000003</v>
      </c>
      <c r="I33" s="143">
        <v>5.8550000000000004</v>
      </c>
      <c r="J33" s="143">
        <v>4.9580000000000002</v>
      </c>
    </row>
    <row r="34" spans="1:10" x14ac:dyDescent="0.2">
      <c r="B34" s="87" t="s">
        <v>91</v>
      </c>
      <c r="C34" s="143">
        <v>50.545677500000004</v>
      </c>
      <c r="D34" s="143">
        <v>51.025165865215008</v>
      </c>
      <c r="E34" s="143">
        <v>50.819776635115772</v>
      </c>
      <c r="F34" s="143">
        <v>50.844444954049251</v>
      </c>
      <c r="G34" s="143">
        <v>53.452882362140535</v>
      </c>
      <c r="H34" s="143">
        <v>53.718339372279324</v>
      </c>
      <c r="I34" s="143">
        <v>53.132309539245746</v>
      </c>
      <c r="J34" s="143">
        <v>53.341221923251624</v>
      </c>
    </row>
    <row r="35" spans="1:10" x14ac:dyDescent="0.2">
      <c r="B35" s="87" t="s">
        <v>90</v>
      </c>
      <c r="C35" s="390" t="s">
        <v>12</v>
      </c>
      <c r="D35" s="390" t="s">
        <v>12</v>
      </c>
      <c r="E35" s="390" t="s">
        <v>12</v>
      </c>
      <c r="F35" s="390" t="s">
        <v>12</v>
      </c>
      <c r="G35" s="390" t="s">
        <v>12</v>
      </c>
      <c r="H35" s="390" t="s">
        <v>12</v>
      </c>
      <c r="I35" s="390">
        <v>21.535800000000002</v>
      </c>
      <c r="J35" s="390">
        <v>26.65</v>
      </c>
    </row>
    <row r="36" spans="1:10" x14ac:dyDescent="0.2">
      <c r="B36" s="87" t="s">
        <v>89</v>
      </c>
      <c r="C36" s="624">
        <v>42.448242995707545</v>
      </c>
      <c r="D36" s="624">
        <v>40.634015832185163</v>
      </c>
      <c r="E36" s="624">
        <v>37.357536905904489</v>
      </c>
      <c r="F36" s="624">
        <v>35.052560785422934</v>
      </c>
      <c r="G36" s="624">
        <v>35.505939536723496</v>
      </c>
      <c r="H36" s="624">
        <v>33.949270486459639</v>
      </c>
      <c r="I36" s="624">
        <v>31.434958837413266</v>
      </c>
      <c r="J36" s="624">
        <v>33.469605753430166</v>
      </c>
    </row>
    <row r="37" spans="1:10" x14ac:dyDescent="0.2">
      <c r="B37" s="87" t="s">
        <v>88</v>
      </c>
      <c r="C37" s="624">
        <v>126.59818385272575</v>
      </c>
      <c r="D37" s="624">
        <v>125.5199790987396</v>
      </c>
      <c r="E37" s="624">
        <v>115.59164273253845</v>
      </c>
      <c r="F37" s="624">
        <v>117.17257569630844</v>
      </c>
      <c r="G37" s="624">
        <v>123.54113509968579</v>
      </c>
      <c r="H37" s="624">
        <v>122.07778305556504</v>
      </c>
      <c r="I37" s="624">
        <v>92.504999999999995</v>
      </c>
      <c r="J37" s="624">
        <v>98.797499999999999</v>
      </c>
    </row>
    <row r="38" spans="1:10" x14ac:dyDescent="0.2">
      <c r="B38" s="87" t="s">
        <v>477</v>
      </c>
      <c r="C38" s="94" t="s">
        <v>12</v>
      </c>
      <c r="D38" s="94" t="s">
        <v>12</v>
      </c>
      <c r="E38" s="94" t="s">
        <v>12</v>
      </c>
      <c r="F38" s="94" t="s">
        <v>12</v>
      </c>
      <c r="G38" s="94" t="s">
        <v>12</v>
      </c>
      <c r="H38" s="94" t="s">
        <v>12</v>
      </c>
      <c r="I38" s="94">
        <v>8.9649000000000001</v>
      </c>
      <c r="J38" s="94">
        <v>11.573</v>
      </c>
    </row>
    <row r="39" spans="1:10" x14ac:dyDescent="0.2">
      <c r="B39" s="88" t="s">
        <v>488</v>
      </c>
      <c r="C39" s="624">
        <v>20.799229847693134</v>
      </c>
      <c r="D39" s="624">
        <v>20.489095187271019</v>
      </c>
      <c r="E39" s="624">
        <v>22.230856715812628</v>
      </c>
      <c r="F39" s="624">
        <v>23.604585635585217</v>
      </c>
      <c r="G39" s="624">
        <v>29.823500784895579</v>
      </c>
      <c r="H39" s="624">
        <v>24.529891975624274</v>
      </c>
      <c r="I39" s="624">
        <v>16.762787846268573</v>
      </c>
      <c r="J39" s="624">
        <v>17.311456722446167</v>
      </c>
    </row>
    <row r="40" spans="1:10" x14ac:dyDescent="0.2">
      <c r="B40" s="87" t="s">
        <v>86</v>
      </c>
      <c r="C40" s="624">
        <v>2.1504517333333331</v>
      </c>
      <c r="D40" s="624">
        <v>2.1556133333333332</v>
      </c>
      <c r="E40" s="624">
        <v>2.0871299999999997</v>
      </c>
      <c r="F40" s="624">
        <v>2.1461199999999998</v>
      </c>
      <c r="G40" s="624">
        <v>2.2084833333333336</v>
      </c>
      <c r="H40" s="624">
        <v>2.1040383333333335</v>
      </c>
      <c r="I40" s="624">
        <v>2.407</v>
      </c>
      <c r="J40" s="624">
        <v>2.407</v>
      </c>
    </row>
    <row r="41" spans="1:10" x14ac:dyDescent="0.2">
      <c r="B41" s="88" t="s">
        <v>471</v>
      </c>
      <c r="C41" s="94">
        <v>141.30616658961105</v>
      </c>
      <c r="D41" s="94">
        <v>127.79983322201305</v>
      </c>
      <c r="E41" s="94">
        <v>118.48824581967443</v>
      </c>
      <c r="F41" s="94">
        <v>122.5596786162139</v>
      </c>
      <c r="G41" s="94">
        <v>127.74880558121181</v>
      </c>
      <c r="H41" s="94">
        <v>122.72252011500848</v>
      </c>
      <c r="I41" s="94">
        <v>122.97954979099929</v>
      </c>
      <c r="J41" s="94">
        <v>135.20698125581291</v>
      </c>
    </row>
    <row r="42" spans="1:10" x14ac:dyDescent="0.2">
      <c r="B42" s="86" t="s">
        <v>85</v>
      </c>
      <c r="C42" s="624">
        <v>387.78095251907087</v>
      </c>
      <c r="D42" s="624">
        <v>372.74570253875714</v>
      </c>
      <c r="E42" s="624">
        <v>351.94818880904575</v>
      </c>
      <c r="F42" s="624">
        <v>356.29996568757974</v>
      </c>
      <c r="G42" s="624">
        <v>378.07224669799052</v>
      </c>
      <c r="H42" s="624">
        <v>364.49464333827007</v>
      </c>
      <c r="I42" s="624">
        <v>355.57730601392689</v>
      </c>
      <c r="J42" s="624">
        <v>383.71476565494083</v>
      </c>
    </row>
    <row r="43" spans="1:10" x14ac:dyDescent="0.2">
      <c r="B43" s="86"/>
      <c r="C43" s="624"/>
      <c r="D43" s="624"/>
      <c r="E43" s="624"/>
      <c r="F43" s="624"/>
      <c r="G43" s="624"/>
      <c r="H43" s="624"/>
      <c r="I43" s="624"/>
      <c r="J43" s="624"/>
    </row>
    <row r="44" spans="1:10" x14ac:dyDescent="0.2">
      <c r="A44" s="86" t="s">
        <v>84</v>
      </c>
      <c r="B44" s="80"/>
      <c r="C44" s="143">
        <v>2463.9475487423933</v>
      </c>
      <c r="D44" s="143">
        <v>2305.8571014062809</v>
      </c>
      <c r="E44" s="143">
        <v>2219.3051718267952</v>
      </c>
      <c r="F44" s="143">
        <v>2326.7115589662226</v>
      </c>
      <c r="G44" s="143">
        <v>2403.9611941353214</v>
      </c>
      <c r="H44" s="143">
        <v>2399.1779625864488</v>
      </c>
      <c r="I44" s="143">
        <v>2278.7627546763201</v>
      </c>
      <c r="J44" s="143">
        <v>2413.7779828194966</v>
      </c>
    </row>
    <row r="45" spans="1:10" ht="13.5" thickBot="1" x14ac:dyDescent="0.25">
      <c r="A45" s="84"/>
      <c r="B45" s="83"/>
      <c r="C45" s="193"/>
      <c r="D45" s="193"/>
      <c r="E45" s="193"/>
      <c r="F45" s="193"/>
      <c r="G45" s="193"/>
      <c r="H45" s="193"/>
      <c r="I45" s="193"/>
      <c r="J45" s="193"/>
    </row>
    <row r="47" spans="1:10" x14ac:dyDescent="0.2">
      <c r="A47" s="648" t="s">
        <v>472</v>
      </c>
    </row>
    <row r="49" spans="1:37" s="56" customFormat="1" x14ac:dyDescent="0.2">
      <c r="A49" s="5" t="s">
        <v>484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386"/>
      <c r="U49" s="190"/>
      <c r="V49" s="190"/>
      <c r="W49" s="190"/>
      <c r="X49" s="190"/>
      <c r="Y49" s="190"/>
      <c r="Z49" s="190"/>
      <c r="AA49" s="190"/>
      <c r="AG49" s="457" t="s">
        <v>468</v>
      </c>
      <c r="AH49" s="645" t="s">
        <v>456</v>
      </c>
    </row>
    <row r="50" spans="1:37" s="56" customFormat="1" x14ac:dyDescent="0.2">
      <c r="A50" s="411" t="s">
        <v>486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386"/>
      <c r="U50" s="139"/>
      <c r="V50" s="190"/>
      <c r="W50" s="190"/>
      <c r="X50" s="190"/>
      <c r="Y50" s="190"/>
      <c r="Z50" s="190"/>
      <c r="AA50" s="386"/>
    </row>
    <row r="51" spans="1:37" s="56" customFormat="1" ht="13.5" thickBot="1" x14ac:dyDescent="0.25">
      <c r="A51" s="60" t="s">
        <v>73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386"/>
      <c r="U51" s="139"/>
      <c r="V51" s="190"/>
      <c r="W51" s="190"/>
      <c r="X51" s="190"/>
      <c r="Y51" s="190"/>
      <c r="Z51" s="190"/>
      <c r="AA51" s="190"/>
    </row>
    <row r="52" spans="1:37" x14ac:dyDescent="0.2">
      <c r="A52" s="717"/>
      <c r="B52" s="732"/>
      <c r="C52" s="724"/>
      <c r="D52" s="724"/>
      <c r="E52" s="724"/>
      <c r="F52" s="724"/>
      <c r="G52" s="724"/>
      <c r="H52" s="724"/>
      <c r="I52" s="724"/>
      <c r="J52" s="724"/>
      <c r="K52" s="724"/>
      <c r="L52" s="724"/>
      <c r="M52" s="724"/>
      <c r="N52" s="724"/>
      <c r="O52" s="724"/>
      <c r="P52" s="724"/>
      <c r="Q52" s="724"/>
      <c r="R52" s="724"/>
      <c r="S52" s="724"/>
      <c r="T52" s="724"/>
      <c r="U52" s="724"/>
      <c r="V52" s="724"/>
      <c r="W52" s="724"/>
      <c r="X52" s="724"/>
      <c r="Y52" s="724"/>
      <c r="Z52" s="724"/>
      <c r="AA52" s="724"/>
      <c r="AB52" s="736"/>
      <c r="AC52" s="736"/>
      <c r="AD52" s="736"/>
      <c r="AE52" s="736"/>
      <c r="AF52" s="736"/>
      <c r="AG52" s="736"/>
      <c r="AH52" s="725"/>
    </row>
    <row r="53" spans="1:37" x14ac:dyDescent="0.2">
      <c r="A53" s="719"/>
      <c r="B53" s="733" t="s">
        <v>39</v>
      </c>
      <c r="C53" s="734">
        <v>1985</v>
      </c>
      <c r="D53" s="734">
        <v>1986</v>
      </c>
      <c r="E53" s="734">
        <v>1987</v>
      </c>
      <c r="F53" s="734">
        <v>1988</v>
      </c>
      <c r="G53" s="734">
        <v>1989</v>
      </c>
      <c r="H53" s="734">
        <v>1990</v>
      </c>
      <c r="I53" s="734">
        <v>1991</v>
      </c>
      <c r="J53" s="734">
        <v>1992</v>
      </c>
      <c r="K53" s="737">
        <v>1993</v>
      </c>
      <c r="L53" s="737">
        <v>1994</v>
      </c>
      <c r="M53" s="721">
        <v>1995</v>
      </c>
      <c r="N53" s="721">
        <v>1996</v>
      </c>
      <c r="O53" s="721">
        <v>1997</v>
      </c>
      <c r="P53" s="721">
        <v>1998</v>
      </c>
      <c r="Q53" s="721">
        <v>1999</v>
      </c>
      <c r="R53" s="721">
        <v>2000</v>
      </c>
      <c r="S53" s="721">
        <v>2001</v>
      </c>
      <c r="T53" s="721">
        <v>2002</v>
      </c>
      <c r="U53" s="721">
        <v>2003</v>
      </c>
      <c r="V53" s="721">
        <v>2004</v>
      </c>
      <c r="W53" s="721">
        <v>2005</v>
      </c>
      <c r="X53" s="721">
        <v>2006</v>
      </c>
      <c r="Y53" s="721">
        <v>2007</v>
      </c>
      <c r="Z53" s="721">
        <v>2008</v>
      </c>
      <c r="AA53" s="721">
        <v>2009</v>
      </c>
      <c r="AB53" s="738">
        <v>2010</v>
      </c>
      <c r="AC53" s="738">
        <v>2011</v>
      </c>
      <c r="AD53" s="738">
        <v>2012</v>
      </c>
      <c r="AE53" s="738">
        <v>2013</v>
      </c>
      <c r="AF53" s="738">
        <v>2014</v>
      </c>
      <c r="AG53" s="738">
        <v>2015</v>
      </c>
      <c r="AH53" s="726">
        <v>2016</v>
      </c>
    </row>
    <row r="54" spans="1:37" ht="13.5" thickBot="1" x14ac:dyDescent="0.25">
      <c r="A54" s="722"/>
      <c r="B54" s="722"/>
      <c r="C54" s="735"/>
      <c r="D54" s="735"/>
      <c r="E54" s="735"/>
      <c r="F54" s="735"/>
      <c r="G54" s="735"/>
      <c r="H54" s="735"/>
      <c r="I54" s="735"/>
      <c r="J54" s="735"/>
      <c r="K54" s="735"/>
      <c r="L54" s="739"/>
      <c r="M54" s="739"/>
      <c r="N54" s="739"/>
      <c r="O54" s="739"/>
      <c r="P54" s="739"/>
      <c r="Q54" s="739"/>
      <c r="R54" s="739"/>
      <c r="S54" s="739"/>
      <c r="T54" s="739"/>
      <c r="U54" s="739"/>
      <c r="V54" s="739"/>
      <c r="W54" s="739"/>
      <c r="X54" s="739"/>
      <c r="Y54" s="739"/>
      <c r="Z54" s="739" t="s">
        <v>38</v>
      </c>
      <c r="AA54" s="739"/>
      <c r="AB54" s="730"/>
      <c r="AC54" s="730" t="s">
        <v>38</v>
      </c>
      <c r="AD54" s="730"/>
      <c r="AE54" s="730"/>
      <c r="AF54" s="730"/>
      <c r="AG54" s="730"/>
      <c r="AH54" s="731"/>
    </row>
    <row r="55" spans="1:37" x14ac:dyDescent="0.2">
      <c r="A55" s="90" t="s">
        <v>113</v>
      </c>
      <c r="AB55" s="81"/>
      <c r="AC55" s="81"/>
      <c r="AD55" s="81"/>
      <c r="AE55" s="81"/>
      <c r="AF55" s="81"/>
      <c r="AG55" s="81"/>
      <c r="AH55" s="89"/>
      <c r="AI55" s="101"/>
      <c r="AJ55" s="531"/>
      <c r="AK55" s="531"/>
    </row>
    <row r="56" spans="1:37" x14ac:dyDescent="0.2">
      <c r="A56" s="86"/>
      <c r="B56" s="56" t="s">
        <v>112</v>
      </c>
      <c r="C56" s="624">
        <v>98.7</v>
      </c>
      <c r="D56" s="624">
        <v>81.400000000000006</v>
      </c>
      <c r="E56" s="625">
        <v>87</v>
      </c>
      <c r="F56" s="625">
        <v>91.415999999999997</v>
      </c>
      <c r="G56" s="625">
        <v>92.962999999999994</v>
      </c>
      <c r="H56" s="625">
        <v>88.625</v>
      </c>
      <c r="I56" s="625">
        <v>86.742999999999995</v>
      </c>
      <c r="J56" s="625">
        <v>92.41419599999999</v>
      </c>
      <c r="K56" s="626">
        <v>93.199350820925574</v>
      </c>
      <c r="L56" s="626">
        <v>87.383712700724374</v>
      </c>
      <c r="M56" s="627">
        <v>72.720648760000003</v>
      </c>
      <c r="N56" s="627">
        <v>71.552617209999994</v>
      </c>
      <c r="O56" s="390">
        <v>74.253571759999986</v>
      </c>
      <c r="P56" s="390">
        <v>69.531011512749998</v>
      </c>
      <c r="Q56" s="390">
        <v>63.397428303500014</v>
      </c>
      <c r="R56" s="390">
        <v>67.144599862500002</v>
      </c>
      <c r="S56" s="390">
        <v>68.558207511250004</v>
      </c>
      <c r="T56" s="390">
        <v>56.312188199999994</v>
      </c>
      <c r="U56" s="390">
        <v>58.757303299999997</v>
      </c>
      <c r="V56" s="390">
        <v>53.051701307571577</v>
      </c>
      <c r="W56" s="390">
        <v>50.955178443399873</v>
      </c>
      <c r="X56" s="390">
        <v>57.336165097421642</v>
      </c>
      <c r="Y56" s="390">
        <v>56.752397767993486</v>
      </c>
      <c r="Z56" s="390">
        <v>54.999271860550614</v>
      </c>
      <c r="AA56" s="390">
        <v>55.169876032497754</v>
      </c>
      <c r="AB56" s="100">
        <v>57.326619160350234</v>
      </c>
      <c r="AC56" s="100">
        <v>58.953796102618128</v>
      </c>
      <c r="AD56" s="100">
        <v>62.281539622978897</v>
      </c>
      <c r="AE56" s="100">
        <v>68.99000012223425</v>
      </c>
      <c r="AF56" s="100">
        <v>72.342132715479508</v>
      </c>
      <c r="AG56" s="100">
        <v>71.716089445398595</v>
      </c>
      <c r="AH56" s="67" t="s">
        <v>12</v>
      </c>
      <c r="AI56" s="91"/>
      <c r="AJ56" s="532"/>
      <c r="AK56" s="532"/>
    </row>
    <row r="57" spans="1:37" x14ac:dyDescent="0.2">
      <c r="A57" s="90"/>
      <c r="B57" s="56" t="s">
        <v>111</v>
      </c>
      <c r="C57" s="624">
        <v>448.5</v>
      </c>
      <c r="D57" s="624">
        <v>488.1</v>
      </c>
      <c r="E57" s="625">
        <v>472.1</v>
      </c>
      <c r="F57" s="625">
        <v>494.21899999999999</v>
      </c>
      <c r="G57" s="625">
        <v>503.18099999999998</v>
      </c>
      <c r="H57" s="625">
        <v>485.74</v>
      </c>
      <c r="I57" s="625">
        <v>543.89099999999996</v>
      </c>
      <c r="J57" s="625">
        <v>564.05718999999999</v>
      </c>
      <c r="K57" s="626">
        <v>591.35</v>
      </c>
      <c r="L57" s="626">
        <v>632.70224931340158</v>
      </c>
      <c r="M57" s="627">
        <v>512.38236084217408</v>
      </c>
      <c r="N57" s="627">
        <v>624.35998862999998</v>
      </c>
      <c r="O57" s="390">
        <v>623.06857067999988</v>
      </c>
      <c r="P57" s="390">
        <v>617.56738954950004</v>
      </c>
      <c r="Q57" s="390">
        <v>673.22192211699996</v>
      </c>
      <c r="R57" s="390">
        <v>725.82821193350003</v>
      </c>
      <c r="S57" s="390">
        <v>760.02140945125007</v>
      </c>
      <c r="T57" s="390">
        <v>718.37070595</v>
      </c>
      <c r="U57" s="390">
        <v>602.35771139999997</v>
      </c>
      <c r="V57" s="390">
        <v>676.08881508719924</v>
      </c>
      <c r="W57" s="390">
        <v>709.95726148833251</v>
      </c>
      <c r="X57" s="390">
        <v>711.94984612501503</v>
      </c>
      <c r="Y57" s="390">
        <v>726.70664847263049</v>
      </c>
      <c r="Z57" s="390">
        <v>710.70765755238131</v>
      </c>
      <c r="AA57" s="390">
        <v>695.30486462138322</v>
      </c>
      <c r="AB57" s="97">
        <v>768.01708783340234</v>
      </c>
      <c r="AC57" s="97">
        <v>684.50312109691492</v>
      </c>
      <c r="AD57" s="97">
        <v>674.41782909153505</v>
      </c>
      <c r="AE57" s="97">
        <v>729.07431727877963</v>
      </c>
      <c r="AF57" s="97">
        <v>754.69693159931705</v>
      </c>
      <c r="AG57" s="97">
        <v>730.97669418442945</v>
      </c>
      <c r="AH57" s="97">
        <v>723.47650404206422</v>
      </c>
      <c r="AI57" s="91"/>
      <c r="AJ57" s="532"/>
      <c r="AK57" s="532"/>
    </row>
    <row r="58" spans="1:37" x14ac:dyDescent="0.2">
      <c r="A58" s="90"/>
      <c r="B58" s="56" t="s">
        <v>110</v>
      </c>
      <c r="C58" s="624">
        <v>58</v>
      </c>
      <c r="D58" s="624">
        <v>50.4</v>
      </c>
      <c r="E58" s="625">
        <v>58.4</v>
      </c>
      <c r="F58" s="625">
        <v>55.411000000000001</v>
      </c>
      <c r="G58" s="625">
        <v>47.381</v>
      </c>
      <c r="H58" s="625">
        <v>47.304000000000002</v>
      </c>
      <c r="I58" s="625">
        <v>49.383000000000003</v>
      </c>
      <c r="J58" s="625">
        <v>51.080600000000004</v>
      </c>
      <c r="K58" s="626">
        <v>63.926852310177694</v>
      </c>
      <c r="L58" s="626">
        <v>69.879181861869228</v>
      </c>
      <c r="M58" s="627">
        <v>63.321211587647063</v>
      </c>
      <c r="N58" s="627">
        <v>75.139616680000003</v>
      </c>
      <c r="O58" s="390">
        <v>95.720443979999999</v>
      </c>
      <c r="P58" s="390">
        <v>91.375725781624993</v>
      </c>
      <c r="Q58" s="390">
        <v>96.639695203125001</v>
      </c>
      <c r="R58" s="390">
        <v>85.32012216024998</v>
      </c>
      <c r="S58" s="390">
        <v>92.462495874999973</v>
      </c>
      <c r="T58" s="390">
        <v>101.50036469999999</v>
      </c>
      <c r="U58" s="390">
        <v>91.801834499999998</v>
      </c>
      <c r="V58" s="390">
        <v>77.396292532317972</v>
      </c>
      <c r="W58" s="390">
        <v>72.261867300000006</v>
      </c>
      <c r="X58" s="390">
        <v>83.646835499999995</v>
      </c>
      <c r="Y58" s="390">
        <v>85.648526000000004</v>
      </c>
      <c r="Z58" s="390">
        <v>90.105999199999999</v>
      </c>
      <c r="AA58" s="390">
        <v>86.106529600000016</v>
      </c>
      <c r="AB58" s="93">
        <v>90.482141200000001</v>
      </c>
      <c r="AC58" s="93">
        <v>86.626625854193605</v>
      </c>
      <c r="AD58" s="93">
        <v>82.506482101797275</v>
      </c>
      <c r="AE58" s="93">
        <v>82.95868608962401</v>
      </c>
      <c r="AF58" s="93">
        <v>84.582029360537703</v>
      </c>
      <c r="AG58" s="93">
        <v>84.04961510283988</v>
      </c>
      <c r="AH58" s="93">
        <v>80.566595513042088</v>
      </c>
      <c r="AI58" s="91"/>
      <c r="AJ58" s="532"/>
      <c r="AK58" s="532"/>
    </row>
    <row r="59" spans="1:37" x14ac:dyDescent="0.2">
      <c r="A59" s="90"/>
      <c r="B59" s="56" t="s">
        <v>109</v>
      </c>
      <c r="C59" s="624">
        <v>107.8</v>
      </c>
      <c r="D59" s="624">
        <v>120.3</v>
      </c>
      <c r="E59" s="625">
        <v>134.5</v>
      </c>
      <c r="F59" s="625">
        <v>152.43299999999999</v>
      </c>
      <c r="G59" s="625">
        <v>140.05700000000002</v>
      </c>
      <c r="H59" s="625">
        <v>127.51600000000001</v>
      </c>
      <c r="I59" s="625">
        <v>156.251</v>
      </c>
      <c r="J59" s="625">
        <v>155.51895880789121</v>
      </c>
      <c r="K59" s="626">
        <v>140.97105231389719</v>
      </c>
      <c r="L59" s="626">
        <v>138.75975444595105</v>
      </c>
      <c r="M59" s="627">
        <v>125.32155835</v>
      </c>
      <c r="N59" s="627">
        <v>138.57024570999999</v>
      </c>
      <c r="O59" s="390">
        <v>116.40890580000001</v>
      </c>
      <c r="P59" s="390">
        <v>117.486330612</v>
      </c>
      <c r="Q59" s="390">
        <v>123.29309334989473</v>
      </c>
      <c r="R59" s="390">
        <v>132.06676817350001</v>
      </c>
      <c r="S59" s="390">
        <v>141.8004018625</v>
      </c>
      <c r="T59" s="390">
        <v>103.91200444999998</v>
      </c>
      <c r="U59" s="390">
        <v>96.528433400000011</v>
      </c>
      <c r="V59" s="390">
        <v>96.915023369204434</v>
      </c>
      <c r="W59" s="390">
        <v>103.13309152501093</v>
      </c>
      <c r="X59" s="390">
        <v>114.93266544278438</v>
      </c>
      <c r="Y59" s="390">
        <v>100.85950943453403</v>
      </c>
      <c r="Z59" s="390">
        <v>106.20500173593371</v>
      </c>
      <c r="AA59" s="390">
        <v>108.99011999635326</v>
      </c>
      <c r="AB59" s="93">
        <v>113.06654388065924</v>
      </c>
      <c r="AC59" s="93">
        <v>101.61566217284469</v>
      </c>
      <c r="AD59" s="93">
        <v>83.567518121383898</v>
      </c>
      <c r="AE59" s="93">
        <v>99.369347198211926</v>
      </c>
      <c r="AF59" s="93">
        <v>97.116963931334482</v>
      </c>
      <c r="AG59" s="93">
        <v>104.06899261396443</v>
      </c>
      <c r="AH59" s="93">
        <v>87.640391128649156</v>
      </c>
      <c r="AI59" s="91"/>
      <c r="AJ59" s="532"/>
      <c r="AK59" s="532"/>
    </row>
    <row r="60" spans="1:37" x14ac:dyDescent="0.2">
      <c r="A60" s="90"/>
      <c r="B60" s="96" t="s">
        <v>108</v>
      </c>
      <c r="C60" s="624">
        <v>235.7</v>
      </c>
      <c r="D60" s="624">
        <v>190</v>
      </c>
      <c r="E60" s="625">
        <v>246.9</v>
      </c>
      <c r="F60" s="625">
        <v>249.34</v>
      </c>
      <c r="G60" s="625">
        <v>255.96600000000001</v>
      </c>
      <c r="H60" s="625">
        <v>217.34899999999999</v>
      </c>
      <c r="I60" s="625">
        <v>212.977</v>
      </c>
      <c r="J60" s="625">
        <v>224.709227</v>
      </c>
      <c r="K60" s="626">
        <v>273.77442043679224</v>
      </c>
      <c r="L60" s="626">
        <v>273.89013790993357</v>
      </c>
      <c r="M60" s="627">
        <v>224.69548028000003</v>
      </c>
      <c r="N60" s="627">
        <v>284.49833458220274</v>
      </c>
      <c r="O60" s="390">
        <v>335.87530015779731</v>
      </c>
      <c r="P60" s="390">
        <v>341.97167745999991</v>
      </c>
      <c r="Q60" s="390">
        <v>391.39274953333336</v>
      </c>
      <c r="R60" s="390">
        <v>392.74962826666666</v>
      </c>
      <c r="S60" s="390">
        <v>374.8864918000001</v>
      </c>
      <c r="T60" s="390">
        <v>283.39481979999999</v>
      </c>
      <c r="U60" s="390">
        <v>373.58556239999996</v>
      </c>
      <c r="V60" s="390">
        <v>340.94372348859866</v>
      </c>
      <c r="W60" s="390">
        <v>413.58579550000007</v>
      </c>
      <c r="X60" s="390">
        <v>358.79918664999997</v>
      </c>
      <c r="Y60" s="390">
        <v>303.78873554999996</v>
      </c>
      <c r="Z60" s="390">
        <v>349.20241569999996</v>
      </c>
      <c r="AA60" s="390">
        <v>354.88681200000002</v>
      </c>
      <c r="AB60" s="93">
        <v>364.46518120000007</v>
      </c>
      <c r="AC60" s="93">
        <v>313.15111379999996</v>
      </c>
      <c r="AD60" s="93">
        <v>373.60594992848121</v>
      </c>
      <c r="AE60" s="93">
        <v>354.64647749999995</v>
      </c>
      <c r="AF60" s="93">
        <v>373.81924103388218</v>
      </c>
      <c r="AG60" s="93">
        <v>394.2186105451749</v>
      </c>
      <c r="AH60" s="93">
        <v>371.51328317669544</v>
      </c>
      <c r="AI60" s="91"/>
      <c r="AJ60" s="532"/>
      <c r="AK60" s="532"/>
    </row>
    <row r="61" spans="1:37" x14ac:dyDescent="0.2">
      <c r="A61" s="90"/>
      <c r="B61" s="56" t="s">
        <v>107</v>
      </c>
      <c r="C61" s="624">
        <v>24</v>
      </c>
      <c r="D61" s="624">
        <v>28</v>
      </c>
      <c r="E61" s="625">
        <v>27.4</v>
      </c>
      <c r="F61" s="625">
        <v>26.667000000000002</v>
      </c>
      <c r="G61" s="625">
        <v>29.867999999999999</v>
      </c>
      <c r="H61" s="625">
        <v>19.687999999999999</v>
      </c>
      <c r="I61" s="625">
        <v>22.786999999999999</v>
      </c>
      <c r="J61" s="625">
        <v>25.240904999999998</v>
      </c>
      <c r="K61" s="626">
        <v>23.85978209999999</v>
      </c>
      <c r="L61" s="626">
        <v>25.177230530589835</v>
      </c>
      <c r="M61" s="627">
        <v>24.097625212645958</v>
      </c>
      <c r="N61" s="627">
        <v>28.438613619999991</v>
      </c>
      <c r="O61" s="390">
        <v>26.248545509999996</v>
      </c>
      <c r="P61" s="390">
        <v>25.297564961688593</v>
      </c>
      <c r="Q61" s="390">
        <v>26.118346858010234</v>
      </c>
      <c r="R61" s="390">
        <v>18.985995691951391</v>
      </c>
      <c r="S61" s="390">
        <v>13.303130626770836</v>
      </c>
      <c r="T61" s="390">
        <v>11.2580794</v>
      </c>
      <c r="U61" s="390">
        <v>16.364634800000001</v>
      </c>
      <c r="V61" s="390">
        <v>14.378199806691031</v>
      </c>
      <c r="W61" s="390">
        <v>24.087449635425838</v>
      </c>
      <c r="X61" s="390">
        <v>24.480419695643008</v>
      </c>
      <c r="Y61" s="390">
        <v>20.066087073515018</v>
      </c>
      <c r="Z61" s="390">
        <v>15.34941985291352</v>
      </c>
      <c r="AA61" s="390">
        <v>13.87660293614036</v>
      </c>
      <c r="AB61" s="93">
        <v>14.439325550886007</v>
      </c>
      <c r="AC61" s="93">
        <v>14.828472889007449</v>
      </c>
      <c r="AD61" s="93">
        <v>14.442969971143667</v>
      </c>
      <c r="AE61" s="93">
        <v>13.680695644027766</v>
      </c>
      <c r="AF61" s="93">
        <v>13.76118420965795</v>
      </c>
      <c r="AG61" s="93">
        <v>13.912068844572531</v>
      </c>
      <c r="AH61" s="93">
        <v>18.784638299689384</v>
      </c>
      <c r="AI61" s="91"/>
      <c r="AJ61" s="532"/>
      <c r="AK61" s="532"/>
    </row>
    <row r="62" spans="1:37" x14ac:dyDescent="0.2">
      <c r="A62" s="90"/>
      <c r="B62" s="99" t="s">
        <v>85</v>
      </c>
      <c r="C62" s="143">
        <v>972.7</v>
      </c>
      <c r="D62" s="143">
        <v>958.19999999999993</v>
      </c>
      <c r="E62" s="143">
        <v>1026.3</v>
      </c>
      <c r="F62" s="143">
        <v>1069.4859999999999</v>
      </c>
      <c r="G62" s="143">
        <v>1069.4159999999999</v>
      </c>
      <c r="H62" s="143">
        <v>986.22199999999987</v>
      </c>
      <c r="I62" s="143">
        <v>1072.0320000000002</v>
      </c>
      <c r="J62" s="143">
        <v>1113.0210768078909</v>
      </c>
      <c r="K62" s="143">
        <v>1187.0814579817927</v>
      </c>
      <c r="L62" s="143">
        <v>1227.7922667624698</v>
      </c>
      <c r="M62" s="143">
        <v>1022.5388850324672</v>
      </c>
      <c r="N62" s="143">
        <v>1222.5594164322029</v>
      </c>
      <c r="O62" s="143">
        <v>1271.5753378877971</v>
      </c>
      <c r="P62" s="143">
        <v>1263.2296998775635</v>
      </c>
      <c r="Q62" s="143">
        <v>1374.0632353648634</v>
      </c>
      <c r="R62" s="143">
        <v>1422.095326088368</v>
      </c>
      <c r="S62" s="143">
        <v>1451.032137126771</v>
      </c>
      <c r="T62" s="143">
        <v>1274.7481625</v>
      </c>
      <c r="U62" s="143">
        <v>1239.3954798</v>
      </c>
      <c r="V62" s="143">
        <v>1258.7737555915828</v>
      </c>
      <c r="W62" s="143">
        <v>1373.9806438921694</v>
      </c>
      <c r="X62" s="143">
        <v>1351.1451185108638</v>
      </c>
      <c r="Y62" s="143">
        <v>1293.821904298673</v>
      </c>
      <c r="Z62" s="143">
        <v>1326.5697659017792</v>
      </c>
      <c r="AA62" s="143">
        <v>1314.3348051863748</v>
      </c>
      <c r="AB62" s="92">
        <v>1407.7968988252981</v>
      </c>
      <c r="AC62" s="92">
        <v>1259.6787919155788</v>
      </c>
      <c r="AD62" s="92">
        <v>1290.8222888373198</v>
      </c>
      <c r="AE62" s="92">
        <v>1348.7195238328777</v>
      </c>
      <c r="AF62" s="92">
        <v>1396.318482850209</v>
      </c>
      <c r="AG62" s="92">
        <v>1398.9420707363797</v>
      </c>
      <c r="AH62" s="92">
        <v>1281.9814121601403</v>
      </c>
      <c r="AI62" s="91"/>
      <c r="AJ62" s="532"/>
      <c r="AK62" s="532"/>
    </row>
    <row r="63" spans="1:37" x14ac:dyDescent="0.2">
      <c r="A63" s="105"/>
      <c r="B63" s="96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81"/>
      <c r="AC63" s="81"/>
      <c r="AD63" s="81"/>
      <c r="AE63" s="81"/>
      <c r="AF63" s="81"/>
      <c r="AG63" s="81"/>
      <c r="AH63" s="81"/>
      <c r="AI63" s="91"/>
      <c r="AJ63" s="532"/>
      <c r="AK63" s="532"/>
    </row>
    <row r="64" spans="1:37" x14ac:dyDescent="0.2">
      <c r="A64" s="90" t="s">
        <v>106</v>
      </c>
      <c r="B64" s="98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627"/>
      <c r="N64" s="627"/>
      <c r="O64" s="390"/>
      <c r="P64" s="390"/>
      <c r="Q64" s="390"/>
      <c r="R64" s="390"/>
      <c r="S64" s="390"/>
      <c r="T64" s="390"/>
      <c r="U64" s="390"/>
      <c r="V64" s="390"/>
      <c r="W64" s="390"/>
      <c r="X64" s="390"/>
      <c r="Y64" s="390"/>
      <c r="Z64" s="390"/>
      <c r="AA64" s="390"/>
      <c r="AB64" s="89"/>
      <c r="AC64" s="89"/>
      <c r="AD64" s="89"/>
      <c r="AE64" s="89"/>
      <c r="AF64" s="89"/>
      <c r="AG64" s="89"/>
      <c r="AH64" s="89"/>
      <c r="AI64" s="91"/>
      <c r="AJ64" s="532"/>
      <c r="AK64" s="532"/>
    </row>
    <row r="65" spans="1:37" x14ac:dyDescent="0.2">
      <c r="A65" s="90"/>
      <c r="B65" s="96" t="s">
        <v>105</v>
      </c>
      <c r="C65" s="624">
        <v>135</v>
      </c>
      <c r="D65" s="624">
        <v>150.4</v>
      </c>
      <c r="E65" s="625">
        <v>148.76700000000002</v>
      </c>
      <c r="F65" s="625">
        <v>146.20100000000002</v>
      </c>
      <c r="G65" s="625">
        <v>124.21799999999999</v>
      </c>
      <c r="H65" s="625">
        <v>99.657000000000011</v>
      </c>
      <c r="I65" s="625">
        <v>96.694999999999993</v>
      </c>
      <c r="J65" s="625">
        <v>95.364183999999995</v>
      </c>
      <c r="K65" s="626">
        <v>98.031206000000012</v>
      </c>
      <c r="L65" s="626">
        <v>104.91399507050001</v>
      </c>
      <c r="M65" s="627">
        <v>77.952648909499985</v>
      </c>
      <c r="N65" s="627">
        <v>79.762731520000003</v>
      </c>
      <c r="O65" s="390">
        <v>77.677347574999985</v>
      </c>
      <c r="P65" s="390">
        <v>72.495618977500001</v>
      </c>
      <c r="Q65" s="390">
        <v>78.453880822499997</v>
      </c>
      <c r="R65" s="390">
        <v>67.271109827000004</v>
      </c>
      <c r="S65" s="390">
        <v>54.793632647999999</v>
      </c>
      <c r="T65" s="390">
        <v>42.712946924999997</v>
      </c>
      <c r="U65" s="390">
        <v>55.760394024999997</v>
      </c>
      <c r="V65" s="390">
        <v>44.10031566527384</v>
      </c>
      <c r="W65" s="390">
        <v>46.064357151304527</v>
      </c>
      <c r="X65" s="390">
        <v>49.730937452772459</v>
      </c>
      <c r="Y65" s="390">
        <v>41.064624130027333</v>
      </c>
      <c r="Z65" s="390">
        <v>43.337683237106368</v>
      </c>
      <c r="AA65" s="390">
        <v>43.600113269140856</v>
      </c>
      <c r="AB65" s="97">
        <v>42.842415755127881</v>
      </c>
      <c r="AC65" s="97">
        <v>46.837534532590013</v>
      </c>
      <c r="AD65" s="97">
        <v>42.957300811741277</v>
      </c>
      <c r="AE65" s="97">
        <v>50.637516996433817</v>
      </c>
      <c r="AF65" s="97">
        <v>49.504645689318728</v>
      </c>
      <c r="AG65" s="97">
        <v>50.917410306968989</v>
      </c>
      <c r="AH65" s="97">
        <v>49.504025085445349</v>
      </c>
      <c r="AI65" s="91"/>
      <c r="AJ65" s="532"/>
      <c r="AK65" s="532"/>
    </row>
    <row r="66" spans="1:37" x14ac:dyDescent="0.2">
      <c r="A66" s="90"/>
      <c r="B66" s="96" t="s">
        <v>104</v>
      </c>
      <c r="C66" s="624">
        <v>96.1</v>
      </c>
      <c r="D66" s="624">
        <v>80</v>
      </c>
      <c r="E66" s="625">
        <v>78.05</v>
      </c>
      <c r="F66" s="625">
        <v>62.7</v>
      </c>
      <c r="G66" s="625">
        <v>80.150000000000006</v>
      </c>
      <c r="H66" s="625">
        <v>61</v>
      </c>
      <c r="I66" s="625">
        <v>58.35</v>
      </c>
      <c r="J66" s="625">
        <v>85.805408</v>
      </c>
      <c r="K66" s="626">
        <v>42.55</v>
      </c>
      <c r="L66" s="626">
        <v>60.433770891307525</v>
      </c>
      <c r="M66" s="627">
        <v>41.384970782562405</v>
      </c>
      <c r="N66" s="627">
        <v>52.577761854999991</v>
      </c>
      <c r="O66" s="390">
        <v>32.951589845000001</v>
      </c>
      <c r="P66" s="390">
        <v>26.906533781029413</v>
      </c>
      <c r="Q66" s="390">
        <v>29.454964182170592</v>
      </c>
      <c r="R66" s="390">
        <v>27.239164449189705</v>
      </c>
      <c r="S66" s="390">
        <v>24.982270487610293</v>
      </c>
      <c r="T66" s="390">
        <v>21.927632668691558</v>
      </c>
      <c r="U66" s="390">
        <v>29.157584330947813</v>
      </c>
      <c r="V66" s="390">
        <v>34.093744308572866</v>
      </c>
      <c r="W66" s="390">
        <v>31.535626156245577</v>
      </c>
      <c r="X66" s="390">
        <v>35.786846567214766</v>
      </c>
      <c r="Y66" s="390">
        <v>34.752225623896031</v>
      </c>
      <c r="Z66" s="390">
        <v>30.453092709016307</v>
      </c>
      <c r="AA66" s="390">
        <v>27.739552821141398</v>
      </c>
      <c r="AB66" s="93">
        <v>24.41624523710253</v>
      </c>
      <c r="AC66" s="93">
        <v>24.475599041076535</v>
      </c>
      <c r="AD66" s="93">
        <v>23.29519359682347</v>
      </c>
      <c r="AE66" s="93">
        <v>23.267347689650506</v>
      </c>
      <c r="AF66" s="93">
        <v>24.777063349685321</v>
      </c>
      <c r="AG66" s="93">
        <v>23.515370409271156</v>
      </c>
      <c r="AH66" s="93">
        <v>24.255246477996216</v>
      </c>
      <c r="AI66" s="91"/>
      <c r="AJ66" s="532"/>
      <c r="AK66" s="532"/>
    </row>
    <row r="67" spans="1:37" x14ac:dyDescent="0.2">
      <c r="A67" s="90"/>
      <c r="B67" s="96" t="s">
        <v>103</v>
      </c>
      <c r="C67" s="624">
        <v>228.5</v>
      </c>
      <c r="D67" s="624">
        <v>118.2</v>
      </c>
      <c r="E67" s="625">
        <v>133.5</v>
      </c>
      <c r="F67" s="625">
        <v>131.55000000000001</v>
      </c>
      <c r="G67" s="625">
        <v>123.45</v>
      </c>
      <c r="H67" s="625">
        <v>100.15</v>
      </c>
      <c r="I67" s="625">
        <v>101.8</v>
      </c>
      <c r="J67" s="625">
        <v>213.74550000000002</v>
      </c>
      <c r="K67" s="626">
        <v>122.4</v>
      </c>
      <c r="L67" s="626">
        <v>114.5562859743122</v>
      </c>
      <c r="M67" s="627">
        <v>99.38991796114621</v>
      </c>
      <c r="N67" s="627">
        <v>94.967015631578946</v>
      </c>
      <c r="O67" s="390">
        <v>66.831594749999994</v>
      </c>
      <c r="P67" s="390">
        <v>69.436490000000006</v>
      </c>
      <c r="Q67" s="390">
        <v>56.230039999999995</v>
      </c>
      <c r="R67" s="390">
        <v>49.148194999999994</v>
      </c>
      <c r="S67" s="390">
        <v>47.754810000000013</v>
      </c>
      <c r="T67" s="390">
        <v>44.366045</v>
      </c>
      <c r="U67" s="390">
        <v>40.610785</v>
      </c>
      <c r="V67" s="390">
        <v>44.178941256994534</v>
      </c>
      <c r="W67" s="390">
        <v>77.065163585124267</v>
      </c>
      <c r="X67" s="390">
        <v>60.970901267808983</v>
      </c>
      <c r="Y67" s="390">
        <v>55.869160907599067</v>
      </c>
      <c r="Z67" s="390">
        <v>55.874342031323387</v>
      </c>
      <c r="AA67" s="390">
        <v>61.690614215906464</v>
      </c>
      <c r="AB67" s="93">
        <v>60.844519003454927</v>
      </c>
      <c r="AC67" s="93">
        <v>59.742863826360335</v>
      </c>
      <c r="AD67" s="93">
        <v>49.216909144172128</v>
      </c>
      <c r="AE67" s="93">
        <v>56.260642729833997</v>
      </c>
      <c r="AF67" s="93">
        <v>56.115660751850299</v>
      </c>
      <c r="AG67" s="93">
        <v>54.375424513479338</v>
      </c>
      <c r="AH67" s="93">
        <v>52.672759377871081</v>
      </c>
      <c r="AI67" s="91"/>
      <c r="AJ67" s="532"/>
      <c r="AK67" s="532"/>
    </row>
    <row r="68" spans="1:37" x14ac:dyDescent="0.2">
      <c r="A68" s="90"/>
      <c r="B68" s="96" t="s">
        <v>102</v>
      </c>
      <c r="C68" s="624">
        <v>232.9</v>
      </c>
      <c r="D68" s="624">
        <v>256.2</v>
      </c>
      <c r="E68" s="625">
        <v>254.25</v>
      </c>
      <c r="F68" s="625">
        <v>270.55</v>
      </c>
      <c r="G68" s="625">
        <v>256.5</v>
      </c>
      <c r="H68" s="625">
        <v>231.45</v>
      </c>
      <c r="I68" s="625">
        <v>227.75</v>
      </c>
      <c r="J68" s="625">
        <v>255.13452600000002</v>
      </c>
      <c r="K68" s="626">
        <v>216.35</v>
      </c>
      <c r="L68" s="626">
        <v>225.74428036932207</v>
      </c>
      <c r="M68" s="627">
        <v>200.75800394949792</v>
      </c>
      <c r="N68" s="627">
        <v>212.57461381749999</v>
      </c>
      <c r="O68" s="390">
        <v>209.86878625499997</v>
      </c>
      <c r="P68" s="390">
        <v>187.27108891443999</v>
      </c>
      <c r="Q68" s="390">
        <v>183.41711384661073</v>
      </c>
      <c r="R68" s="390">
        <v>177.86722172838978</v>
      </c>
      <c r="S68" s="390">
        <v>209.35733412705073</v>
      </c>
      <c r="T68" s="390">
        <v>177.68333141748366</v>
      </c>
      <c r="U68" s="390">
        <v>159.42320273713656</v>
      </c>
      <c r="V68" s="390">
        <v>143.3419123598764</v>
      </c>
      <c r="W68" s="390">
        <v>157.19935354696517</v>
      </c>
      <c r="X68" s="390">
        <v>157.79356590073354</v>
      </c>
      <c r="Y68" s="390">
        <v>126.11558936341737</v>
      </c>
      <c r="Z68" s="390">
        <v>149.15109487429467</v>
      </c>
      <c r="AA68" s="390">
        <v>145.95368105391492</v>
      </c>
      <c r="AB68" s="93">
        <v>162.3141380608204</v>
      </c>
      <c r="AC68" s="93">
        <v>151.37601165487243</v>
      </c>
      <c r="AD68" s="93">
        <v>150.84852895605439</v>
      </c>
      <c r="AE68" s="93">
        <v>141.21163433290903</v>
      </c>
      <c r="AF68" s="93">
        <v>149.93334583920881</v>
      </c>
      <c r="AG68" s="93">
        <v>152.55883082411438</v>
      </c>
      <c r="AH68" s="93">
        <v>154.46537263237238</v>
      </c>
      <c r="AI68" s="91"/>
      <c r="AJ68" s="532"/>
      <c r="AK68" s="532"/>
    </row>
    <row r="69" spans="1:37" x14ac:dyDescent="0.2">
      <c r="A69" s="90"/>
      <c r="B69" s="96" t="s">
        <v>101</v>
      </c>
      <c r="C69" s="624">
        <v>307.39999999999998</v>
      </c>
      <c r="D69" s="624">
        <v>337.6</v>
      </c>
      <c r="E69" s="625">
        <v>283.62599999999998</v>
      </c>
      <c r="F69" s="625">
        <v>343.63100000000003</v>
      </c>
      <c r="G69" s="625">
        <v>307.58100000000002</v>
      </c>
      <c r="H69" s="625">
        <v>306.05600000000004</v>
      </c>
      <c r="I69" s="625">
        <v>311.60400000000004</v>
      </c>
      <c r="J69" s="625">
        <v>320.28593000000001</v>
      </c>
      <c r="K69" s="626">
        <v>310.16590099999996</v>
      </c>
      <c r="L69" s="626">
        <v>289.3109550172482</v>
      </c>
      <c r="M69" s="627">
        <v>242.793645</v>
      </c>
      <c r="N69" s="627">
        <v>237.46475069000002</v>
      </c>
      <c r="O69" s="390">
        <v>195.11842504000001</v>
      </c>
      <c r="P69" s="390">
        <v>191.67363046808822</v>
      </c>
      <c r="Q69" s="390">
        <v>172.41319346779412</v>
      </c>
      <c r="R69" s="390">
        <v>156.05347137226005</v>
      </c>
      <c r="S69" s="390">
        <v>107.42090892764706</v>
      </c>
      <c r="T69" s="390">
        <v>116.51094455</v>
      </c>
      <c r="U69" s="390">
        <v>126.31438680000001</v>
      </c>
      <c r="V69" s="390">
        <v>168.30155224999999</v>
      </c>
      <c r="W69" s="390">
        <v>133.19840750000003</v>
      </c>
      <c r="X69" s="390">
        <v>123.66521299999999</v>
      </c>
      <c r="Y69" s="390">
        <v>122.07556149999998</v>
      </c>
      <c r="Z69" s="390">
        <v>116.04073889999998</v>
      </c>
      <c r="AA69" s="390">
        <v>108.45117750000001</v>
      </c>
      <c r="AB69" s="93">
        <v>109.35120999999999</v>
      </c>
      <c r="AC69" s="93">
        <v>102.35440560000001</v>
      </c>
      <c r="AD69" s="93">
        <v>89.529195321598579</v>
      </c>
      <c r="AE69" s="93">
        <v>91.0742075</v>
      </c>
      <c r="AF69" s="93">
        <v>93.026220424560393</v>
      </c>
      <c r="AG69" s="93">
        <v>90.961253936802052</v>
      </c>
      <c r="AH69" s="93">
        <v>82.487065218469994</v>
      </c>
      <c r="AI69" s="91"/>
      <c r="AJ69" s="532"/>
      <c r="AK69" s="532"/>
    </row>
    <row r="70" spans="1:37" x14ac:dyDescent="0.2">
      <c r="A70" s="90"/>
      <c r="B70" s="87" t="s">
        <v>100</v>
      </c>
      <c r="C70" s="624">
        <v>12.1</v>
      </c>
      <c r="D70" s="624">
        <v>15</v>
      </c>
      <c r="E70" s="625">
        <v>15.246</v>
      </c>
      <c r="F70" s="625">
        <v>21.44</v>
      </c>
      <c r="G70" s="625">
        <v>26.716000000000001</v>
      </c>
      <c r="H70" s="625">
        <v>29.630999999999997</v>
      </c>
      <c r="I70" s="625">
        <v>34.954999999999998</v>
      </c>
      <c r="J70" s="625">
        <v>38.354399999999998</v>
      </c>
      <c r="K70" s="626">
        <v>51.144282000000004</v>
      </c>
      <c r="L70" s="626">
        <v>53.032503999999996</v>
      </c>
      <c r="M70" s="627">
        <v>49.20651500000001</v>
      </c>
      <c r="N70" s="627">
        <v>61.424190999999993</v>
      </c>
      <c r="O70" s="390">
        <v>66.069477250000006</v>
      </c>
      <c r="P70" s="390">
        <v>67.22372</v>
      </c>
      <c r="Q70" s="390">
        <v>70.381657500000003</v>
      </c>
      <c r="R70" s="390">
        <v>61.813249999999996</v>
      </c>
      <c r="S70" s="390">
        <v>59.57526</v>
      </c>
      <c r="T70" s="390">
        <v>53.024791999999998</v>
      </c>
      <c r="U70" s="390">
        <v>61.677209680000004</v>
      </c>
      <c r="V70" s="390">
        <v>65.526542490625616</v>
      </c>
      <c r="W70" s="390">
        <v>86.883943954835786</v>
      </c>
      <c r="X70" s="390">
        <v>71.796150000000011</v>
      </c>
      <c r="Y70" s="390">
        <v>68.287440000000004</v>
      </c>
      <c r="Z70" s="390">
        <v>72.89670000000001</v>
      </c>
      <c r="AA70" s="390">
        <v>77.727199999999996</v>
      </c>
      <c r="AB70" s="93">
        <v>78.958979999999997</v>
      </c>
      <c r="AC70" s="93">
        <v>77.740825587220328</v>
      </c>
      <c r="AD70" s="93">
        <v>65.209619000000004</v>
      </c>
      <c r="AE70" s="93">
        <v>68.910785799999999</v>
      </c>
      <c r="AF70" s="93">
        <v>67.869907078783555</v>
      </c>
      <c r="AG70" s="93">
        <v>72.020042165266233</v>
      </c>
      <c r="AH70" s="93">
        <v>69.312190000000001</v>
      </c>
      <c r="AI70" s="91"/>
      <c r="AJ70" s="532"/>
      <c r="AK70" s="532"/>
    </row>
    <row r="71" spans="1:37" x14ac:dyDescent="0.2">
      <c r="A71" s="86"/>
      <c r="B71" s="86" t="s">
        <v>85</v>
      </c>
      <c r="C71" s="143">
        <v>1012</v>
      </c>
      <c r="D71" s="143">
        <v>957.4</v>
      </c>
      <c r="E71" s="143">
        <v>913.43899999999996</v>
      </c>
      <c r="F71" s="143">
        <v>976.07200000000012</v>
      </c>
      <c r="G71" s="143">
        <v>918.61500000000001</v>
      </c>
      <c r="H71" s="143">
        <v>827.94400000000007</v>
      </c>
      <c r="I71" s="143">
        <v>831.15400000000011</v>
      </c>
      <c r="J71" s="143">
        <v>1008.689948</v>
      </c>
      <c r="K71" s="143">
        <v>840.641389</v>
      </c>
      <c r="L71" s="143">
        <v>847.99179132269001</v>
      </c>
      <c r="M71" s="143">
        <v>711.48570160270651</v>
      </c>
      <c r="N71" s="143">
        <v>738.77106451407883</v>
      </c>
      <c r="O71" s="143">
        <v>648.51722071499989</v>
      </c>
      <c r="P71" s="143">
        <v>615.00708214105759</v>
      </c>
      <c r="Q71" s="143">
        <v>590.35084981907539</v>
      </c>
      <c r="R71" s="143">
        <v>539.3924123768395</v>
      </c>
      <c r="S71" s="143">
        <v>503.88421619030817</v>
      </c>
      <c r="T71" s="143">
        <v>456.22569256117521</v>
      </c>
      <c r="U71" s="143">
        <v>472.94356257308436</v>
      </c>
      <c r="V71" s="143">
        <v>499.54300833134323</v>
      </c>
      <c r="W71" s="143">
        <v>531.94685189447534</v>
      </c>
      <c r="X71" s="143">
        <v>499.74361418852976</v>
      </c>
      <c r="Y71" s="143">
        <v>448.16460152493983</v>
      </c>
      <c r="Z71" s="143">
        <v>467.75365175174068</v>
      </c>
      <c r="AA71" s="143">
        <v>465.16233886010366</v>
      </c>
      <c r="AB71" s="92">
        <v>478.72750805650571</v>
      </c>
      <c r="AC71" s="92">
        <v>462.52724024211966</v>
      </c>
      <c r="AD71" s="92">
        <v>421.0567468303899</v>
      </c>
      <c r="AE71" s="92">
        <v>431.36213504882733</v>
      </c>
      <c r="AF71" s="92">
        <v>441.22684313340716</v>
      </c>
      <c r="AG71" s="92">
        <v>444.3483321559022</v>
      </c>
      <c r="AH71" s="92">
        <v>432.69665879215495</v>
      </c>
      <c r="AI71" s="91"/>
      <c r="AJ71" s="532"/>
      <c r="AK71" s="532"/>
    </row>
    <row r="72" spans="1:37" x14ac:dyDescent="0.2">
      <c r="A72" s="90"/>
      <c r="B72" s="87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627"/>
      <c r="N72" s="627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I72" s="91"/>
      <c r="AJ72" s="532"/>
      <c r="AK72" s="532"/>
    </row>
    <row r="73" spans="1:37" x14ac:dyDescent="0.2">
      <c r="A73" s="105" t="s">
        <v>99</v>
      </c>
      <c r="B73" s="8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627"/>
      <c r="N73" s="627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95"/>
      <c r="AC73" s="95"/>
      <c r="AD73" s="95"/>
      <c r="AE73" s="95"/>
      <c r="AF73" s="95"/>
      <c r="AG73" s="95"/>
      <c r="AH73" s="95"/>
      <c r="AI73" s="91"/>
      <c r="AJ73" s="532"/>
      <c r="AK73" s="532"/>
    </row>
    <row r="74" spans="1:37" x14ac:dyDescent="0.2">
      <c r="A74" s="105"/>
      <c r="B74" s="459" t="s">
        <v>425</v>
      </c>
      <c r="C74" s="624">
        <v>17.399999999999999</v>
      </c>
      <c r="D74" s="624">
        <v>12.8</v>
      </c>
      <c r="E74" s="625">
        <v>12.02</v>
      </c>
      <c r="F74" s="625">
        <v>11.888</v>
      </c>
      <c r="G74" s="625">
        <v>12.255000000000001</v>
      </c>
      <c r="H74" s="625">
        <v>12.576999999999998</v>
      </c>
      <c r="I74" s="625">
        <v>19.977999999999998</v>
      </c>
      <c r="J74" s="625">
        <v>16.823474000000001</v>
      </c>
      <c r="K74" s="626">
        <v>11.373072000000002</v>
      </c>
      <c r="L74" s="626">
        <v>11.915459500000001</v>
      </c>
      <c r="M74" s="627">
        <v>10.901694340000001</v>
      </c>
      <c r="N74" s="627">
        <v>9.7049473125373176</v>
      </c>
      <c r="O74" s="390">
        <v>9.5848152221485421</v>
      </c>
      <c r="P74" s="390">
        <v>12.881075000000001</v>
      </c>
      <c r="Q74" s="390">
        <v>12.378629999999999</v>
      </c>
      <c r="R74" s="390">
        <v>12.870275999999999</v>
      </c>
      <c r="S74" s="390">
        <v>10.987531000000001</v>
      </c>
      <c r="T74" s="390">
        <v>10.347312000000001</v>
      </c>
      <c r="U74" s="390">
        <v>11.8645496</v>
      </c>
      <c r="V74" s="390">
        <v>9.6429822857142877</v>
      </c>
      <c r="W74" s="390">
        <v>9.9448250000000016</v>
      </c>
      <c r="X74" s="390">
        <v>9.6377165352697087</v>
      </c>
      <c r="Y74" s="390">
        <v>9.7259821088352201</v>
      </c>
      <c r="Z74" s="390">
        <v>9.3061199999999999</v>
      </c>
      <c r="AA74" s="390">
        <v>11.615483623318385</v>
      </c>
      <c r="AB74" s="93">
        <v>11.851409632385122</v>
      </c>
      <c r="AC74" s="93">
        <v>11.282962768520219</v>
      </c>
      <c r="AD74" s="93">
        <v>11.50475</v>
      </c>
      <c r="AE74" s="93">
        <v>14.481365740000003</v>
      </c>
      <c r="AF74" s="93">
        <v>12.875723267121257</v>
      </c>
      <c r="AG74" s="93">
        <v>14.867254077425185</v>
      </c>
      <c r="AH74" s="94" t="s">
        <v>12</v>
      </c>
      <c r="AI74" s="91"/>
      <c r="AJ74" s="532"/>
      <c r="AK74" s="532"/>
    </row>
    <row r="75" spans="1:37" x14ac:dyDescent="0.2">
      <c r="A75" s="105"/>
      <c r="B75" s="459" t="s">
        <v>97</v>
      </c>
      <c r="C75" s="624">
        <v>60.4</v>
      </c>
      <c r="D75" s="624">
        <v>56.2</v>
      </c>
      <c r="E75" s="625">
        <v>44.99</v>
      </c>
      <c r="F75" s="625">
        <v>50.84</v>
      </c>
      <c r="G75" s="625">
        <v>43.704000000000001</v>
      </c>
      <c r="H75" s="625">
        <v>27.584</v>
      </c>
      <c r="I75" s="625">
        <v>36.676000000000002</v>
      </c>
      <c r="J75" s="625">
        <v>38.759309999999999</v>
      </c>
      <c r="K75" s="626">
        <v>46.307349598449605</v>
      </c>
      <c r="L75" s="626">
        <v>35.875287999999998</v>
      </c>
      <c r="M75" s="627">
        <v>30.251270292000001</v>
      </c>
      <c r="N75" s="627">
        <v>35.301537716000006</v>
      </c>
      <c r="O75" s="390">
        <v>35.286134789234957</v>
      </c>
      <c r="P75" s="390">
        <v>30.276566000000006</v>
      </c>
      <c r="Q75" s="390">
        <v>23.855058000000003</v>
      </c>
      <c r="R75" s="390">
        <v>21.550450000000001</v>
      </c>
      <c r="S75" s="390">
        <v>18.668508000000003</v>
      </c>
      <c r="T75" s="390">
        <v>19.306296000000003</v>
      </c>
      <c r="U75" s="390">
        <v>20.416809600000001</v>
      </c>
      <c r="V75" s="390">
        <v>23.087843848198897</v>
      </c>
      <c r="W75" s="390">
        <v>20.746415136882462</v>
      </c>
      <c r="X75" s="390">
        <v>18.09215512782783</v>
      </c>
      <c r="Y75" s="390">
        <v>16.928559310106706</v>
      </c>
      <c r="Z75" s="390">
        <v>15.807279442405852</v>
      </c>
      <c r="AA75" s="390">
        <v>15.208988463722422</v>
      </c>
      <c r="AB75" s="93">
        <v>15.609876982046789</v>
      </c>
      <c r="AC75" s="93">
        <v>15.279380399212155</v>
      </c>
      <c r="AD75" s="93">
        <v>14.178897350039865</v>
      </c>
      <c r="AE75" s="93">
        <v>14.539893856937489</v>
      </c>
      <c r="AF75" s="93">
        <v>14.587395164741519</v>
      </c>
      <c r="AG75" s="93">
        <v>13.875510343705706</v>
      </c>
      <c r="AH75" s="94" t="s">
        <v>12</v>
      </c>
      <c r="AI75" s="91"/>
      <c r="AJ75" s="532"/>
      <c r="AK75" s="532"/>
    </row>
    <row r="76" spans="1:37" x14ac:dyDescent="0.2">
      <c r="A76" s="105"/>
      <c r="B76" s="459" t="s">
        <v>158</v>
      </c>
      <c r="C76" s="94" t="s">
        <v>12</v>
      </c>
      <c r="D76" s="94" t="s">
        <v>12</v>
      </c>
      <c r="E76" s="94" t="s">
        <v>12</v>
      </c>
      <c r="F76" s="94" t="s">
        <v>12</v>
      </c>
      <c r="G76" s="94" t="s">
        <v>12</v>
      </c>
      <c r="H76" s="94" t="s">
        <v>12</v>
      </c>
      <c r="I76" s="94" t="s">
        <v>12</v>
      </c>
      <c r="J76" s="94" t="s">
        <v>12</v>
      </c>
      <c r="K76" s="94" t="s">
        <v>12</v>
      </c>
      <c r="L76" s="94" t="s">
        <v>12</v>
      </c>
      <c r="M76" s="94" t="s">
        <v>12</v>
      </c>
      <c r="N76" s="94" t="s">
        <v>12</v>
      </c>
      <c r="O76" s="94" t="s">
        <v>12</v>
      </c>
      <c r="P76" s="94" t="s">
        <v>12</v>
      </c>
      <c r="Q76" s="94" t="s">
        <v>12</v>
      </c>
      <c r="R76" s="94" t="s">
        <v>12</v>
      </c>
      <c r="S76" s="94" t="s">
        <v>12</v>
      </c>
      <c r="T76" s="94" t="s">
        <v>12</v>
      </c>
      <c r="U76" s="94" t="s">
        <v>12</v>
      </c>
      <c r="V76" s="94" t="s">
        <v>12</v>
      </c>
      <c r="W76" s="94" t="s">
        <v>12</v>
      </c>
      <c r="X76" s="94" t="s">
        <v>12</v>
      </c>
      <c r="Y76" s="94" t="s">
        <v>12</v>
      </c>
      <c r="Z76" s="94" t="s">
        <v>12</v>
      </c>
      <c r="AA76" s="94" t="s">
        <v>12</v>
      </c>
      <c r="AB76" s="94" t="s">
        <v>12</v>
      </c>
      <c r="AC76" s="94" t="s">
        <v>12</v>
      </c>
      <c r="AD76" s="94" t="s">
        <v>12</v>
      </c>
      <c r="AE76" s="94" t="s">
        <v>12</v>
      </c>
      <c r="AF76" s="94" t="s">
        <v>12</v>
      </c>
      <c r="AG76" s="94" t="s">
        <v>12</v>
      </c>
      <c r="AH76" s="94">
        <v>19.452702396280401</v>
      </c>
      <c r="AI76" s="91"/>
      <c r="AJ76" s="532"/>
      <c r="AK76" s="532"/>
    </row>
    <row r="77" spans="1:37" x14ac:dyDescent="0.2">
      <c r="A77" s="105"/>
      <c r="B77" s="80" t="s">
        <v>96</v>
      </c>
      <c r="C77" s="624">
        <v>23.5</v>
      </c>
      <c r="D77" s="624">
        <v>17.5</v>
      </c>
      <c r="E77" s="625">
        <v>11.771000000000001</v>
      </c>
      <c r="F77" s="625">
        <v>11.905999999999999</v>
      </c>
      <c r="G77" s="625">
        <v>8.4160000000000004</v>
      </c>
      <c r="H77" s="625">
        <v>7.8289999999999997</v>
      </c>
      <c r="I77" s="625">
        <v>8.01</v>
      </c>
      <c r="J77" s="625">
        <v>5.7898450000000006</v>
      </c>
      <c r="K77" s="626">
        <v>5.7059999999999995</v>
      </c>
      <c r="L77" s="626">
        <v>5.6061000000000005</v>
      </c>
      <c r="M77" s="627">
        <v>8.3772000000000002</v>
      </c>
      <c r="N77" s="627">
        <v>6.6593782926274319</v>
      </c>
      <c r="O77" s="390">
        <v>8.1731999999999996</v>
      </c>
      <c r="P77" s="390">
        <v>7.0381829999999983</v>
      </c>
      <c r="Q77" s="390">
        <v>7.0109000000000004</v>
      </c>
      <c r="R77" s="390">
        <v>6.6607999999999992</v>
      </c>
      <c r="S77" s="390">
        <v>6.1879999999999997</v>
      </c>
      <c r="T77" s="390">
        <v>7.1505000000000001</v>
      </c>
      <c r="U77" s="390">
        <v>5.879999999999999</v>
      </c>
      <c r="V77" s="390">
        <v>5.8629999999999995</v>
      </c>
      <c r="W77" s="390">
        <v>5.864024999999998</v>
      </c>
      <c r="X77" s="390">
        <v>5.8661500000000002</v>
      </c>
      <c r="Y77" s="390">
        <v>5.8797499999999978</v>
      </c>
      <c r="Z77" s="390">
        <v>5.8542499999999995</v>
      </c>
      <c r="AA77" s="390">
        <v>5.8759999999999986</v>
      </c>
      <c r="AB77" s="93">
        <v>5.8989999999999974</v>
      </c>
      <c r="AC77" s="93">
        <v>5.8837089007006682</v>
      </c>
      <c r="AD77" s="93">
        <v>5.88</v>
      </c>
      <c r="AE77" s="93">
        <v>5.8625999999999996</v>
      </c>
      <c r="AF77" s="93">
        <v>5.8703681811443795</v>
      </c>
      <c r="AG77" s="93">
        <v>5.882913764485683</v>
      </c>
      <c r="AH77" s="94" t="s">
        <v>12</v>
      </c>
      <c r="AI77" s="91"/>
      <c r="AJ77" s="532"/>
      <c r="AK77" s="532"/>
    </row>
    <row r="78" spans="1:37" x14ac:dyDescent="0.2">
      <c r="A78" s="105"/>
      <c r="B78" s="459" t="s">
        <v>426</v>
      </c>
      <c r="C78" s="624">
        <v>176.6</v>
      </c>
      <c r="D78" s="624">
        <v>218.9</v>
      </c>
      <c r="E78" s="625">
        <v>184.04100000000003</v>
      </c>
      <c r="F78" s="625">
        <v>191.21200000000002</v>
      </c>
      <c r="G78" s="625">
        <v>206.036</v>
      </c>
      <c r="H78" s="625">
        <v>238.04300000000001</v>
      </c>
      <c r="I78" s="625">
        <v>223.3</v>
      </c>
      <c r="J78" s="625">
        <v>210.89189999999999</v>
      </c>
      <c r="K78" s="626">
        <v>208.46821937999999</v>
      </c>
      <c r="L78" s="626">
        <v>181.01604000000006</v>
      </c>
      <c r="M78" s="627">
        <v>198.0168726050257</v>
      </c>
      <c r="N78" s="627">
        <v>215.54881999999998</v>
      </c>
      <c r="O78" s="390">
        <v>167.94214099999996</v>
      </c>
      <c r="P78" s="390">
        <v>152.02977953000001</v>
      </c>
      <c r="Q78" s="390">
        <v>143.05471849999998</v>
      </c>
      <c r="R78" s="390">
        <v>184.53949858032794</v>
      </c>
      <c r="S78" s="390">
        <v>161.00518109999999</v>
      </c>
      <c r="T78" s="390">
        <v>169.31726799999998</v>
      </c>
      <c r="U78" s="390">
        <v>167.60246100000001</v>
      </c>
      <c r="V78" s="390">
        <v>131.08889880047045</v>
      </c>
      <c r="W78" s="390">
        <v>130.07741971380233</v>
      </c>
      <c r="X78" s="390">
        <v>124.42579834299922</v>
      </c>
      <c r="Y78" s="390">
        <v>97.770980151433946</v>
      </c>
      <c r="Z78" s="390">
        <v>152.51576036959923</v>
      </c>
      <c r="AA78" s="390">
        <v>168.40442962992128</v>
      </c>
      <c r="AB78" s="93">
        <v>156.28190272708662</v>
      </c>
      <c r="AC78" s="93">
        <v>178.45931464139201</v>
      </c>
      <c r="AD78" s="93">
        <v>123.91430000000003</v>
      </c>
      <c r="AE78" s="93">
        <v>155.44607479999999</v>
      </c>
      <c r="AF78" s="93">
        <v>155.01013484070751</v>
      </c>
      <c r="AG78" s="93">
        <v>156.76723817028014</v>
      </c>
      <c r="AH78" s="94" t="s">
        <v>12</v>
      </c>
      <c r="AI78" s="91"/>
      <c r="AJ78" s="532"/>
      <c r="AK78" s="532"/>
    </row>
    <row r="79" spans="1:37" x14ac:dyDescent="0.2">
      <c r="A79" s="105"/>
      <c r="B79" s="459" t="s">
        <v>390</v>
      </c>
      <c r="C79" s="94" t="s">
        <v>12</v>
      </c>
      <c r="D79" s="94" t="s">
        <v>12</v>
      </c>
      <c r="E79" s="94" t="s">
        <v>12</v>
      </c>
      <c r="F79" s="94" t="s">
        <v>12</v>
      </c>
      <c r="G79" s="94" t="s">
        <v>12</v>
      </c>
      <c r="H79" s="94" t="s">
        <v>12</v>
      </c>
      <c r="I79" s="94" t="s">
        <v>12</v>
      </c>
      <c r="J79" s="94" t="s">
        <v>12</v>
      </c>
      <c r="K79" s="94" t="s">
        <v>12</v>
      </c>
      <c r="L79" s="94" t="s">
        <v>12</v>
      </c>
      <c r="M79" s="94" t="s">
        <v>12</v>
      </c>
      <c r="N79" s="94" t="s">
        <v>12</v>
      </c>
      <c r="O79" s="94" t="s">
        <v>12</v>
      </c>
      <c r="P79" s="94" t="s">
        <v>12</v>
      </c>
      <c r="Q79" s="94" t="s">
        <v>12</v>
      </c>
      <c r="R79" s="94" t="s">
        <v>12</v>
      </c>
      <c r="S79" s="94" t="s">
        <v>12</v>
      </c>
      <c r="T79" s="94" t="s">
        <v>12</v>
      </c>
      <c r="U79" s="94" t="s">
        <v>12</v>
      </c>
      <c r="V79" s="94" t="s">
        <v>12</v>
      </c>
      <c r="W79" s="94" t="s">
        <v>12</v>
      </c>
      <c r="X79" s="94" t="s">
        <v>12</v>
      </c>
      <c r="Y79" s="94" t="s">
        <v>12</v>
      </c>
      <c r="Z79" s="94" t="s">
        <v>12</v>
      </c>
      <c r="AA79" s="94" t="s">
        <v>12</v>
      </c>
      <c r="AB79" s="94" t="s">
        <v>12</v>
      </c>
      <c r="AC79" s="94" t="s">
        <v>12</v>
      </c>
      <c r="AD79" s="94" t="s">
        <v>12</v>
      </c>
      <c r="AE79" s="94" t="s">
        <v>12</v>
      </c>
      <c r="AF79" s="94" t="s">
        <v>12</v>
      </c>
      <c r="AG79" s="94" t="s">
        <v>12</v>
      </c>
      <c r="AH79" s="94">
        <v>153.66174558042235</v>
      </c>
      <c r="AI79" s="91"/>
      <c r="AJ79" s="532"/>
      <c r="AK79" s="532"/>
    </row>
    <row r="80" spans="1:37" x14ac:dyDescent="0.2">
      <c r="A80" s="105"/>
      <c r="B80" s="459" t="s">
        <v>427</v>
      </c>
      <c r="C80" s="624">
        <v>27.86251425</v>
      </c>
      <c r="D80" s="624">
        <v>41.753663849999995</v>
      </c>
      <c r="E80" s="624">
        <v>38.052949095000002</v>
      </c>
      <c r="F80" s="624">
        <v>44.379052312500001</v>
      </c>
      <c r="G80" s="624">
        <v>35.594242200000004</v>
      </c>
      <c r="H80" s="624">
        <v>55.238385114000003</v>
      </c>
      <c r="I80" s="624">
        <v>44.403089426000001</v>
      </c>
      <c r="J80" s="624">
        <v>40.658411680000007</v>
      </c>
      <c r="K80" s="626">
        <v>54.340767839999991</v>
      </c>
      <c r="L80" s="626">
        <v>53.289525840000003</v>
      </c>
      <c r="M80" s="627">
        <v>49.963586323999998</v>
      </c>
      <c r="N80" s="627">
        <v>52.211552652655385</v>
      </c>
      <c r="O80" s="390">
        <v>61.829159999999995</v>
      </c>
      <c r="P80" s="390">
        <v>57.0276</v>
      </c>
      <c r="Q80" s="390">
        <v>60.167999999999999</v>
      </c>
      <c r="R80" s="390">
        <v>50.697822105</v>
      </c>
      <c r="S80" s="390">
        <v>37.657789883999996</v>
      </c>
      <c r="T80" s="390">
        <v>23.684775519999999</v>
      </c>
      <c r="U80" s="390">
        <v>16.153080736</v>
      </c>
      <c r="V80" s="390">
        <v>29.684185919999994</v>
      </c>
      <c r="W80" s="390">
        <v>37.461258556000011</v>
      </c>
      <c r="X80" s="390">
        <v>24.436025088998989</v>
      </c>
      <c r="Y80" s="390">
        <v>32.903399999999998</v>
      </c>
      <c r="Z80" s="390">
        <v>25.017314000000002</v>
      </c>
      <c r="AA80" s="390">
        <v>40.06851360474716</v>
      </c>
      <c r="AB80" s="93">
        <v>48.979197000000006</v>
      </c>
      <c r="AC80" s="93">
        <v>56.618158891890864</v>
      </c>
      <c r="AD80" s="93">
        <v>22.215543899999989</v>
      </c>
      <c r="AE80" s="93">
        <v>43.558046399999995</v>
      </c>
      <c r="AF80" s="93">
        <v>51.178214999999994</v>
      </c>
      <c r="AG80" s="93">
        <v>72.00530040000001</v>
      </c>
      <c r="AH80" s="94">
        <v>92.257365199999967</v>
      </c>
      <c r="AI80" s="91"/>
      <c r="AJ80" s="532"/>
      <c r="AK80" s="532"/>
    </row>
    <row r="81" spans="1:37" x14ac:dyDescent="0.2">
      <c r="A81" s="105"/>
      <c r="B81" s="86" t="s">
        <v>85</v>
      </c>
      <c r="C81" s="143">
        <v>305.76251424999998</v>
      </c>
      <c r="D81" s="143">
        <v>347.15366384999999</v>
      </c>
      <c r="E81" s="143">
        <v>290.87494909500003</v>
      </c>
      <c r="F81" s="143">
        <v>310.2250523125</v>
      </c>
      <c r="G81" s="143">
        <v>306.0052422</v>
      </c>
      <c r="H81" s="143">
        <v>341.271385114</v>
      </c>
      <c r="I81" s="143">
        <v>332.36708942600001</v>
      </c>
      <c r="J81" s="143">
        <v>312.92294068000001</v>
      </c>
      <c r="K81" s="143">
        <v>326.19540881844961</v>
      </c>
      <c r="L81" s="143">
        <v>287.70241334000008</v>
      </c>
      <c r="M81" s="143">
        <v>297.51062356102568</v>
      </c>
      <c r="N81" s="143">
        <v>319.4262359738201</v>
      </c>
      <c r="O81" s="143">
        <v>282.81545101138346</v>
      </c>
      <c r="P81" s="143">
        <v>259.25320353000001</v>
      </c>
      <c r="Q81" s="143">
        <v>246.46730649999998</v>
      </c>
      <c r="R81" s="143">
        <v>276.31884668532791</v>
      </c>
      <c r="S81" s="143">
        <v>234.50700998399998</v>
      </c>
      <c r="T81" s="143">
        <v>229.80615151999999</v>
      </c>
      <c r="U81" s="143">
        <v>221.91690093599999</v>
      </c>
      <c r="V81" s="143">
        <v>199.36691085438363</v>
      </c>
      <c r="W81" s="143">
        <v>204.09394340668482</v>
      </c>
      <c r="X81" s="143">
        <v>182.45784509509576</v>
      </c>
      <c r="Y81" s="143">
        <v>163.20867157037586</v>
      </c>
      <c r="Z81" s="143">
        <v>208.50072381200508</v>
      </c>
      <c r="AA81" s="143">
        <v>241.17341532170926</v>
      </c>
      <c r="AB81" s="92">
        <v>238.62138634151853</v>
      </c>
      <c r="AC81" s="92">
        <v>267.5235256017159</v>
      </c>
      <c r="AD81" s="92">
        <v>177.6934912500399</v>
      </c>
      <c r="AE81" s="92">
        <v>233.88798079693748</v>
      </c>
      <c r="AF81" s="92">
        <v>239.52183645371466</v>
      </c>
      <c r="AG81" s="92">
        <v>263.39821675589673</v>
      </c>
      <c r="AH81" s="92">
        <v>265.37181317670274</v>
      </c>
      <c r="AI81" s="91"/>
      <c r="AJ81" s="532"/>
      <c r="AK81" s="532"/>
    </row>
    <row r="82" spans="1:37" x14ac:dyDescent="0.2">
      <c r="A82" s="90"/>
      <c r="B82" s="87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I82" s="91"/>
      <c r="AJ82" s="532"/>
      <c r="AK82" s="532"/>
    </row>
    <row r="83" spans="1:37" x14ac:dyDescent="0.2">
      <c r="A83" s="90" t="s">
        <v>93</v>
      </c>
      <c r="B83" s="87"/>
      <c r="C83" s="390"/>
      <c r="D83" s="390"/>
      <c r="E83" s="390"/>
      <c r="F83" s="390"/>
      <c r="G83" s="390"/>
      <c r="H83" s="390"/>
      <c r="I83" s="390"/>
      <c r="J83" s="390"/>
      <c r="K83" s="390"/>
      <c r="L83" s="626"/>
      <c r="M83" s="626"/>
      <c r="N83" s="627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89"/>
      <c r="AC83" s="89"/>
      <c r="AD83" s="89"/>
      <c r="AE83" s="89"/>
      <c r="AF83" s="89"/>
      <c r="AG83" s="89"/>
      <c r="AH83" s="89"/>
      <c r="AI83" s="91"/>
      <c r="AJ83" s="532"/>
      <c r="AK83" s="532"/>
    </row>
    <row r="84" spans="1:37" x14ac:dyDescent="0.2">
      <c r="B84" s="87" t="s">
        <v>92</v>
      </c>
      <c r="C84" s="624">
        <v>0.8</v>
      </c>
      <c r="D84" s="624">
        <v>1</v>
      </c>
      <c r="E84" s="625">
        <v>1.095</v>
      </c>
      <c r="F84" s="625">
        <v>1.1739999999999999</v>
      </c>
      <c r="G84" s="625">
        <v>1.1319999999999999</v>
      </c>
      <c r="H84" s="624">
        <v>1.494</v>
      </c>
      <c r="I84" s="625">
        <v>1.4910000000000001</v>
      </c>
      <c r="J84" s="625">
        <v>1.801115</v>
      </c>
      <c r="K84" s="626">
        <v>1.1701305</v>
      </c>
      <c r="L84" s="626">
        <v>1.0511074636524822</v>
      </c>
      <c r="M84" s="627">
        <v>1.4480353731897821</v>
      </c>
      <c r="N84" s="627">
        <v>1.9035337999999999</v>
      </c>
      <c r="O84" s="390">
        <v>1.7867015999999998</v>
      </c>
      <c r="P84" s="390">
        <v>2.0933890000000002</v>
      </c>
      <c r="Q84" s="390">
        <v>1.9603274999999998</v>
      </c>
      <c r="R84" s="390">
        <v>1.6699609999999998</v>
      </c>
      <c r="S84" s="390">
        <v>1.4590975000000002</v>
      </c>
      <c r="T84" s="390">
        <v>1.6725950000000001</v>
      </c>
      <c r="U84" s="390">
        <v>1.6584970000000001</v>
      </c>
      <c r="V84" s="390">
        <v>1.6941999999999997</v>
      </c>
      <c r="W84" s="390">
        <v>2.2999999999999998</v>
      </c>
      <c r="X84" s="390">
        <v>2.9617980000000004</v>
      </c>
      <c r="Y84" s="390">
        <v>3.0196100000000006</v>
      </c>
      <c r="Z84" s="390">
        <v>3.2179874999999996</v>
      </c>
      <c r="AA84" s="390">
        <v>3.5431499999999994</v>
      </c>
      <c r="AB84" s="93">
        <v>3.9329999999999998</v>
      </c>
      <c r="AC84" s="93">
        <v>5.1219999999999999</v>
      </c>
      <c r="AD84" s="93">
        <v>5.3730000000000002</v>
      </c>
      <c r="AE84" s="93">
        <v>4.92</v>
      </c>
      <c r="AF84" s="93">
        <v>5.7915000000000001</v>
      </c>
      <c r="AG84" s="93">
        <v>5.3928000000000003</v>
      </c>
      <c r="AH84" s="93">
        <v>5.8550000000000004</v>
      </c>
      <c r="AI84" s="91"/>
      <c r="AJ84" s="532"/>
      <c r="AK84" s="532"/>
    </row>
    <row r="85" spans="1:37" x14ac:dyDescent="0.2">
      <c r="B85" s="87" t="s">
        <v>91</v>
      </c>
      <c r="C85" s="624">
        <v>48.3</v>
      </c>
      <c r="D85" s="624">
        <v>59.3</v>
      </c>
      <c r="E85" s="625">
        <v>48.603000000000002</v>
      </c>
      <c r="F85" s="625">
        <v>52.253</v>
      </c>
      <c r="G85" s="625">
        <v>56.07</v>
      </c>
      <c r="H85" s="624">
        <v>45.947999999999993</v>
      </c>
      <c r="I85" s="625">
        <v>48.712000000000003</v>
      </c>
      <c r="J85" s="625">
        <v>43.560809999999996</v>
      </c>
      <c r="K85" s="626">
        <v>40.551424930817618</v>
      </c>
      <c r="L85" s="626">
        <v>42.058869726775967</v>
      </c>
      <c r="M85" s="627">
        <v>38.69858</v>
      </c>
      <c r="N85" s="627">
        <v>37.560481999999993</v>
      </c>
      <c r="O85" s="390">
        <v>38.881298000000001</v>
      </c>
      <c r="P85" s="390">
        <v>35.002160000000003</v>
      </c>
      <c r="Q85" s="390">
        <v>39.756460000000011</v>
      </c>
      <c r="R85" s="390">
        <v>36.394329999999997</v>
      </c>
      <c r="S85" s="390">
        <v>42.514750000000006</v>
      </c>
      <c r="T85" s="390">
        <v>32.008699999999997</v>
      </c>
      <c r="U85" s="390">
        <v>37.459375000000001</v>
      </c>
      <c r="V85" s="390">
        <v>41.277352499999999</v>
      </c>
      <c r="W85" s="390">
        <v>46.745355000000004</v>
      </c>
      <c r="X85" s="390">
        <v>36.327487500000004</v>
      </c>
      <c r="Y85" s="390">
        <v>47.189917500000007</v>
      </c>
      <c r="Z85" s="390">
        <v>49.799557499999992</v>
      </c>
      <c r="AA85" s="390">
        <v>49.450877499999997</v>
      </c>
      <c r="AB85" s="93">
        <v>50.545677500000004</v>
      </c>
      <c r="AC85" s="93">
        <v>51.025165865215008</v>
      </c>
      <c r="AD85" s="93">
        <v>50.819776635115772</v>
      </c>
      <c r="AE85" s="93">
        <v>50.844444954049251</v>
      </c>
      <c r="AF85" s="93">
        <v>53.452882362140535</v>
      </c>
      <c r="AG85" s="93">
        <v>53.718339372279324</v>
      </c>
      <c r="AH85" s="93">
        <v>53.132309539245746</v>
      </c>
      <c r="AI85" s="91"/>
      <c r="AJ85" s="532"/>
      <c r="AK85" s="532"/>
    </row>
    <row r="86" spans="1:37" x14ac:dyDescent="0.2">
      <c r="B86" s="87" t="s">
        <v>420</v>
      </c>
      <c r="C86" s="94" t="s">
        <v>12</v>
      </c>
      <c r="D86" s="94" t="s">
        <v>12</v>
      </c>
      <c r="E86" s="94" t="s">
        <v>12</v>
      </c>
      <c r="F86" s="94" t="s">
        <v>12</v>
      </c>
      <c r="G86" s="94" t="s">
        <v>12</v>
      </c>
      <c r="H86" s="94" t="s">
        <v>12</v>
      </c>
      <c r="I86" s="94" t="s">
        <v>12</v>
      </c>
      <c r="J86" s="94" t="s">
        <v>12</v>
      </c>
      <c r="K86" s="94" t="s">
        <v>12</v>
      </c>
      <c r="L86" s="94" t="s">
        <v>12</v>
      </c>
      <c r="M86" s="94" t="s">
        <v>12</v>
      </c>
      <c r="N86" s="94" t="s">
        <v>12</v>
      </c>
      <c r="O86" s="94" t="s">
        <v>12</v>
      </c>
      <c r="P86" s="94" t="s">
        <v>12</v>
      </c>
      <c r="Q86" s="94" t="s">
        <v>12</v>
      </c>
      <c r="R86" s="94" t="s">
        <v>12</v>
      </c>
      <c r="S86" s="94" t="s">
        <v>12</v>
      </c>
      <c r="T86" s="94" t="s">
        <v>12</v>
      </c>
      <c r="U86" s="94" t="s">
        <v>12</v>
      </c>
      <c r="V86" s="94" t="s">
        <v>12</v>
      </c>
      <c r="W86" s="94" t="s">
        <v>12</v>
      </c>
      <c r="X86" s="94" t="s">
        <v>12</v>
      </c>
      <c r="Y86" s="94" t="s">
        <v>12</v>
      </c>
      <c r="Z86" s="94" t="s">
        <v>12</v>
      </c>
      <c r="AA86" s="94" t="s">
        <v>12</v>
      </c>
      <c r="AB86" s="94" t="s">
        <v>12</v>
      </c>
      <c r="AC86" s="94" t="s">
        <v>12</v>
      </c>
      <c r="AD86" s="94" t="s">
        <v>12</v>
      </c>
      <c r="AE86" s="94" t="s">
        <v>12</v>
      </c>
      <c r="AF86" s="94" t="s">
        <v>12</v>
      </c>
      <c r="AG86" s="94" t="s">
        <v>12</v>
      </c>
      <c r="AH86" s="93">
        <v>21.535800000000002</v>
      </c>
      <c r="AI86" s="91"/>
      <c r="AJ86" s="532"/>
      <c r="AK86" s="532"/>
    </row>
    <row r="87" spans="1:37" x14ac:dyDescent="0.2">
      <c r="B87" s="87" t="s">
        <v>89</v>
      </c>
      <c r="C87" s="624">
        <v>47.6</v>
      </c>
      <c r="D87" s="624">
        <v>53.4</v>
      </c>
      <c r="E87" s="625">
        <v>65.316000000000003</v>
      </c>
      <c r="F87" s="625">
        <v>63.607999999999997</v>
      </c>
      <c r="G87" s="625">
        <v>65.741</v>
      </c>
      <c r="H87" s="624">
        <v>64.034999999999997</v>
      </c>
      <c r="I87" s="625">
        <v>68.245000000000005</v>
      </c>
      <c r="J87" s="625">
        <v>72.276446000000021</v>
      </c>
      <c r="K87" s="626">
        <v>60.1</v>
      </c>
      <c r="L87" s="626">
        <v>60.569415307351306</v>
      </c>
      <c r="M87" s="627">
        <v>61.542216927673472</v>
      </c>
      <c r="N87" s="627">
        <v>53.851782999999998</v>
      </c>
      <c r="O87" s="390">
        <v>45.915972129999993</v>
      </c>
      <c r="P87" s="390">
        <v>52.269306293816321</v>
      </c>
      <c r="Q87" s="390">
        <v>50.901858270612244</v>
      </c>
      <c r="R87" s="390">
        <v>44.28274582997193</v>
      </c>
      <c r="S87" s="390">
        <v>44.300864475599482</v>
      </c>
      <c r="T87" s="390">
        <v>37.998231099999998</v>
      </c>
      <c r="U87" s="390">
        <v>35.862234600000001</v>
      </c>
      <c r="V87" s="390">
        <v>40.682957675315535</v>
      </c>
      <c r="W87" s="390">
        <v>51.028340670297538</v>
      </c>
      <c r="X87" s="390">
        <v>47.199644376289214</v>
      </c>
      <c r="Y87" s="390">
        <v>50.390918491297626</v>
      </c>
      <c r="Z87" s="390">
        <v>42.285044125623422</v>
      </c>
      <c r="AA87" s="390">
        <v>37.260304836812935</v>
      </c>
      <c r="AB87" s="93">
        <v>42.448242995707545</v>
      </c>
      <c r="AC87" s="93">
        <v>40.634015832185163</v>
      </c>
      <c r="AD87" s="93">
        <v>37.357536905904489</v>
      </c>
      <c r="AE87" s="93">
        <v>35.052560785422934</v>
      </c>
      <c r="AF87" s="93">
        <v>35.505939536723496</v>
      </c>
      <c r="AG87" s="93">
        <v>33.949270486459639</v>
      </c>
      <c r="AH87" s="93">
        <v>31.465317767417737</v>
      </c>
      <c r="AI87" s="91"/>
      <c r="AJ87" s="532"/>
      <c r="AK87" s="532"/>
    </row>
    <row r="88" spans="1:37" x14ac:dyDescent="0.2">
      <c r="B88" s="87" t="s">
        <v>88</v>
      </c>
      <c r="C88" s="624">
        <v>145</v>
      </c>
      <c r="D88" s="624">
        <v>129.19999999999999</v>
      </c>
      <c r="E88" s="625">
        <v>152.22099999999998</v>
      </c>
      <c r="F88" s="625">
        <v>214.8</v>
      </c>
      <c r="G88" s="625">
        <v>205.56899999999999</v>
      </c>
      <c r="H88" s="624">
        <v>197.16400000000002</v>
      </c>
      <c r="I88" s="625">
        <v>193.53700000000001</v>
      </c>
      <c r="J88" s="625">
        <v>173.866095</v>
      </c>
      <c r="K88" s="626">
        <v>144.77892399999999</v>
      </c>
      <c r="L88" s="626">
        <v>177.84298156774193</v>
      </c>
      <c r="M88" s="627">
        <v>192.43381028747498</v>
      </c>
      <c r="N88" s="627">
        <v>187.45854536508139</v>
      </c>
      <c r="O88" s="390">
        <v>157.70161848471338</v>
      </c>
      <c r="P88" s="390">
        <v>151.81996852116293</v>
      </c>
      <c r="Q88" s="390">
        <v>155.24708846332445</v>
      </c>
      <c r="R88" s="390">
        <v>135.81882399940579</v>
      </c>
      <c r="S88" s="390">
        <v>123.85180241935484</v>
      </c>
      <c r="T88" s="390">
        <v>109.86518375000001</v>
      </c>
      <c r="U88" s="390">
        <v>125.59096390000001</v>
      </c>
      <c r="V88" s="390">
        <v>142.56856076453815</v>
      </c>
      <c r="W88" s="390">
        <v>132.82975159799551</v>
      </c>
      <c r="X88" s="390">
        <v>126.27606910033569</v>
      </c>
      <c r="Y88" s="390">
        <v>108.24564327951695</v>
      </c>
      <c r="Z88" s="390">
        <v>116.59472705876706</v>
      </c>
      <c r="AA88" s="390">
        <v>127.57401919060749</v>
      </c>
      <c r="AB88" s="93">
        <v>126.59818385272575</v>
      </c>
      <c r="AC88" s="93">
        <v>125.5199790987396</v>
      </c>
      <c r="AD88" s="93">
        <v>115.59164273253845</v>
      </c>
      <c r="AE88" s="93">
        <v>117.17257569630844</v>
      </c>
      <c r="AF88" s="93">
        <v>123.54113509968579</v>
      </c>
      <c r="AG88" s="93">
        <v>122.07778305556504</v>
      </c>
      <c r="AH88" s="93">
        <v>92.504999999999995</v>
      </c>
      <c r="AI88" s="91"/>
      <c r="AJ88" s="532"/>
      <c r="AK88" s="532"/>
    </row>
    <row r="89" spans="1:37" x14ac:dyDescent="0.2">
      <c r="B89" s="87" t="s">
        <v>419</v>
      </c>
      <c r="C89" s="94" t="s">
        <v>12</v>
      </c>
      <c r="D89" s="94" t="s">
        <v>12</v>
      </c>
      <c r="E89" s="94" t="s">
        <v>12</v>
      </c>
      <c r="F89" s="94" t="s">
        <v>12</v>
      </c>
      <c r="G89" s="94" t="s">
        <v>12</v>
      </c>
      <c r="H89" s="94" t="s">
        <v>12</v>
      </c>
      <c r="I89" s="94" t="s">
        <v>12</v>
      </c>
      <c r="J89" s="94" t="s">
        <v>12</v>
      </c>
      <c r="K89" s="94" t="s">
        <v>12</v>
      </c>
      <c r="L89" s="94" t="s">
        <v>12</v>
      </c>
      <c r="M89" s="94" t="s">
        <v>12</v>
      </c>
      <c r="N89" s="94" t="s">
        <v>12</v>
      </c>
      <c r="O89" s="94" t="s">
        <v>12</v>
      </c>
      <c r="P89" s="94" t="s">
        <v>12</v>
      </c>
      <c r="Q89" s="94" t="s">
        <v>12</v>
      </c>
      <c r="R89" s="94" t="s">
        <v>12</v>
      </c>
      <c r="S89" s="94" t="s">
        <v>12</v>
      </c>
      <c r="T89" s="94" t="s">
        <v>12</v>
      </c>
      <c r="U89" s="94" t="s">
        <v>12</v>
      </c>
      <c r="V89" s="94" t="s">
        <v>12</v>
      </c>
      <c r="W89" s="94" t="s">
        <v>12</v>
      </c>
      <c r="X89" s="94" t="s">
        <v>12</v>
      </c>
      <c r="Y89" s="94" t="s">
        <v>12</v>
      </c>
      <c r="Z89" s="94" t="s">
        <v>12</v>
      </c>
      <c r="AA89" s="94" t="s">
        <v>12</v>
      </c>
      <c r="AB89" s="94" t="s">
        <v>12</v>
      </c>
      <c r="AC89" s="94" t="s">
        <v>12</v>
      </c>
      <c r="AD89" s="94" t="s">
        <v>12</v>
      </c>
      <c r="AE89" s="94" t="s">
        <v>12</v>
      </c>
      <c r="AF89" s="94" t="s">
        <v>12</v>
      </c>
      <c r="AG89" s="94" t="s">
        <v>12</v>
      </c>
      <c r="AH89" s="93">
        <v>8.9649000000000001</v>
      </c>
      <c r="AI89" s="91"/>
      <c r="AJ89" s="532"/>
      <c r="AK89" s="532"/>
    </row>
    <row r="90" spans="1:37" x14ac:dyDescent="0.2">
      <c r="B90" s="88" t="s">
        <v>488</v>
      </c>
      <c r="C90" s="624">
        <v>24.4</v>
      </c>
      <c r="D90" s="624">
        <v>23.3</v>
      </c>
      <c r="E90" s="625">
        <v>26.06</v>
      </c>
      <c r="F90" s="625">
        <v>28.018000000000001</v>
      </c>
      <c r="G90" s="625">
        <v>30.256</v>
      </c>
      <c r="H90" s="624">
        <v>27.061</v>
      </c>
      <c r="I90" s="625">
        <v>27.502000000000002</v>
      </c>
      <c r="J90" s="625">
        <v>20.473999999999997</v>
      </c>
      <c r="K90" s="626">
        <v>20.412294399999997</v>
      </c>
      <c r="L90" s="626">
        <v>21.056297076923073</v>
      </c>
      <c r="M90" s="627">
        <v>20.267231249999998</v>
      </c>
      <c r="N90" s="627">
        <v>20.360331250000002</v>
      </c>
      <c r="O90" s="390">
        <v>19.550243999999999</v>
      </c>
      <c r="P90" s="390">
        <v>20.593400000000003</v>
      </c>
      <c r="Q90" s="390">
        <v>23.268599999999999</v>
      </c>
      <c r="R90" s="390">
        <v>17.946000000000002</v>
      </c>
      <c r="S90" s="390">
        <v>17.387</v>
      </c>
      <c r="T90" s="390">
        <v>19.000067999999999</v>
      </c>
      <c r="U90" s="390">
        <v>18.1661134</v>
      </c>
      <c r="V90" s="390">
        <v>21.40811601751928</v>
      </c>
      <c r="W90" s="390">
        <v>19.10539581418567</v>
      </c>
      <c r="X90" s="390">
        <v>17.254506835813388</v>
      </c>
      <c r="Y90" s="390">
        <v>15.593630672017639</v>
      </c>
      <c r="Z90" s="390">
        <v>15.798765859115377</v>
      </c>
      <c r="AA90" s="390">
        <v>19.9948213767941</v>
      </c>
      <c r="AB90" s="93">
        <v>20.799229847693134</v>
      </c>
      <c r="AC90" s="93">
        <v>20.489095187271019</v>
      </c>
      <c r="AD90" s="93">
        <v>22.230856715812628</v>
      </c>
      <c r="AE90" s="93">
        <v>23.604585635585217</v>
      </c>
      <c r="AF90" s="93">
        <v>29.823500784895579</v>
      </c>
      <c r="AG90" s="93">
        <v>24.529891975624274</v>
      </c>
      <c r="AH90" s="93">
        <v>16.33050573348725</v>
      </c>
      <c r="AI90" s="91"/>
      <c r="AJ90" s="532"/>
      <c r="AK90" s="532"/>
    </row>
    <row r="91" spans="1:37" x14ac:dyDescent="0.2">
      <c r="B91" s="87" t="s">
        <v>86</v>
      </c>
      <c r="C91" s="624">
        <v>4.0999999999999996</v>
      </c>
      <c r="D91" s="624">
        <v>3.9</v>
      </c>
      <c r="E91" s="625">
        <v>4.17</v>
      </c>
      <c r="F91" s="625">
        <v>4.6150000000000002</v>
      </c>
      <c r="G91" s="625">
        <v>5.2919999999999998</v>
      </c>
      <c r="H91" s="624">
        <v>5.1539999999999999</v>
      </c>
      <c r="I91" s="625">
        <v>5.0419999999999998</v>
      </c>
      <c r="J91" s="625">
        <v>3.7120600000000001</v>
      </c>
      <c r="K91" s="626">
        <v>2.9689899999999998</v>
      </c>
      <c r="L91" s="626">
        <v>2.9518260471505577</v>
      </c>
      <c r="M91" s="627">
        <v>2.4852039999999995</v>
      </c>
      <c r="N91" s="627">
        <v>2.3756193999999997</v>
      </c>
      <c r="O91" s="390">
        <v>2.3563800000000006</v>
      </c>
      <c r="P91" s="390">
        <v>2.1846810374999999</v>
      </c>
      <c r="Q91" s="390">
        <v>2.0469305625000001</v>
      </c>
      <c r="R91" s="390">
        <v>1.9227240000000001</v>
      </c>
      <c r="S91" s="390">
        <v>2.6041970000000001</v>
      </c>
      <c r="T91" s="390">
        <v>2.3613199999999996</v>
      </c>
      <c r="U91" s="390">
        <v>2.4846300000000001</v>
      </c>
      <c r="V91" s="390">
        <v>2.2706320999999998</v>
      </c>
      <c r="W91" s="390">
        <v>1.9497611250000002</v>
      </c>
      <c r="X91" s="390">
        <v>1.9600464000000002</v>
      </c>
      <c r="Y91" s="390">
        <v>1.9656000000000005</v>
      </c>
      <c r="Z91" s="390">
        <v>1.9656000000000005</v>
      </c>
      <c r="AA91" s="390">
        <v>2.2104576000000002</v>
      </c>
      <c r="AB91" s="93">
        <v>2.1504517333333331</v>
      </c>
      <c r="AC91" s="93">
        <v>2.1556133333333332</v>
      </c>
      <c r="AD91" s="93">
        <v>2.0871299999999997</v>
      </c>
      <c r="AE91" s="93">
        <v>2.1461199999999998</v>
      </c>
      <c r="AF91" s="93">
        <v>2.2084833333333336</v>
      </c>
      <c r="AG91" s="93">
        <v>2.1040383333333335</v>
      </c>
      <c r="AH91" s="93">
        <v>2.407</v>
      </c>
      <c r="AI91" s="91"/>
      <c r="AJ91" s="532"/>
      <c r="AK91" s="532"/>
    </row>
    <row r="92" spans="1:37" x14ac:dyDescent="0.2">
      <c r="B92" s="88" t="s">
        <v>416</v>
      </c>
      <c r="C92" s="624">
        <v>128.03312571250001</v>
      </c>
      <c r="D92" s="624">
        <v>126.64268319250003</v>
      </c>
      <c r="E92" s="624">
        <v>126.40394745474998</v>
      </c>
      <c r="F92" s="624">
        <v>136.01255261562503</v>
      </c>
      <c r="G92" s="624">
        <v>132.90481210999999</v>
      </c>
      <c r="H92" s="624">
        <v>124.81466925570001</v>
      </c>
      <c r="I92" s="624">
        <v>129.0041044713</v>
      </c>
      <c r="J92" s="624">
        <v>137.51622457439458</v>
      </c>
      <c r="K92" s="626">
        <v>140.89670611281426</v>
      </c>
      <c r="L92" s="626">
        <v>127.14555843073778</v>
      </c>
      <c r="M92" s="627">
        <v>112.7812209017269</v>
      </c>
      <c r="N92" s="627">
        <v>123.89282058675916</v>
      </c>
      <c r="O92" s="390">
        <v>119.52935099144472</v>
      </c>
      <c r="P92" s="390">
        <v>114.95327552005503</v>
      </c>
      <c r="Q92" s="390">
        <v>120.20795252401878</v>
      </c>
      <c r="R92" s="390">
        <v>118.34646469899565</v>
      </c>
      <c r="S92" s="390">
        <v>121.24156845980171</v>
      </c>
      <c r="T92" s="390">
        <v>103.97735661056389</v>
      </c>
      <c r="U92" s="390">
        <v>104.19305236054998</v>
      </c>
      <c r="V92" s="390">
        <v>110.43148161453522</v>
      </c>
      <c r="W92" s="390">
        <v>124.14004647129454</v>
      </c>
      <c r="X92" s="390">
        <v>116.36102163883744</v>
      </c>
      <c r="Y92" s="390">
        <v>112.78785805310955</v>
      </c>
      <c r="Z92" s="390">
        <v>116.29917717150344</v>
      </c>
      <c r="AA92" s="390">
        <v>144.07921950966414</v>
      </c>
      <c r="AB92" s="93">
        <v>141.30616658961105</v>
      </c>
      <c r="AC92" s="93">
        <v>127.79983322201305</v>
      </c>
      <c r="AD92" s="93">
        <v>118.48824581967443</v>
      </c>
      <c r="AE92" s="93">
        <v>122.5596786162139</v>
      </c>
      <c r="AF92" s="93">
        <v>127.74880558121181</v>
      </c>
      <c r="AG92" s="93">
        <v>122.72252011500848</v>
      </c>
      <c r="AH92" s="93">
        <v>121.06636857502747</v>
      </c>
      <c r="AI92" s="91"/>
      <c r="AJ92" s="532"/>
      <c r="AK92" s="532"/>
    </row>
    <row r="93" spans="1:37" x14ac:dyDescent="0.2">
      <c r="B93" s="86" t="s">
        <v>85</v>
      </c>
      <c r="C93" s="143">
        <v>398.2331257125</v>
      </c>
      <c r="D93" s="143">
        <v>396.74268319250001</v>
      </c>
      <c r="E93" s="143">
        <v>423.86894745475001</v>
      </c>
      <c r="F93" s="143">
        <v>500.48055261562513</v>
      </c>
      <c r="G93" s="143">
        <v>496.96481211000003</v>
      </c>
      <c r="H93" s="143">
        <v>465.67066925569998</v>
      </c>
      <c r="I93" s="143">
        <v>473.53310447130002</v>
      </c>
      <c r="J93" s="143">
        <v>453.20675057439462</v>
      </c>
      <c r="K93" s="143">
        <v>410.8784699436319</v>
      </c>
      <c r="L93" s="143">
        <v>432.67605562033316</v>
      </c>
      <c r="M93" s="143">
        <v>429.65629874006515</v>
      </c>
      <c r="N93" s="143">
        <v>427.40311540184058</v>
      </c>
      <c r="O93" s="143">
        <v>385.72156520615806</v>
      </c>
      <c r="P93" s="143">
        <v>378.91618037253431</v>
      </c>
      <c r="Q93" s="143">
        <v>393.38921732045549</v>
      </c>
      <c r="R93" s="143">
        <v>356.38104952837335</v>
      </c>
      <c r="S93" s="143">
        <v>353.35927985475604</v>
      </c>
      <c r="T93" s="143">
        <v>306.88345446056388</v>
      </c>
      <c r="U93" s="143">
        <v>325.41486626055001</v>
      </c>
      <c r="V93" s="143">
        <v>360.33330067190821</v>
      </c>
      <c r="W93" s="143">
        <v>378.09865067877331</v>
      </c>
      <c r="X93" s="143">
        <v>348.34057385127574</v>
      </c>
      <c r="Y93" s="143">
        <v>339.19317799594177</v>
      </c>
      <c r="Z93" s="143">
        <v>345.96085921500929</v>
      </c>
      <c r="AA93" s="143">
        <v>384.11285001387864</v>
      </c>
      <c r="AB93" s="92">
        <v>387.78095251907087</v>
      </c>
      <c r="AC93" s="92">
        <v>372.74570253875714</v>
      </c>
      <c r="AD93" s="92">
        <v>351.94818880904575</v>
      </c>
      <c r="AE93" s="92">
        <v>356.29996568757974</v>
      </c>
      <c r="AF93" s="92">
        <v>378.07224669799052</v>
      </c>
      <c r="AG93" s="92">
        <v>364.49464333827007</v>
      </c>
      <c r="AH93" s="92">
        <v>353.26220161517824</v>
      </c>
      <c r="AI93" s="91"/>
      <c r="AJ93" s="532"/>
      <c r="AK93" s="532"/>
    </row>
    <row r="94" spans="1:37" x14ac:dyDescent="0.2">
      <c r="B94" s="87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627"/>
      <c r="N94" s="627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 t="s">
        <v>38</v>
      </c>
      <c r="Z94" s="390" t="s">
        <v>38</v>
      </c>
      <c r="AA94" s="390"/>
      <c r="AB94" s="93"/>
      <c r="AC94" s="93"/>
      <c r="AD94" s="93"/>
      <c r="AE94" s="93"/>
      <c r="AF94" s="93"/>
      <c r="AG94" s="93"/>
      <c r="AH94" s="93"/>
      <c r="AI94" s="91"/>
      <c r="AJ94" s="532"/>
      <c r="AK94" s="532"/>
    </row>
    <row r="95" spans="1:37" x14ac:dyDescent="0.2">
      <c r="A95" s="86" t="s">
        <v>84</v>
      </c>
      <c r="B95" s="80"/>
      <c r="C95" s="143">
        <v>2688.6956399625001</v>
      </c>
      <c r="D95" s="143">
        <v>2659.4963470425</v>
      </c>
      <c r="E95" s="143">
        <v>2654.48289654975</v>
      </c>
      <c r="F95" s="143">
        <v>2856.263604928125</v>
      </c>
      <c r="G95" s="143">
        <v>2791.0010543099997</v>
      </c>
      <c r="H95" s="143">
        <v>2621.1080543696999</v>
      </c>
      <c r="I95" s="143">
        <v>2709.0861938973003</v>
      </c>
      <c r="J95" s="143">
        <v>2887.8407160622855</v>
      </c>
      <c r="K95" s="143">
        <v>2764.7967257438745</v>
      </c>
      <c r="L95" s="143">
        <v>2796.1625270454929</v>
      </c>
      <c r="M95" s="143">
        <v>2461.1915089362647</v>
      </c>
      <c r="N95" s="143">
        <v>2708.1598323219423</v>
      </c>
      <c r="O95" s="143">
        <v>2588.6295748203388</v>
      </c>
      <c r="P95" s="143">
        <v>2516.4061659211552</v>
      </c>
      <c r="Q95" s="143">
        <v>2604.2706090043944</v>
      </c>
      <c r="R95" s="143">
        <v>2594.1876346789086</v>
      </c>
      <c r="S95" s="143">
        <v>2542.7826431558351</v>
      </c>
      <c r="T95" s="143">
        <v>2267.6634610417391</v>
      </c>
      <c r="U95" s="143">
        <v>2259.6708095696345</v>
      </c>
      <c r="V95" s="143">
        <v>2318.0169754492176</v>
      </c>
      <c r="W95" s="143">
        <v>2488.1200898721027</v>
      </c>
      <c r="X95" s="143">
        <v>2381.687151645765</v>
      </c>
      <c r="Y95" s="143">
        <v>2244.3883553899304</v>
      </c>
      <c r="Z95" s="143">
        <v>2348.7850006805343</v>
      </c>
      <c r="AA95" s="143">
        <v>2404.7834093820661</v>
      </c>
      <c r="AB95" s="92">
        <v>2512.9267457423935</v>
      </c>
      <c r="AC95" s="92">
        <v>2362.4752602981716</v>
      </c>
      <c r="AD95" s="92">
        <v>2241.5207157267951</v>
      </c>
      <c r="AE95" s="92">
        <v>2370.2696053662221</v>
      </c>
      <c r="AF95" s="92">
        <v>2455.1394091353213</v>
      </c>
      <c r="AG95" s="92">
        <v>2471.1832629864489</v>
      </c>
      <c r="AH95" s="92">
        <v>2333.3120857441763</v>
      </c>
    </row>
    <row r="96" spans="1:37" ht="13.5" thickBot="1" x14ac:dyDescent="0.25">
      <c r="A96" s="84"/>
      <c r="B96" s="8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6"/>
      <c r="AC96" s="82"/>
      <c r="AD96" s="82"/>
      <c r="AE96" s="82"/>
      <c r="AF96" s="82"/>
      <c r="AG96" s="82"/>
      <c r="AH96" s="82"/>
    </row>
    <row r="97" spans="1:34" x14ac:dyDescent="0.2">
      <c r="B97" s="87"/>
    </row>
    <row r="98" spans="1:34" ht="15" x14ac:dyDescent="0.2">
      <c r="A98" s="56" t="s">
        <v>422</v>
      </c>
      <c r="B98"/>
      <c r="R98" s="628"/>
      <c r="S98" s="628"/>
      <c r="T98" s="628"/>
      <c r="U98" s="628"/>
      <c r="V98" s="628"/>
      <c r="W98" s="628"/>
      <c r="X98" s="628"/>
      <c r="Y98" s="628"/>
      <c r="Z98" s="628"/>
      <c r="AA98" s="628"/>
      <c r="AH98" s="93"/>
    </row>
    <row r="99" spans="1:34" x14ac:dyDescent="0.2">
      <c r="A99" s="56" t="s">
        <v>423</v>
      </c>
      <c r="B99" s="347"/>
    </row>
    <row r="100" spans="1:34" x14ac:dyDescent="0.2">
      <c r="A100" s="56" t="s">
        <v>428</v>
      </c>
      <c r="B100" s="347"/>
    </row>
    <row r="101" spans="1:34" x14ac:dyDescent="0.2">
      <c r="A101" s="56" t="s">
        <v>489</v>
      </c>
      <c r="B101" s="347"/>
    </row>
    <row r="102" spans="1:34" x14ac:dyDescent="0.2">
      <c r="A102" s="56" t="s">
        <v>490</v>
      </c>
      <c r="B102" s="347"/>
    </row>
    <row r="103" spans="1:34" x14ac:dyDescent="0.2">
      <c r="A103" s="636" t="s">
        <v>421</v>
      </c>
      <c r="B103" s="87"/>
    </row>
    <row r="104" spans="1:34" x14ac:dyDescent="0.2">
      <c r="A104" s="648" t="s">
        <v>385</v>
      </c>
      <c r="B104" s="530"/>
    </row>
    <row r="105" spans="1:34" x14ac:dyDescent="0.2">
      <c r="A105" s="648"/>
      <c r="B105" s="530"/>
    </row>
    <row r="106" spans="1:34" x14ac:dyDescent="0.2">
      <c r="A106" s="347" t="s">
        <v>469</v>
      </c>
      <c r="B106" s="87"/>
    </row>
    <row r="107" spans="1:34" x14ac:dyDescent="0.2">
      <c r="B107" s="87"/>
    </row>
    <row r="108" spans="1:34" x14ac:dyDescent="0.2">
      <c r="B108" s="87"/>
    </row>
    <row r="109" spans="1:34" ht="14.25" x14ac:dyDescent="0.2">
      <c r="B109" s="649"/>
      <c r="Z109" s="141" t="s">
        <v>38</v>
      </c>
    </row>
    <row r="110" spans="1:34" x14ac:dyDescent="0.2">
      <c r="B110" s="87"/>
    </row>
    <row r="111" spans="1:34" x14ac:dyDescent="0.2">
      <c r="B111" s="87"/>
    </row>
    <row r="112" spans="1:34" x14ac:dyDescent="0.2">
      <c r="B112" s="87"/>
    </row>
    <row r="113" spans="2:2" x14ac:dyDescent="0.2">
      <c r="B113" s="87"/>
    </row>
    <row r="114" spans="2:2" x14ac:dyDescent="0.2">
      <c r="B114" s="87"/>
    </row>
    <row r="115" spans="2:2" x14ac:dyDescent="0.2">
      <c r="B115" s="87"/>
    </row>
    <row r="116" spans="2:2" x14ac:dyDescent="0.2">
      <c r="B116" s="87"/>
    </row>
    <row r="117" spans="2:2" x14ac:dyDescent="0.2">
      <c r="B117" s="87"/>
    </row>
    <row r="118" spans="2:2" x14ac:dyDescent="0.2">
      <c r="B118" s="87"/>
    </row>
    <row r="119" spans="2:2" x14ac:dyDescent="0.2">
      <c r="B119" s="87"/>
    </row>
    <row r="120" spans="2:2" x14ac:dyDescent="0.2">
      <c r="B120" s="87"/>
    </row>
    <row r="121" spans="2:2" x14ac:dyDescent="0.2">
      <c r="B121" s="87"/>
    </row>
    <row r="122" spans="2:2" x14ac:dyDescent="0.2">
      <c r="B122" s="87"/>
    </row>
    <row r="123" spans="2:2" x14ac:dyDescent="0.2">
      <c r="B123" s="87"/>
    </row>
    <row r="124" spans="2:2" x14ac:dyDescent="0.2">
      <c r="B124" s="87"/>
    </row>
    <row r="125" spans="2:2" x14ac:dyDescent="0.2">
      <c r="B125" s="87"/>
    </row>
    <row r="126" spans="2:2" x14ac:dyDescent="0.2">
      <c r="B126" s="87"/>
    </row>
    <row r="127" spans="2:2" x14ac:dyDescent="0.2">
      <c r="B127" s="87"/>
    </row>
    <row r="128" spans="2:2" x14ac:dyDescent="0.2">
      <c r="B128" s="87"/>
    </row>
    <row r="129" spans="2:2" x14ac:dyDescent="0.2">
      <c r="B129" s="87"/>
    </row>
    <row r="130" spans="2:2" x14ac:dyDescent="0.2">
      <c r="B130" s="87"/>
    </row>
    <row r="131" spans="2:2" x14ac:dyDescent="0.2">
      <c r="B131" s="87"/>
    </row>
    <row r="132" spans="2:2" x14ac:dyDescent="0.2">
      <c r="B132" s="87"/>
    </row>
    <row r="133" spans="2:2" x14ac:dyDescent="0.2">
      <c r="B133" s="87"/>
    </row>
    <row r="134" spans="2:2" x14ac:dyDescent="0.2">
      <c r="B134" s="87"/>
    </row>
    <row r="135" spans="2:2" x14ac:dyDescent="0.2">
      <c r="B135" s="87"/>
    </row>
    <row r="136" spans="2:2" x14ac:dyDescent="0.2">
      <c r="B136" s="87"/>
    </row>
    <row r="137" spans="2:2" x14ac:dyDescent="0.2">
      <c r="B137" s="87"/>
    </row>
    <row r="138" spans="2:2" x14ac:dyDescent="0.2">
      <c r="B138" s="87"/>
    </row>
    <row r="139" spans="2:2" x14ac:dyDescent="0.2">
      <c r="B139" s="87"/>
    </row>
    <row r="140" spans="2:2" x14ac:dyDescent="0.2">
      <c r="B140" s="87"/>
    </row>
    <row r="141" spans="2:2" x14ac:dyDescent="0.2">
      <c r="B141" s="87"/>
    </row>
    <row r="142" spans="2:2" x14ac:dyDescent="0.2">
      <c r="B142" s="87"/>
    </row>
    <row r="143" spans="2:2" x14ac:dyDescent="0.2">
      <c r="B143" s="87"/>
    </row>
    <row r="144" spans="2:2" x14ac:dyDescent="0.2">
      <c r="B144" s="87"/>
    </row>
    <row r="145" spans="2:2" x14ac:dyDescent="0.2">
      <c r="B145" s="87"/>
    </row>
    <row r="146" spans="2:2" x14ac:dyDescent="0.2">
      <c r="B146" s="87"/>
    </row>
    <row r="147" spans="2:2" x14ac:dyDescent="0.2">
      <c r="B147" s="87"/>
    </row>
    <row r="148" spans="2:2" x14ac:dyDescent="0.2">
      <c r="B148" s="87"/>
    </row>
    <row r="149" spans="2:2" x14ac:dyDescent="0.2">
      <c r="B149" s="87"/>
    </row>
    <row r="150" spans="2:2" x14ac:dyDescent="0.2">
      <c r="B150" s="87"/>
    </row>
    <row r="151" spans="2:2" x14ac:dyDescent="0.2">
      <c r="B151" s="87"/>
    </row>
    <row r="152" spans="2:2" x14ac:dyDescent="0.2">
      <c r="B152" s="87"/>
    </row>
    <row r="153" spans="2:2" x14ac:dyDescent="0.2">
      <c r="B153" s="87"/>
    </row>
    <row r="154" spans="2:2" x14ac:dyDescent="0.2">
      <c r="B154" s="87"/>
    </row>
    <row r="155" spans="2:2" x14ac:dyDescent="0.2">
      <c r="B155" s="87"/>
    </row>
    <row r="156" spans="2:2" x14ac:dyDescent="0.2">
      <c r="B156" s="87"/>
    </row>
    <row r="157" spans="2:2" x14ac:dyDescent="0.2">
      <c r="B157" s="87"/>
    </row>
    <row r="158" spans="2:2" x14ac:dyDescent="0.2">
      <c r="B158" s="87"/>
    </row>
    <row r="159" spans="2:2" x14ac:dyDescent="0.2">
      <c r="B159" s="87"/>
    </row>
    <row r="160" spans="2:2" x14ac:dyDescent="0.2">
      <c r="B160" s="87"/>
    </row>
    <row r="161" spans="2:2" x14ac:dyDescent="0.2">
      <c r="B161" s="87"/>
    </row>
    <row r="162" spans="2:2" x14ac:dyDescent="0.2">
      <c r="B162" s="87"/>
    </row>
    <row r="163" spans="2:2" x14ac:dyDescent="0.2">
      <c r="B163" s="87"/>
    </row>
    <row r="164" spans="2:2" x14ac:dyDescent="0.2">
      <c r="B164" s="87"/>
    </row>
    <row r="165" spans="2:2" x14ac:dyDescent="0.2">
      <c r="B165" s="87"/>
    </row>
    <row r="166" spans="2:2" x14ac:dyDescent="0.2">
      <c r="B166" s="87"/>
    </row>
    <row r="167" spans="2:2" x14ac:dyDescent="0.2">
      <c r="B167" s="87"/>
    </row>
    <row r="168" spans="2:2" x14ac:dyDescent="0.2">
      <c r="B168" s="87"/>
    </row>
    <row r="169" spans="2:2" x14ac:dyDescent="0.2">
      <c r="B169" s="87"/>
    </row>
    <row r="170" spans="2:2" x14ac:dyDescent="0.2">
      <c r="B170" s="87"/>
    </row>
    <row r="171" spans="2:2" x14ac:dyDescent="0.2">
      <c r="B171" s="87"/>
    </row>
    <row r="172" spans="2:2" x14ac:dyDescent="0.2">
      <c r="B172" s="87"/>
    </row>
    <row r="173" spans="2:2" x14ac:dyDescent="0.2">
      <c r="B173" s="87"/>
    </row>
    <row r="174" spans="2:2" x14ac:dyDescent="0.2">
      <c r="B174" s="87"/>
    </row>
    <row r="175" spans="2:2" x14ac:dyDescent="0.2">
      <c r="B175" s="87"/>
    </row>
    <row r="176" spans="2:2" x14ac:dyDescent="0.2">
      <c r="B176" s="87"/>
    </row>
    <row r="177" spans="2:2" x14ac:dyDescent="0.2">
      <c r="B177" s="87"/>
    </row>
    <row r="178" spans="2:2" x14ac:dyDescent="0.2">
      <c r="B178" s="87"/>
    </row>
    <row r="179" spans="2:2" x14ac:dyDescent="0.2">
      <c r="B179" s="87"/>
    </row>
    <row r="180" spans="2:2" x14ac:dyDescent="0.2">
      <c r="B180" s="87"/>
    </row>
    <row r="181" spans="2:2" x14ac:dyDescent="0.2">
      <c r="B181" s="87"/>
    </row>
    <row r="182" spans="2:2" x14ac:dyDescent="0.2">
      <c r="B182" s="87"/>
    </row>
    <row r="183" spans="2:2" x14ac:dyDescent="0.2">
      <c r="B183" s="87"/>
    </row>
    <row r="184" spans="2:2" x14ac:dyDescent="0.2">
      <c r="B184" s="87"/>
    </row>
    <row r="185" spans="2:2" x14ac:dyDescent="0.2">
      <c r="B185" s="87"/>
    </row>
    <row r="186" spans="2:2" x14ac:dyDescent="0.2">
      <c r="B186" s="87"/>
    </row>
    <row r="187" spans="2:2" x14ac:dyDescent="0.2">
      <c r="B187" s="87"/>
    </row>
    <row r="188" spans="2:2" x14ac:dyDescent="0.2">
      <c r="B188" s="87"/>
    </row>
    <row r="189" spans="2:2" x14ac:dyDescent="0.2">
      <c r="B189" s="87"/>
    </row>
    <row r="190" spans="2:2" x14ac:dyDescent="0.2">
      <c r="B190" s="87"/>
    </row>
    <row r="191" spans="2:2" x14ac:dyDescent="0.2">
      <c r="B191" s="87"/>
    </row>
    <row r="192" spans="2:2" x14ac:dyDescent="0.2">
      <c r="B192" s="87"/>
    </row>
    <row r="193" spans="2:2" x14ac:dyDescent="0.2">
      <c r="B193" s="87"/>
    </row>
    <row r="194" spans="2:2" x14ac:dyDescent="0.2">
      <c r="B194" s="87"/>
    </row>
    <row r="195" spans="2:2" x14ac:dyDescent="0.2">
      <c r="B195" s="87"/>
    </row>
    <row r="196" spans="2:2" x14ac:dyDescent="0.2">
      <c r="B196" s="87"/>
    </row>
    <row r="197" spans="2:2" x14ac:dyDescent="0.2">
      <c r="B197" s="87"/>
    </row>
    <row r="198" spans="2:2" x14ac:dyDescent="0.2">
      <c r="B198" s="87"/>
    </row>
    <row r="199" spans="2:2" x14ac:dyDescent="0.2">
      <c r="B199" s="87"/>
    </row>
    <row r="200" spans="2:2" x14ac:dyDescent="0.2">
      <c r="B200" s="87"/>
    </row>
    <row r="201" spans="2:2" x14ac:dyDescent="0.2">
      <c r="B201" s="87"/>
    </row>
    <row r="202" spans="2:2" x14ac:dyDescent="0.2">
      <c r="B202" s="87"/>
    </row>
    <row r="203" spans="2:2" x14ac:dyDescent="0.2">
      <c r="B203" s="87"/>
    </row>
    <row r="204" spans="2:2" x14ac:dyDescent="0.2">
      <c r="B204" s="87"/>
    </row>
    <row r="205" spans="2:2" x14ac:dyDescent="0.2">
      <c r="B205" s="87"/>
    </row>
    <row r="206" spans="2:2" x14ac:dyDescent="0.2">
      <c r="B206" s="87"/>
    </row>
    <row r="207" spans="2:2" x14ac:dyDescent="0.2">
      <c r="B207" s="87"/>
    </row>
    <row r="208" spans="2:2" x14ac:dyDescent="0.2">
      <c r="B208" s="87"/>
    </row>
    <row r="209" spans="2:2" x14ac:dyDescent="0.2">
      <c r="B209" s="87"/>
    </row>
    <row r="210" spans="2:2" x14ac:dyDescent="0.2">
      <c r="B210" s="87"/>
    </row>
    <row r="211" spans="2:2" x14ac:dyDescent="0.2">
      <c r="B211" s="87"/>
    </row>
    <row r="212" spans="2:2" x14ac:dyDescent="0.2">
      <c r="B212" s="87"/>
    </row>
    <row r="213" spans="2:2" x14ac:dyDescent="0.2">
      <c r="B213" s="87"/>
    </row>
    <row r="214" spans="2:2" x14ac:dyDescent="0.2">
      <c r="B214" s="87"/>
    </row>
    <row r="215" spans="2:2" x14ac:dyDescent="0.2">
      <c r="B215" s="87"/>
    </row>
    <row r="216" spans="2:2" x14ac:dyDescent="0.2">
      <c r="B216" s="87"/>
    </row>
    <row r="217" spans="2:2" x14ac:dyDescent="0.2">
      <c r="B217" s="87"/>
    </row>
    <row r="218" spans="2:2" x14ac:dyDescent="0.2">
      <c r="B218" s="87"/>
    </row>
    <row r="219" spans="2:2" x14ac:dyDescent="0.2">
      <c r="B219" s="87"/>
    </row>
    <row r="220" spans="2:2" x14ac:dyDescent="0.2">
      <c r="B220" s="87"/>
    </row>
    <row r="221" spans="2:2" x14ac:dyDescent="0.2">
      <c r="B221" s="87"/>
    </row>
    <row r="222" spans="2:2" x14ac:dyDescent="0.2">
      <c r="B222" s="87"/>
    </row>
    <row r="223" spans="2:2" x14ac:dyDescent="0.2">
      <c r="B223" s="87"/>
    </row>
    <row r="224" spans="2:2" x14ac:dyDescent="0.2">
      <c r="B224" s="87"/>
    </row>
    <row r="225" spans="2:2" x14ac:dyDescent="0.2">
      <c r="B225" s="87"/>
    </row>
    <row r="226" spans="2:2" x14ac:dyDescent="0.2">
      <c r="B226" s="87"/>
    </row>
    <row r="227" spans="2:2" x14ac:dyDescent="0.2">
      <c r="B227" s="87"/>
    </row>
    <row r="228" spans="2:2" x14ac:dyDescent="0.2">
      <c r="B228" s="87"/>
    </row>
    <row r="229" spans="2:2" x14ac:dyDescent="0.2">
      <c r="B229" s="87"/>
    </row>
    <row r="230" spans="2:2" x14ac:dyDescent="0.2">
      <c r="B230" s="87"/>
    </row>
    <row r="231" spans="2:2" x14ac:dyDescent="0.2">
      <c r="B231" s="87"/>
    </row>
    <row r="232" spans="2:2" x14ac:dyDescent="0.2">
      <c r="B232" s="87"/>
    </row>
    <row r="233" spans="2:2" x14ac:dyDescent="0.2">
      <c r="B233" s="87"/>
    </row>
    <row r="234" spans="2:2" x14ac:dyDescent="0.2">
      <c r="B234" s="87"/>
    </row>
    <row r="235" spans="2:2" x14ac:dyDescent="0.2">
      <c r="B235" s="87"/>
    </row>
    <row r="236" spans="2:2" x14ac:dyDescent="0.2">
      <c r="B236" s="87"/>
    </row>
    <row r="237" spans="2:2" x14ac:dyDescent="0.2">
      <c r="B237" s="87"/>
    </row>
    <row r="238" spans="2:2" x14ac:dyDescent="0.2">
      <c r="B238" s="87"/>
    </row>
    <row r="239" spans="2:2" x14ac:dyDescent="0.2">
      <c r="B239" s="87"/>
    </row>
    <row r="240" spans="2:2" x14ac:dyDescent="0.2">
      <c r="B240" s="87"/>
    </row>
    <row r="241" spans="2:2" x14ac:dyDescent="0.2">
      <c r="B241" s="87"/>
    </row>
    <row r="242" spans="2:2" x14ac:dyDescent="0.2">
      <c r="B242" s="87"/>
    </row>
    <row r="243" spans="2:2" x14ac:dyDescent="0.2">
      <c r="B243" s="87"/>
    </row>
    <row r="244" spans="2:2" x14ac:dyDescent="0.2">
      <c r="B244" s="87"/>
    </row>
    <row r="245" spans="2:2" x14ac:dyDescent="0.2">
      <c r="B245" s="87"/>
    </row>
    <row r="246" spans="2:2" x14ac:dyDescent="0.2">
      <c r="B246" s="87"/>
    </row>
    <row r="247" spans="2:2" x14ac:dyDescent="0.2">
      <c r="B247" s="87"/>
    </row>
    <row r="248" spans="2:2" x14ac:dyDescent="0.2">
      <c r="B248" s="87"/>
    </row>
    <row r="249" spans="2:2" x14ac:dyDescent="0.2">
      <c r="B249" s="87"/>
    </row>
    <row r="250" spans="2:2" x14ac:dyDescent="0.2">
      <c r="B250" s="87"/>
    </row>
    <row r="251" spans="2:2" x14ac:dyDescent="0.2">
      <c r="B251" s="87"/>
    </row>
    <row r="252" spans="2:2" x14ac:dyDescent="0.2">
      <c r="B252" s="87"/>
    </row>
    <row r="253" spans="2:2" x14ac:dyDescent="0.2">
      <c r="B253" s="87"/>
    </row>
    <row r="254" spans="2:2" x14ac:dyDescent="0.2">
      <c r="B254" s="87"/>
    </row>
    <row r="255" spans="2:2" x14ac:dyDescent="0.2">
      <c r="B255" s="87"/>
    </row>
    <row r="256" spans="2:2" x14ac:dyDescent="0.2">
      <c r="B256" s="87"/>
    </row>
    <row r="257" spans="2:2" x14ac:dyDescent="0.2">
      <c r="B257" s="87"/>
    </row>
    <row r="258" spans="2:2" x14ac:dyDescent="0.2">
      <c r="B258" s="87"/>
    </row>
    <row r="259" spans="2:2" x14ac:dyDescent="0.2">
      <c r="B259" s="87"/>
    </row>
    <row r="260" spans="2:2" x14ac:dyDescent="0.2">
      <c r="B260" s="87"/>
    </row>
    <row r="261" spans="2:2" x14ac:dyDescent="0.2">
      <c r="B261" s="87"/>
    </row>
    <row r="262" spans="2:2" x14ac:dyDescent="0.2">
      <c r="B262" s="87"/>
    </row>
    <row r="263" spans="2:2" x14ac:dyDescent="0.2">
      <c r="B263" s="87"/>
    </row>
    <row r="264" spans="2:2" x14ac:dyDescent="0.2">
      <c r="B264" s="87"/>
    </row>
    <row r="265" spans="2:2" x14ac:dyDescent="0.2">
      <c r="B265" s="87"/>
    </row>
    <row r="266" spans="2:2" x14ac:dyDescent="0.2">
      <c r="B266" s="87"/>
    </row>
    <row r="267" spans="2:2" x14ac:dyDescent="0.2">
      <c r="B267" s="87"/>
    </row>
    <row r="268" spans="2:2" x14ac:dyDescent="0.2">
      <c r="B268" s="87"/>
    </row>
    <row r="269" spans="2:2" x14ac:dyDescent="0.2">
      <c r="B269" s="87"/>
    </row>
    <row r="270" spans="2:2" x14ac:dyDescent="0.2">
      <c r="B270" s="87"/>
    </row>
    <row r="271" spans="2:2" x14ac:dyDescent="0.2">
      <c r="B271" s="87"/>
    </row>
    <row r="272" spans="2:2" x14ac:dyDescent="0.2">
      <c r="B272" s="87"/>
    </row>
    <row r="273" spans="2:2" x14ac:dyDescent="0.2">
      <c r="B273" s="87"/>
    </row>
    <row r="274" spans="2:2" x14ac:dyDescent="0.2">
      <c r="B274" s="87"/>
    </row>
    <row r="275" spans="2:2" x14ac:dyDescent="0.2">
      <c r="B275" s="87"/>
    </row>
    <row r="276" spans="2:2" x14ac:dyDescent="0.2">
      <c r="B276" s="87"/>
    </row>
    <row r="277" spans="2:2" x14ac:dyDescent="0.2">
      <c r="B277" s="87"/>
    </row>
    <row r="278" spans="2:2" x14ac:dyDescent="0.2">
      <c r="B278" s="87"/>
    </row>
    <row r="279" spans="2:2" x14ac:dyDescent="0.2">
      <c r="B279" s="87"/>
    </row>
    <row r="280" spans="2:2" x14ac:dyDescent="0.2">
      <c r="B280" s="87"/>
    </row>
    <row r="281" spans="2:2" x14ac:dyDescent="0.2">
      <c r="B281" s="87"/>
    </row>
    <row r="282" spans="2:2" x14ac:dyDescent="0.2">
      <c r="B282" s="87"/>
    </row>
    <row r="283" spans="2:2" x14ac:dyDescent="0.2">
      <c r="B283" s="87"/>
    </row>
    <row r="284" spans="2:2" x14ac:dyDescent="0.2">
      <c r="B284" s="87"/>
    </row>
    <row r="285" spans="2:2" x14ac:dyDescent="0.2">
      <c r="B285" s="87"/>
    </row>
    <row r="286" spans="2:2" x14ac:dyDescent="0.2">
      <c r="B286" s="87"/>
    </row>
    <row r="287" spans="2:2" x14ac:dyDescent="0.2">
      <c r="B287" s="87"/>
    </row>
    <row r="288" spans="2:2" x14ac:dyDescent="0.2">
      <c r="B288" s="87"/>
    </row>
    <row r="289" spans="2:2" x14ac:dyDescent="0.2">
      <c r="B289" s="87"/>
    </row>
    <row r="290" spans="2:2" x14ac:dyDescent="0.2">
      <c r="B290" s="87"/>
    </row>
    <row r="291" spans="2:2" x14ac:dyDescent="0.2">
      <c r="B291" s="87"/>
    </row>
    <row r="292" spans="2:2" x14ac:dyDescent="0.2">
      <c r="B292" s="87"/>
    </row>
    <row r="293" spans="2:2" x14ac:dyDescent="0.2">
      <c r="B293" s="87"/>
    </row>
    <row r="294" spans="2:2" x14ac:dyDescent="0.2">
      <c r="B294" s="87"/>
    </row>
    <row r="295" spans="2:2" x14ac:dyDescent="0.2">
      <c r="B295" s="87"/>
    </row>
    <row r="296" spans="2:2" x14ac:dyDescent="0.2">
      <c r="B296" s="87"/>
    </row>
    <row r="297" spans="2:2" x14ac:dyDescent="0.2">
      <c r="B297" s="87"/>
    </row>
    <row r="298" spans="2:2" x14ac:dyDescent="0.2">
      <c r="B298" s="87"/>
    </row>
    <row r="299" spans="2:2" x14ac:dyDescent="0.2">
      <c r="B299" s="87"/>
    </row>
    <row r="300" spans="2:2" x14ac:dyDescent="0.2">
      <c r="B300" s="87"/>
    </row>
    <row r="301" spans="2:2" x14ac:dyDescent="0.2">
      <c r="B301" s="87"/>
    </row>
    <row r="302" spans="2:2" x14ac:dyDescent="0.2">
      <c r="B302" s="87"/>
    </row>
    <row r="303" spans="2:2" x14ac:dyDescent="0.2">
      <c r="B303" s="87"/>
    </row>
    <row r="304" spans="2:2" x14ac:dyDescent="0.2">
      <c r="B304" s="87"/>
    </row>
    <row r="305" spans="2:2" x14ac:dyDescent="0.2">
      <c r="B305" s="87"/>
    </row>
    <row r="306" spans="2:2" x14ac:dyDescent="0.2">
      <c r="B306" s="87"/>
    </row>
    <row r="307" spans="2:2" x14ac:dyDescent="0.2">
      <c r="B307" s="87"/>
    </row>
    <row r="308" spans="2:2" x14ac:dyDescent="0.2">
      <c r="B308" s="87"/>
    </row>
    <row r="309" spans="2:2" x14ac:dyDescent="0.2">
      <c r="B309" s="87"/>
    </row>
    <row r="310" spans="2:2" x14ac:dyDescent="0.2">
      <c r="B310" s="87"/>
    </row>
    <row r="311" spans="2:2" x14ac:dyDescent="0.2">
      <c r="B311" s="87"/>
    </row>
    <row r="312" spans="2:2" x14ac:dyDescent="0.2">
      <c r="B312" s="87"/>
    </row>
    <row r="313" spans="2:2" x14ac:dyDescent="0.2">
      <c r="B313" s="87"/>
    </row>
    <row r="314" spans="2:2" x14ac:dyDescent="0.2">
      <c r="B314" s="87"/>
    </row>
    <row r="315" spans="2:2" x14ac:dyDescent="0.2">
      <c r="B315" s="87"/>
    </row>
    <row r="316" spans="2:2" x14ac:dyDescent="0.2">
      <c r="B316" s="87"/>
    </row>
    <row r="317" spans="2:2" x14ac:dyDescent="0.2">
      <c r="B317" s="87"/>
    </row>
    <row r="318" spans="2:2" x14ac:dyDescent="0.2">
      <c r="B318" s="87"/>
    </row>
    <row r="319" spans="2:2" x14ac:dyDescent="0.2">
      <c r="B319" s="87"/>
    </row>
    <row r="320" spans="2:2" x14ac:dyDescent="0.2">
      <c r="B320" s="87"/>
    </row>
    <row r="321" spans="2:2" x14ac:dyDescent="0.2">
      <c r="B321" s="87"/>
    </row>
    <row r="322" spans="2:2" x14ac:dyDescent="0.2">
      <c r="B322" s="87"/>
    </row>
    <row r="323" spans="2:2" x14ac:dyDescent="0.2">
      <c r="B323" s="87"/>
    </row>
    <row r="324" spans="2:2" x14ac:dyDescent="0.2">
      <c r="B324" s="87"/>
    </row>
    <row r="325" spans="2:2" x14ac:dyDescent="0.2">
      <c r="B325" s="87"/>
    </row>
    <row r="326" spans="2:2" x14ac:dyDescent="0.2">
      <c r="B326" s="87"/>
    </row>
    <row r="327" spans="2:2" x14ac:dyDescent="0.2">
      <c r="B327" s="87"/>
    </row>
    <row r="328" spans="2:2" x14ac:dyDescent="0.2">
      <c r="B328" s="87"/>
    </row>
    <row r="329" spans="2:2" x14ac:dyDescent="0.2">
      <c r="B329" s="87"/>
    </row>
    <row r="330" spans="2:2" x14ac:dyDescent="0.2">
      <c r="B330" s="87"/>
    </row>
    <row r="331" spans="2:2" x14ac:dyDescent="0.2">
      <c r="B331" s="87"/>
    </row>
    <row r="332" spans="2:2" x14ac:dyDescent="0.2">
      <c r="B332" s="87"/>
    </row>
    <row r="333" spans="2:2" x14ac:dyDescent="0.2">
      <c r="B333" s="87"/>
    </row>
    <row r="334" spans="2:2" x14ac:dyDescent="0.2">
      <c r="B334" s="87"/>
    </row>
    <row r="335" spans="2:2" x14ac:dyDescent="0.2">
      <c r="B335" s="87"/>
    </row>
    <row r="336" spans="2:2" x14ac:dyDescent="0.2">
      <c r="B336" s="87"/>
    </row>
    <row r="337" spans="2:2" x14ac:dyDescent="0.2">
      <c r="B337" s="87"/>
    </row>
    <row r="338" spans="2:2" x14ac:dyDescent="0.2">
      <c r="B338" s="87"/>
    </row>
  </sheetData>
  <hyperlinks>
    <hyperlink ref="AH49" r:id="rId1" display="lisa.brown@defra.gsi.gov.uk "/>
    <hyperlink ref="K1" r:id="rId2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E14B"/>
  </sheetPr>
  <dimension ref="A1:AS220"/>
  <sheetViews>
    <sheetView showGridLines="0" zoomScaleNormal="10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7.109375" defaultRowHeight="12.75" x14ac:dyDescent="0.2"/>
  <cols>
    <col min="1" max="1" width="2.109375" style="15" customWidth="1"/>
    <col min="2" max="2" width="22.21875" style="15" customWidth="1"/>
    <col min="3" max="27" width="7.5546875" style="190" customWidth="1"/>
    <col min="28" max="28" width="7.5546875" style="16" customWidth="1"/>
    <col min="29" max="34" width="7.109375" style="16"/>
    <col min="35" max="35" width="7.109375" style="80"/>
    <col min="36" max="37" width="9.5546875" style="16" bestFit="1" customWidth="1"/>
    <col min="38" max="16384" width="7.109375" style="16"/>
  </cols>
  <sheetData>
    <row r="1" spans="1:12" x14ac:dyDescent="0.2">
      <c r="A1" s="5" t="s">
        <v>482</v>
      </c>
      <c r="K1" s="457" t="s">
        <v>468</v>
      </c>
      <c r="L1" s="645" t="s">
        <v>456</v>
      </c>
    </row>
    <row r="2" spans="1:12" x14ac:dyDescent="0.2">
      <c r="A2" s="411" t="s">
        <v>116</v>
      </c>
    </row>
    <row r="3" spans="1:12" ht="13.5" thickBot="1" x14ac:dyDescent="0.25">
      <c r="A3" s="60" t="s">
        <v>46</v>
      </c>
    </row>
    <row r="4" spans="1:12" x14ac:dyDescent="0.2">
      <c r="A4" s="717"/>
      <c r="B4" s="732"/>
      <c r="C4" s="724"/>
      <c r="D4" s="724"/>
      <c r="E4" s="724"/>
      <c r="F4" s="724"/>
      <c r="G4" s="724"/>
      <c r="H4" s="724"/>
      <c r="I4" s="724"/>
      <c r="J4" s="724"/>
    </row>
    <row r="5" spans="1:12" x14ac:dyDescent="0.2">
      <c r="A5" s="719"/>
      <c r="B5" s="733" t="s">
        <v>39</v>
      </c>
      <c r="C5" s="734">
        <v>2010</v>
      </c>
      <c r="D5" s="734">
        <v>2011</v>
      </c>
      <c r="E5" s="734">
        <v>2012</v>
      </c>
      <c r="F5" s="734">
        <v>2013</v>
      </c>
      <c r="G5" s="734">
        <v>2014</v>
      </c>
      <c r="H5" s="734">
        <v>2015</v>
      </c>
      <c r="I5" s="734">
        <v>2016</v>
      </c>
      <c r="J5" s="734">
        <v>2017</v>
      </c>
    </row>
    <row r="6" spans="1:12" ht="13.5" thickBot="1" x14ac:dyDescent="0.25">
      <c r="A6" s="722"/>
      <c r="B6" s="722"/>
      <c r="C6" s="735"/>
      <c r="D6" s="735" t="s">
        <v>38</v>
      </c>
      <c r="E6" s="735"/>
      <c r="F6" s="735"/>
      <c r="G6" s="735"/>
      <c r="H6" s="735"/>
      <c r="I6" s="735"/>
      <c r="J6" s="723" t="s">
        <v>37</v>
      </c>
    </row>
    <row r="7" spans="1:12" x14ac:dyDescent="0.2">
      <c r="A7" s="90" t="s">
        <v>113</v>
      </c>
      <c r="B7" s="56"/>
    </row>
    <row r="8" spans="1:12" x14ac:dyDescent="0.2">
      <c r="A8" s="86"/>
      <c r="B8" s="56" t="s">
        <v>112</v>
      </c>
      <c r="C8" s="624">
        <v>23.636700290337075</v>
      </c>
      <c r="D8" s="624">
        <v>25.771660567939936</v>
      </c>
      <c r="E8" s="624">
        <v>27.585465197885441</v>
      </c>
      <c r="F8" s="624">
        <v>33.6692979045499</v>
      </c>
      <c r="G8" s="624">
        <v>31.790062194400775</v>
      </c>
      <c r="H8" s="624">
        <v>30.797830078528698</v>
      </c>
      <c r="I8" s="624" t="s">
        <v>12</v>
      </c>
      <c r="J8" s="624" t="s">
        <v>12</v>
      </c>
    </row>
    <row r="9" spans="1:12" x14ac:dyDescent="0.2">
      <c r="A9" s="90"/>
      <c r="B9" s="56" t="s">
        <v>111</v>
      </c>
      <c r="C9" s="624">
        <v>114.67688731109844</v>
      </c>
      <c r="D9" s="624">
        <v>113.1468505641041</v>
      </c>
      <c r="E9" s="624">
        <v>128.25657683847348</v>
      </c>
      <c r="F9" s="624">
        <v>135.98421488819449</v>
      </c>
      <c r="G9" s="624">
        <v>101.83231071184575</v>
      </c>
      <c r="H9" s="624">
        <v>123.76041686856502</v>
      </c>
      <c r="I9" s="624">
        <v>140.81022392938746</v>
      </c>
      <c r="J9" s="624">
        <v>151.13772149303537</v>
      </c>
    </row>
    <row r="10" spans="1:12" x14ac:dyDescent="0.2">
      <c r="A10" s="90"/>
      <c r="B10" s="56" t="s">
        <v>110</v>
      </c>
      <c r="C10" s="624">
        <v>28.397297899774465</v>
      </c>
      <c r="D10" s="624">
        <v>30.304677845875144</v>
      </c>
      <c r="E10" s="624">
        <v>31.260635042005156</v>
      </c>
      <c r="F10" s="624">
        <v>31.776612953672988</v>
      </c>
      <c r="G10" s="624">
        <v>27.753334899725985</v>
      </c>
      <c r="H10" s="624">
        <v>28.655059434034971</v>
      </c>
      <c r="I10" s="624">
        <v>31.512465513732973</v>
      </c>
      <c r="J10" s="624">
        <v>31.26770708715862</v>
      </c>
    </row>
    <row r="11" spans="1:12" x14ac:dyDescent="0.2">
      <c r="A11" s="90"/>
      <c r="B11" s="56" t="s">
        <v>109</v>
      </c>
      <c r="C11" s="624">
        <v>30.682576158699774</v>
      </c>
      <c r="D11" s="624">
        <v>29.968958513948188</v>
      </c>
      <c r="E11" s="624">
        <v>32.062213198685683</v>
      </c>
      <c r="F11" s="624">
        <v>38.958781752518902</v>
      </c>
      <c r="G11" s="624">
        <v>26.04329632695411</v>
      </c>
      <c r="H11" s="624">
        <v>26.938658675492395</v>
      </c>
      <c r="I11" s="624">
        <v>26.200983634671442</v>
      </c>
      <c r="J11" s="624">
        <v>29.012081884278714</v>
      </c>
    </row>
    <row r="12" spans="1:12" x14ac:dyDescent="0.2">
      <c r="A12" s="90"/>
      <c r="B12" s="96" t="s">
        <v>108</v>
      </c>
      <c r="C12" s="624">
        <v>109.33332120796351</v>
      </c>
      <c r="D12" s="624">
        <v>85.488166534143318</v>
      </c>
      <c r="E12" s="624">
        <v>60.129797504374281</v>
      </c>
      <c r="F12" s="624">
        <v>97.204044189816102</v>
      </c>
      <c r="G12" s="624">
        <v>103.52676659560531</v>
      </c>
      <c r="H12" s="624">
        <v>106.05732977273502</v>
      </c>
      <c r="I12" s="624">
        <v>126.36062108084147</v>
      </c>
      <c r="J12" s="624">
        <v>133.89345699006438</v>
      </c>
    </row>
    <row r="13" spans="1:12" x14ac:dyDescent="0.2">
      <c r="A13" s="90"/>
      <c r="B13" s="56" t="s">
        <v>107</v>
      </c>
      <c r="C13" s="624">
        <v>23.15188005943547</v>
      </c>
      <c r="D13" s="624">
        <v>24.072332936532444</v>
      </c>
      <c r="E13" s="624">
        <v>25.546986713032716</v>
      </c>
      <c r="F13" s="624">
        <v>23.648450423370491</v>
      </c>
      <c r="G13" s="624">
        <v>23.698748916234077</v>
      </c>
      <c r="H13" s="624">
        <v>22.83203298973606</v>
      </c>
      <c r="I13" s="624">
        <v>29.709826717569495</v>
      </c>
      <c r="J13" s="624">
        <v>24.828162656544151</v>
      </c>
    </row>
    <row r="14" spans="1:12" x14ac:dyDescent="0.2">
      <c r="A14" s="90"/>
      <c r="B14" s="99" t="s">
        <v>85</v>
      </c>
      <c r="C14" s="143">
        <v>329.87866292730871</v>
      </c>
      <c r="D14" s="143">
        <v>308.75264696254317</v>
      </c>
      <c r="E14" s="143">
        <v>304.84167449445675</v>
      </c>
      <c r="F14" s="143">
        <v>361.24140211212284</v>
      </c>
      <c r="G14" s="143">
        <v>314.64451964476604</v>
      </c>
      <c r="H14" s="143">
        <v>339.04132781909215</v>
      </c>
      <c r="I14" s="143">
        <v>354.59412087620285</v>
      </c>
      <c r="J14" s="143">
        <v>370.13913011108116</v>
      </c>
    </row>
    <row r="15" spans="1:12" x14ac:dyDescent="0.2">
      <c r="A15" s="105"/>
      <c r="B15" s="96"/>
      <c r="C15" s="143"/>
      <c r="D15" s="143"/>
      <c r="E15" s="143"/>
      <c r="F15" s="143"/>
      <c r="G15" s="143"/>
      <c r="H15" s="143"/>
      <c r="I15" s="143"/>
      <c r="J15" s="143"/>
    </row>
    <row r="16" spans="1:12" x14ac:dyDescent="0.2">
      <c r="A16" s="90" t="s">
        <v>106</v>
      </c>
      <c r="B16" s="98"/>
      <c r="C16" s="390"/>
      <c r="D16" s="390"/>
      <c r="E16" s="390"/>
      <c r="F16" s="390"/>
      <c r="G16" s="390"/>
      <c r="H16" s="390"/>
      <c r="I16" s="390"/>
      <c r="J16" s="390"/>
    </row>
    <row r="17" spans="1:10" x14ac:dyDescent="0.2">
      <c r="A17" s="90"/>
      <c r="B17" s="96" t="s">
        <v>105</v>
      </c>
      <c r="C17" s="624">
        <v>38.846926055419594</v>
      </c>
      <c r="D17" s="624">
        <v>43.637082784197418</v>
      </c>
      <c r="E17" s="624">
        <v>50.15146609004487</v>
      </c>
      <c r="F17" s="624">
        <v>56.164938488569184</v>
      </c>
      <c r="G17" s="624">
        <v>47.241847712948228</v>
      </c>
      <c r="H17" s="624">
        <v>46.232887918382218</v>
      </c>
      <c r="I17" s="624">
        <v>52.258985535228447</v>
      </c>
      <c r="J17" s="624">
        <v>57.138638820538205</v>
      </c>
    </row>
    <row r="18" spans="1:10" x14ac:dyDescent="0.2">
      <c r="A18" s="90"/>
      <c r="B18" s="96" t="s">
        <v>104</v>
      </c>
      <c r="C18" s="624">
        <v>19.350520328955497</v>
      </c>
      <c r="D18" s="624">
        <v>14.139092451929772</v>
      </c>
      <c r="E18" s="624">
        <v>11.173144698820561</v>
      </c>
      <c r="F18" s="624">
        <v>18.544234826581345</v>
      </c>
      <c r="G18" s="624">
        <v>15.99582053133806</v>
      </c>
      <c r="H18" s="624">
        <v>15.075291726319728</v>
      </c>
      <c r="I18" s="624">
        <v>18.554920573121951</v>
      </c>
      <c r="J18" s="624">
        <v>21.623395012209471</v>
      </c>
    </row>
    <row r="19" spans="1:10" x14ac:dyDescent="0.2">
      <c r="A19" s="90"/>
      <c r="B19" s="96" t="s">
        <v>103</v>
      </c>
      <c r="C19" s="624">
        <v>17.784086306123495</v>
      </c>
      <c r="D19" s="624">
        <v>18.697285142377108</v>
      </c>
      <c r="E19" s="624">
        <v>18.401211739492457</v>
      </c>
      <c r="F19" s="624">
        <v>19.349555452751623</v>
      </c>
      <c r="G19" s="624">
        <v>19.284157275449314</v>
      </c>
      <c r="H19" s="624">
        <v>19.340803715300034</v>
      </c>
      <c r="I19" s="624">
        <v>16.240857882112085</v>
      </c>
      <c r="J19" s="624">
        <v>20.548459914516339</v>
      </c>
    </row>
    <row r="20" spans="1:10" x14ac:dyDescent="0.2">
      <c r="A20" s="90"/>
      <c r="B20" s="96" t="s">
        <v>102</v>
      </c>
      <c r="C20" s="624">
        <v>35.891118804154452</v>
      </c>
      <c r="D20" s="624">
        <v>51.89838664904493</v>
      </c>
      <c r="E20" s="624">
        <v>27.20766536069528</v>
      </c>
      <c r="F20" s="624">
        <v>33.264793266417364</v>
      </c>
      <c r="G20" s="624">
        <v>29.306110609647593</v>
      </c>
      <c r="H20" s="624">
        <v>37.892352063387797</v>
      </c>
      <c r="I20" s="624">
        <v>47.007660194842202</v>
      </c>
      <c r="J20" s="624">
        <v>60.799641065696299</v>
      </c>
    </row>
    <row r="21" spans="1:10" x14ac:dyDescent="0.2">
      <c r="A21" s="90"/>
      <c r="B21" s="96" t="s">
        <v>101</v>
      </c>
      <c r="C21" s="624">
        <v>47.596393069598406</v>
      </c>
      <c r="D21" s="624">
        <v>45.395319725919471</v>
      </c>
      <c r="E21" s="624">
        <v>47.375985479896585</v>
      </c>
      <c r="F21" s="624">
        <v>41.448338320637141</v>
      </c>
      <c r="G21" s="624">
        <v>42.064300147068401</v>
      </c>
      <c r="H21" s="624">
        <v>42.992844581683698</v>
      </c>
      <c r="I21" s="624">
        <v>48.910681964387038</v>
      </c>
      <c r="J21" s="624">
        <v>42.248841788646395</v>
      </c>
    </row>
    <row r="22" spans="1:10" x14ac:dyDescent="0.2">
      <c r="A22" s="90"/>
      <c r="B22" s="87" t="s">
        <v>100</v>
      </c>
      <c r="C22" s="624">
        <v>59.78574885742983</v>
      </c>
      <c r="D22" s="624">
        <v>55.846437136159793</v>
      </c>
      <c r="E22" s="624">
        <v>85.786291315451592</v>
      </c>
      <c r="F22" s="624">
        <v>56.109945417014679</v>
      </c>
      <c r="G22" s="624">
        <v>62.216582170780676</v>
      </c>
      <c r="H22" s="624">
        <v>64.750421873088555</v>
      </c>
      <c r="I22" s="624">
        <v>69.232531152484569</v>
      </c>
      <c r="J22" s="624">
        <v>62.346401003331898</v>
      </c>
    </row>
    <row r="23" spans="1:10" x14ac:dyDescent="0.2">
      <c r="A23" s="86"/>
      <c r="B23" s="86" t="s">
        <v>85</v>
      </c>
      <c r="C23" s="143">
        <v>219.25479342168128</v>
      </c>
      <c r="D23" s="143">
        <v>229.61360388962851</v>
      </c>
      <c r="E23" s="143">
        <v>240.09576468440133</v>
      </c>
      <c r="F23" s="143">
        <v>224.88180577197133</v>
      </c>
      <c r="G23" s="143">
        <v>216.10881844723227</v>
      </c>
      <c r="H23" s="143">
        <v>226.28460187816202</v>
      </c>
      <c r="I23" s="143">
        <v>252.20563730217629</v>
      </c>
      <c r="J23" s="143">
        <v>264.70537760493863</v>
      </c>
    </row>
    <row r="24" spans="1:10" x14ac:dyDescent="0.2">
      <c r="A24" s="90"/>
      <c r="B24" s="87"/>
      <c r="C24" s="390"/>
      <c r="D24" s="390"/>
      <c r="E24" s="390"/>
      <c r="F24" s="390"/>
      <c r="G24" s="390"/>
      <c r="H24" s="390"/>
      <c r="I24" s="390"/>
      <c r="J24" s="390"/>
    </row>
    <row r="25" spans="1:10" x14ac:dyDescent="0.2">
      <c r="A25" s="105" t="s">
        <v>99</v>
      </c>
      <c r="B25" s="646"/>
      <c r="C25" s="390"/>
      <c r="D25" s="390"/>
      <c r="E25" s="390"/>
      <c r="F25" s="390"/>
      <c r="G25" s="390"/>
      <c r="H25" s="390"/>
      <c r="I25" s="390"/>
      <c r="J25" s="390"/>
    </row>
    <row r="26" spans="1:10" x14ac:dyDescent="0.2">
      <c r="A26" s="105"/>
      <c r="B26" s="647" t="s">
        <v>476</v>
      </c>
      <c r="C26" s="624">
        <v>4.6049360598997326</v>
      </c>
      <c r="D26" s="624">
        <v>4.528029522423914</v>
      </c>
      <c r="E26" s="624">
        <v>4.7809842381126542</v>
      </c>
      <c r="F26" s="624">
        <v>6.9920848763468344</v>
      </c>
      <c r="G26" s="624">
        <v>5.940849338871045</v>
      </c>
      <c r="H26" s="624">
        <v>7.3817591531042224</v>
      </c>
      <c r="I26" s="624" t="s">
        <v>12</v>
      </c>
      <c r="J26" s="624" t="s">
        <v>12</v>
      </c>
    </row>
    <row r="27" spans="1:10" x14ac:dyDescent="0.2">
      <c r="A27" s="105"/>
      <c r="B27" s="647" t="s">
        <v>97</v>
      </c>
      <c r="C27" s="624">
        <v>16.665510463226241</v>
      </c>
      <c r="D27" s="624">
        <v>15.562377328137325</v>
      </c>
      <c r="E27" s="624">
        <v>19.797199925079934</v>
      </c>
      <c r="F27" s="624">
        <v>19.229557814919797</v>
      </c>
      <c r="G27" s="624">
        <v>15.86429588471484</v>
      </c>
      <c r="H27" s="624">
        <v>15.264430060665946</v>
      </c>
      <c r="I27" s="624">
        <v>35.413359513544322</v>
      </c>
      <c r="J27" s="624">
        <v>35.223033328912315</v>
      </c>
    </row>
    <row r="28" spans="1:10" x14ac:dyDescent="0.2">
      <c r="A28" s="105"/>
      <c r="B28" s="646" t="s">
        <v>96</v>
      </c>
      <c r="C28" s="94" t="s">
        <v>12</v>
      </c>
      <c r="D28" s="94" t="s">
        <v>12</v>
      </c>
      <c r="E28" s="94" t="s">
        <v>12</v>
      </c>
      <c r="F28" s="94" t="s">
        <v>12</v>
      </c>
      <c r="G28" s="94" t="s">
        <v>12</v>
      </c>
      <c r="H28" s="94" t="s">
        <v>12</v>
      </c>
      <c r="I28" s="94" t="s">
        <v>12</v>
      </c>
      <c r="J28" s="94" t="s">
        <v>12</v>
      </c>
    </row>
    <row r="29" spans="1:10" x14ac:dyDescent="0.2">
      <c r="A29" s="105"/>
      <c r="B29" s="647" t="s">
        <v>426</v>
      </c>
      <c r="C29" s="624">
        <v>45.909788883572553</v>
      </c>
      <c r="D29" s="624">
        <v>47.686687471167488</v>
      </c>
      <c r="E29" s="624">
        <v>35.08276775994922</v>
      </c>
      <c r="F29" s="624">
        <v>44.748552151144523</v>
      </c>
      <c r="G29" s="624">
        <v>44.848024145468273</v>
      </c>
      <c r="H29" s="624">
        <v>45.745505858356914</v>
      </c>
      <c r="I29" s="624">
        <v>47.797335589177727</v>
      </c>
      <c r="J29" s="624">
        <v>36.360529025616898</v>
      </c>
    </row>
    <row r="30" spans="1:10" x14ac:dyDescent="0.2">
      <c r="A30" s="105"/>
      <c r="B30" s="86" t="s">
        <v>85</v>
      </c>
      <c r="C30" s="624">
        <v>67.180235406698529</v>
      </c>
      <c r="D30" s="624">
        <v>67.777094321728725</v>
      </c>
      <c r="E30" s="624">
        <v>59.660951923141809</v>
      </c>
      <c r="F30" s="624">
        <v>70.970194842411161</v>
      </c>
      <c r="G30" s="624">
        <v>66.653169369054154</v>
      </c>
      <c r="H30" s="624">
        <v>68.391695072127078</v>
      </c>
      <c r="I30" s="624">
        <v>83.210695102722042</v>
      </c>
      <c r="J30" s="624">
        <v>71.583562354529221</v>
      </c>
    </row>
    <row r="31" spans="1:10" x14ac:dyDescent="0.2">
      <c r="A31" s="90"/>
      <c r="B31" s="87"/>
      <c r="C31" s="94"/>
      <c r="D31" s="94"/>
      <c r="E31" s="94"/>
      <c r="F31" s="94"/>
      <c r="G31" s="94"/>
      <c r="H31" s="94"/>
      <c r="I31" s="94"/>
      <c r="J31" s="94"/>
    </row>
    <row r="32" spans="1:10" x14ac:dyDescent="0.2">
      <c r="A32" s="90" t="s">
        <v>93</v>
      </c>
      <c r="B32" s="87"/>
      <c r="C32" s="624"/>
      <c r="D32" s="624"/>
      <c r="E32" s="624"/>
      <c r="F32" s="624"/>
      <c r="G32" s="624"/>
      <c r="H32" s="624"/>
      <c r="I32" s="624"/>
      <c r="J32" s="624"/>
    </row>
    <row r="33" spans="1:10" x14ac:dyDescent="0.2">
      <c r="A33" s="56"/>
      <c r="B33" s="87" t="s">
        <v>92</v>
      </c>
      <c r="C33" s="143">
        <v>20.364517292497716</v>
      </c>
      <c r="D33" s="143">
        <v>20.329413588508523</v>
      </c>
      <c r="E33" s="143">
        <v>28.799023774224576</v>
      </c>
      <c r="F33" s="143">
        <v>28.600972607821578</v>
      </c>
      <c r="G33" s="143">
        <v>27.607225971494703</v>
      </c>
      <c r="H33" s="143">
        <v>25.134179926733434</v>
      </c>
      <c r="I33" s="143">
        <v>32.384245560251905</v>
      </c>
      <c r="J33" s="143">
        <v>28.84631256618945</v>
      </c>
    </row>
    <row r="34" spans="1:10" x14ac:dyDescent="0.2">
      <c r="A34" s="56"/>
      <c r="B34" s="87" t="s">
        <v>91</v>
      </c>
      <c r="C34" s="143">
        <v>24.952413999787389</v>
      </c>
      <c r="D34" s="143">
        <v>26.233969332858788</v>
      </c>
      <c r="E34" s="143">
        <v>31.463288313371006</v>
      </c>
      <c r="F34" s="143">
        <v>25.608324975761267</v>
      </c>
      <c r="G34" s="143">
        <v>26.454030857174573</v>
      </c>
      <c r="H34" s="143">
        <v>28.593935508645952</v>
      </c>
      <c r="I34" s="143">
        <v>26.276203929916072</v>
      </c>
      <c r="J34" s="143">
        <v>25.105666574955432</v>
      </c>
    </row>
    <row r="35" spans="1:10" x14ac:dyDescent="0.2">
      <c r="A35" s="56"/>
      <c r="B35" s="87" t="s">
        <v>90</v>
      </c>
      <c r="C35" s="390"/>
      <c r="D35" s="390"/>
      <c r="E35" s="390"/>
      <c r="F35" s="390"/>
      <c r="G35" s="390"/>
      <c r="H35" s="390"/>
      <c r="I35" s="390">
        <v>19.154808939255147</v>
      </c>
      <c r="J35" s="390">
        <v>29.409327206623384</v>
      </c>
    </row>
    <row r="36" spans="1:10" x14ac:dyDescent="0.2">
      <c r="A36" s="56"/>
      <c r="B36" s="87" t="s">
        <v>89</v>
      </c>
      <c r="C36" s="624">
        <v>38.348505224882437</v>
      </c>
      <c r="D36" s="624">
        <v>33.409634691757745</v>
      </c>
      <c r="E36" s="624">
        <v>30.380837863950628</v>
      </c>
      <c r="F36" s="624">
        <v>35.304360639562688</v>
      </c>
      <c r="G36" s="624">
        <v>25.483378377558857</v>
      </c>
      <c r="H36" s="624">
        <v>26.233893353471963</v>
      </c>
      <c r="I36" s="624">
        <v>24.47656822928974</v>
      </c>
      <c r="J36" s="624">
        <v>26.642509168885226</v>
      </c>
    </row>
    <row r="37" spans="1:10" x14ac:dyDescent="0.2">
      <c r="A37" s="56"/>
      <c r="B37" s="87" t="s">
        <v>88</v>
      </c>
      <c r="C37" s="624">
        <v>132.30313402333232</v>
      </c>
      <c r="D37" s="624">
        <v>129.25199060067308</v>
      </c>
      <c r="E37" s="624">
        <v>141.5328632170125</v>
      </c>
      <c r="F37" s="624">
        <v>138.65631048965136</v>
      </c>
      <c r="G37" s="624">
        <v>128.18253036489034</v>
      </c>
      <c r="H37" s="624">
        <v>125.74747093874291</v>
      </c>
      <c r="I37" s="624">
        <v>154.05887463304589</v>
      </c>
      <c r="J37" s="624">
        <v>166.95065219946005</v>
      </c>
    </row>
    <row r="38" spans="1:10" x14ac:dyDescent="0.2">
      <c r="A38" s="56"/>
      <c r="B38" s="87" t="s">
        <v>477</v>
      </c>
      <c r="C38" s="94"/>
      <c r="D38" s="94"/>
      <c r="E38" s="94"/>
      <c r="F38" s="94"/>
      <c r="G38" s="94"/>
      <c r="H38" s="94"/>
      <c r="I38" s="94">
        <v>3.2893741471875217</v>
      </c>
      <c r="J38" s="94">
        <v>4.3085826620319887</v>
      </c>
    </row>
    <row r="39" spans="1:10" x14ac:dyDescent="0.2">
      <c r="A39" s="56"/>
      <c r="B39" s="88" t="s">
        <v>87</v>
      </c>
      <c r="C39" s="624">
        <v>27.159007194706351</v>
      </c>
      <c r="D39" s="624">
        <v>27.457861466279581</v>
      </c>
      <c r="E39" s="624">
        <v>29.61383988346179</v>
      </c>
      <c r="F39" s="624">
        <v>41.124228445042391</v>
      </c>
      <c r="G39" s="624">
        <v>33.064273618983982</v>
      </c>
      <c r="H39" s="624">
        <v>44.268793489903913</v>
      </c>
      <c r="I39" s="624">
        <v>18.464854181337376</v>
      </c>
      <c r="J39" s="624">
        <v>17.298410073589466</v>
      </c>
    </row>
    <row r="40" spans="1:10" x14ac:dyDescent="0.2">
      <c r="A40" s="56"/>
      <c r="B40" s="87" t="s">
        <v>86</v>
      </c>
      <c r="C40" s="624">
        <v>13.492460520090667</v>
      </c>
      <c r="D40" s="624">
        <v>13.334153658591294</v>
      </c>
      <c r="E40" s="624">
        <v>13.882186942463878</v>
      </c>
      <c r="F40" s="624">
        <v>2.4510579655903189</v>
      </c>
      <c r="G40" s="624">
        <v>13.856498881298789</v>
      </c>
      <c r="H40" s="624">
        <v>13.024480692637912</v>
      </c>
      <c r="I40" s="624">
        <v>14.469680104351976</v>
      </c>
      <c r="J40" s="624">
        <v>14.859197587935469</v>
      </c>
    </row>
    <row r="41" spans="1:10" x14ac:dyDescent="0.2">
      <c r="A41" s="56"/>
      <c r="B41" s="88" t="s">
        <v>471</v>
      </c>
      <c r="C41" s="94">
        <v>58.817676264200827</v>
      </c>
      <c r="D41" s="94">
        <v>55.630237026247428</v>
      </c>
      <c r="E41" s="94">
        <v>54.878655603919761</v>
      </c>
      <c r="F41" s="94">
        <v>59.223342466624743</v>
      </c>
      <c r="G41" s="94">
        <v>57.674041133274486</v>
      </c>
      <c r="H41" s="94">
        <v>55.86837299152544</v>
      </c>
      <c r="I41" s="94">
        <v>73.499917502238347</v>
      </c>
      <c r="J41" s="94">
        <v>80.597473011160531</v>
      </c>
    </row>
    <row r="42" spans="1:10" x14ac:dyDescent="0.2">
      <c r="A42" s="56"/>
      <c r="B42" s="86" t="s">
        <v>85</v>
      </c>
      <c r="C42" s="624">
        <v>315.43771451949772</v>
      </c>
      <c r="D42" s="624">
        <v>305.64726036491646</v>
      </c>
      <c r="E42" s="624">
        <v>330.5506955984041</v>
      </c>
      <c r="F42" s="624">
        <v>330.96859759005434</v>
      </c>
      <c r="G42" s="624">
        <v>312.3219792046757</v>
      </c>
      <c r="H42" s="624">
        <v>318.87112690166157</v>
      </c>
      <c r="I42" s="624">
        <v>366.07452722687401</v>
      </c>
      <c r="J42" s="624">
        <v>394.01813105083102</v>
      </c>
    </row>
    <row r="43" spans="1:10" x14ac:dyDescent="0.2">
      <c r="A43" s="56"/>
      <c r="B43" s="86"/>
      <c r="C43" s="624"/>
      <c r="D43" s="624"/>
      <c r="E43" s="624"/>
      <c r="F43" s="624"/>
      <c r="G43" s="624"/>
      <c r="H43" s="624"/>
      <c r="I43" s="624"/>
      <c r="J43" s="624"/>
    </row>
    <row r="44" spans="1:10" x14ac:dyDescent="0.2">
      <c r="A44" s="86" t="s">
        <v>84</v>
      </c>
      <c r="B44" s="80"/>
      <c r="C44" s="143">
        <v>931.75140627518624</v>
      </c>
      <c r="D44" s="143">
        <v>911.79060553881686</v>
      </c>
      <c r="E44" s="143">
        <v>935.14908670040404</v>
      </c>
      <c r="F44" s="143">
        <v>988.06200031655976</v>
      </c>
      <c r="G44" s="143">
        <v>909.72848666572816</v>
      </c>
      <c r="H44" s="143">
        <v>952.58875167104281</v>
      </c>
      <c r="I44" s="143">
        <v>1056.0849805079752</v>
      </c>
      <c r="J44" s="143">
        <v>1100.44620112138</v>
      </c>
    </row>
    <row r="45" spans="1:10" ht="13.5" thickBot="1" x14ac:dyDescent="0.25">
      <c r="A45" s="84"/>
      <c r="B45" s="83"/>
      <c r="C45" s="193"/>
      <c r="D45" s="193"/>
      <c r="E45" s="193"/>
      <c r="F45" s="193"/>
      <c r="G45" s="193"/>
      <c r="H45" s="193"/>
      <c r="I45" s="193"/>
      <c r="J45" s="193"/>
    </row>
    <row r="47" spans="1:10" x14ac:dyDescent="0.2">
      <c r="A47" s="648" t="s">
        <v>472</v>
      </c>
    </row>
    <row r="49" spans="1:37" s="15" customFormat="1" x14ac:dyDescent="0.2">
      <c r="A49" s="5" t="s">
        <v>483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386"/>
      <c r="U49" s="190"/>
      <c r="V49" s="190"/>
      <c r="W49" s="386"/>
      <c r="X49" s="190"/>
      <c r="Y49" s="190"/>
      <c r="Z49" s="190"/>
      <c r="AA49" s="190"/>
      <c r="AG49" s="457" t="s">
        <v>468</v>
      </c>
      <c r="AH49" s="645" t="s">
        <v>456</v>
      </c>
      <c r="AI49" s="56"/>
    </row>
    <row r="50" spans="1:37" s="15" customFormat="1" x14ac:dyDescent="0.2">
      <c r="A50" s="411" t="s">
        <v>487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386"/>
      <c r="U50" s="190"/>
      <c r="V50" s="190"/>
      <c r="W50" s="386"/>
      <c r="X50" s="190"/>
      <c r="Y50" s="190"/>
      <c r="Z50" s="386"/>
      <c r="AA50" s="190"/>
      <c r="AI50" s="56"/>
    </row>
    <row r="51" spans="1:37" s="15" customFormat="1" ht="13.5" thickBot="1" x14ac:dyDescent="0.25">
      <c r="A51" s="60" t="s">
        <v>46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386"/>
      <c r="U51" s="190"/>
      <c r="V51" s="139"/>
      <c r="W51" s="386"/>
      <c r="X51" s="190"/>
      <c r="Y51" s="190"/>
      <c r="Z51" s="190"/>
      <c r="AA51" s="190"/>
      <c r="AI51" s="56"/>
    </row>
    <row r="52" spans="1:37" x14ac:dyDescent="0.2">
      <c r="A52" s="717"/>
      <c r="B52" s="732"/>
      <c r="C52" s="724"/>
      <c r="D52" s="724"/>
      <c r="E52" s="724"/>
      <c r="F52" s="724"/>
      <c r="G52" s="724"/>
      <c r="H52" s="724"/>
      <c r="I52" s="724"/>
      <c r="J52" s="724"/>
      <c r="K52" s="724"/>
      <c r="L52" s="724"/>
      <c r="M52" s="724"/>
      <c r="N52" s="724"/>
      <c r="O52" s="724"/>
      <c r="P52" s="724"/>
      <c r="Q52" s="724"/>
      <c r="R52" s="724"/>
      <c r="S52" s="724"/>
      <c r="T52" s="724"/>
      <c r="U52" s="724"/>
      <c r="V52" s="724"/>
      <c r="W52" s="724"/>
      <c r="X52" s="724"/>
      <c r="Y52" s="724"/>
      <c r="Z52" s="724"/>
      <c r="AA52" s="724"/>
      <c r="AB52" s="736"/>
      <c r="AC52" s="736"/>
      <c r="AD52" s="736"/>
      <c r="AE52" s="736"/>
      <c r="AF52" s="736"/>
      <c r="AG52" s="736"/>
      <c r="AH52" s="725"/>
      <c r="AI52" s="105"/>
    </row>
    <row r="53" spans="1:37" x14ac:dyDescent="0.2">
      <c r="A53" s="719"/>
      <c r="B53" s="733" t="s">
        <v>39</v>
      </c>
      <c r="C53" s="740">
        <v>1985</v>
      </c>
      <c r="D53" s="740">
        <v>1986</v>
      </c>
      <c r="E53" s="740">
        <v>1987</v>
      </c>
      <c r="F53" s="740">
        <v>1988</v>
      </c>
      <c r="G53" s="740">
        <v>1989</v>
      </c>
      <c r="H53" s="740">
        <v>1990</v>
      </c>
      <c r="I53" s="740">
        <v>1991</v>
      </c>
      <c r="J53" s="740">
        <v>1992</v>
      </c>
      <c r="K53" s="740">
        <v>1993</v>
      </c>
      <c r="L53" s="740">
        <v>1994</v>
      </c>
      <c r="M53" s="741">
        <v>1995</v>
      </c>
      <c r="N53" s="741">
        <v>1996</v>
      </c>
      <c r="O53" s="741">
        <v>1997</v>
      </c>
      <c r="P53" s="742">
        <v>1998</v>
      </c>
      <c r="Q53" s="742">
        <v>1999</v>
      </c>
      <c r="R53" s="742">
        <v>2000</v>
      </c>
      <c r="S53" s="742">
        <v>2001</v>
      </c>
      <c r="T53" s="743">
        <v>2002</v>
      </c>
      <c r="U53" s="743">
        <v>2003</v>
      </c>
      <c r="V53" s="743">
        <v>2004</v>
      </c>
      <c r="W53" s="743">
        <v>2005</v>
      </c>
      <c r="X53" s="743">
        <v>2006</v>
      </c>
      <c r="Y53" s="743">
        <v>2007</v>
      </c>
      <c r="Z53" s="743">
        <v>2008</v>
      </c>
      <c r="AA53" s="743">
        <v>2009</v>
      </c>
      <c r="AB53" s="738">
        <v>2010</v>
      </c>
      <c r="AC53" s="738">
        <v>2011</v>
      </c>
      <c r="AD53" s="738">
        <v>2012</v>
      </c>
      <c r="AE53" s="738">
        <v>2013</v>
      </c>
      <c r="AF53" s="738">
        <v>2014</v>
      </c>
      <c r="AG53" s="738">
        <v>2015</v>
      </c>
      <c r="AH53" s="726">
        <v>2016</v>
      </c>
      <c r="AI53" s="105"/>
    </row>
    <row r="54" spans="1:37" ht="13.5" thickBot="1" x14ac:dyDescent="0.25">
      <c r="A54" s="722"/>
      <c r="B54" s="722"/>
      <c r="C54" s="735"/>
      <c r="D54" s="735"/>
      <c r="E54" s="735"/>
      <c r="F54" s="735"/>
      <c r="G54" s="735"/>
      <c r="H54" s="735"/>
      <c r="I54" s="735"/>
      <c r="J54" s="735"/>
      <c r="K54" s="735"/>
      <c r="L54" s="735"/>
      <c r="M54" s="735"/>
      <c r="N54" s="739"/>
      <c r="O54" s="739"/>
      <c r="P54" s="739"/>
      <c r="Q54" s="739"/>
      <c r="R54" s="739"/>
      <c r="S54" s="739"/>
      <c r="T54" s="744"/>
      <c r="U54" s="745"/>
      <c r="V54" s="745"/>
      <c r="W54" s="745"/>
      <c r="X54" s="745"/>
      <c r="Y54" s="739"/>
      <c r="Z54" s="739" t="s">
        <v>38</v>
      </c>
      <c r="AA54" s="739"/>
      <c r="AB54" s="730"/>
      <c r="AC54" s="730" t="s">
        <v>38</v>
      </c>
      <c r="AD54" s="730"/>
      <c r="AE54" s="730"/>
      <c r="AF54" s="730"/>
      <c r="AG54" s="730"/>
      <c r="AH54" s="731"/>
      <c r="AI54" s="373"/>
    </row>
    <row r="55" spans="1:37" x14ac:dyDescent="0.2">
      <c r="A55" s="3" t="s">
        <v>113</v>
      </c>
      <c r="AA55" s="390"/>
      <c r="AB55" s="81"/>
      <c r="AC55" s="81"/>
      <c r="AD55" s="81"/>
      <c r="AE55" s="81"/>
      <c r="AF55" s="81"/>
      <c r="AG55" s="81"/>
      <c r="AH55" s="89"/>
      <c r="AI55" s="81"/>
      <c r="AJ55" s="533"/>
      <c r="AK55" s="533"/>
    </row>
    <row r="56" spans="1:37" x14ac:dyDescent="0.2">
      <c r="A56" s="54"/>
      <c r="B56" s="15" t="s">
        <v>112</v>
      </c>
      <c r="C56" s="630">
        <v>8.8010000000000002</v>
      </c>
      <c r="D56" s="630">
        <v>7.12</v>
      </c>
      <c r="E56" s="630">
        <v>8.8689999999999998</v>
      </c>
      <c r="F56" s="630">
        <v>7.3906070000000001</v>
      </c>
      <c r="G56" s="630">
        <v>8.0155318525521082</v>
      </c>
      <c r="H56" s="630">
        <v>8.5167617051042157</v>
      </c>
      <c r="I56" s="630">
        <v>8.7992135576563246</v>
      </c>
      <c r="J56" s="630">
        <v>7.3994625186270877</v>
      </c>
      <c r="K56" s="630">
        <v>7.5992757893276757</v>
      </c>
      <c r="L56" s="630">
        <v>10.542451545332744</v>
      </c>
      <c r="M56" s="393">
        <v>9.3641908288244782</v>
      </c>
      <c r="N56" s="393">
        <v>11.336955430319586</v>
      </c>
      <c r="O56" s="393">
        <v>10.700259881468444</v>
      </c>
      <c r="P56" s="393">
        <v>10.830893722493924</v>
      </c>
      <c r="Q56" s="393">
        <v>10.015731189277037</v>
      </c>
      <c r="R56" s="393">
        <v>10.269123915041821</v>
      </c>
      <c r="S56" s="393">
        <v>13.327111293048782</v>
      </c>
      <c r="T56" s="393">
        <v>14.52955592453957</v>
      </c>
      <c r="U56" s="393">
        <v>17.823398029726402</v>
      </c>
      <c r="V56" s="393">
        <v>16.044765164168851</v>
      </c>
      <c r="W56" s="393">
        <v>14.821588906893965</v>
      </c>
      <c r="X56" s="393">
        <v>19.602146567737833</v>
      </c>
      <c r="Y56" s="393">
        <v>21.885457118643508</v>
      </c>
      <c r="Z56" s="393">
        <v>24.510430190450588</v>
      </c>
      <c r="AA56" s="393">
        <v>21.913779635491924</v>
      </c>
      <c r="AB56" s="93">
        <v>23.636700290337075</v>
      </c>
      <c r="AC56" s="93">
        <v>25.771660567939936</v>
      </c>
      <c r="AD56" s="93">
        <v>27.585465197885441</v>
      </c>
      <c r="AE56" s="97">
        <v>33.6692979045499</v>
      </c>
      <c r="AF56" s="97">
        <v>19.055082325000011</v>
      </c>
      <c r="AG56" s="97">
        <v>12.717128036458629</v>
      </c>
      <c r="AH56" s="67" t="s">
        <v>12</v>
      </c>
      <c r="AI56" s="97"/>
      <c r="AJ56" s="532"/>
      <c r="AK56" s="532"/>
    </row>
    <row r="57" spans="1:37" x14ac:dyDescent="0.2">
      <c r="A57" s="3"/>
      <c r="B57" s="15" t="s">
        <v>111</v>
      </c>
      <c r="C57" s="630">
        <v>46.23</v>
      </c>
      <c r="D57" s="630">
        <v>47.09</v>
      </c>
      <c r="E57" s="630">
        <v>68.658000000000001</v>
      </c>
      <c r="F57" s="630">
        <v>82.533242999999999</v>
      </c>
      <c r="G57" s="630">
        <v>80.331927368772966</v>
      </c>
      <c r="H57" s="630">
        <v>99.800942737545967</v>
      </c>
      <c r="I57" s="630">
        <v>82.831111106318929</v>
      </c>
      <c r="J57" s="630">
        <v>66.158000648344185</v>
      </c>
      <c r="K57" s="630">
        <v>70.362820568707193</v>
      </c>
      <c r="L57" s="630">
        <v>91.834177680290068</v>
      </c>
      <c r="M57" s="393">
        <v>97.266848525221974</v>
      </c>
      <c r="N57" s="393">
        <v>98.959170135056823</v>
      </c>
      <c r="O57" s="393">
        <v>66.622592228186591</v>
      </c>
      <c r="P57" s="393">
        <v>87.522166136413247</v>
      </c>
      <c r="Q57" s="393">
        <v>93.656397761436651</v>
      </c>
      <c r="R57" s="393">
        <v>75.159222926470775</v>
      </c>
      <c r="S57" s="393">
        <v>99.735724351956293</v>
      </c>
      <c r="T57" s="393">
        <v>82.640788829118264</v>
      </c>
      <c r="U57" s="393">
        <v>72.408748649117442</v>
      </c>
      <c r="V57" s="393">
        <v>75.91696387266299</v>
      </c>
      <c r="W57" s="393">
        <v>92.540216354631653</v>
      </c>
      <c r="X57" s="393">
        <v>99.417206214212598</v>
      </c>
      <c r="Y57" s="393">
        <v>116.50225393811039</v>
      </c>
      <c r="Z57" s="393">
        <v>121.33439415908244</v>
      </c>
      <c r="AA57" s="393">
        <v>112.44424642396773</v>
      </c>
      <c r="AB57" s="93">
        <v>114.67688731109844</v>
      </c>
      <c r="AC57" s="93">
        <v>113.1468505641041</v>
      </c>
      <c r="AD57" s="93">
        <v>128.25657683847348</v>
      </c>
      <c r="AE57" s="97">
        <v>135.98421488819449</v>
      </c>
      <c r="AF57" s="97">
        <v>101.83231071184575</v>
      </c>
      <c r="AG57" s="97">
        <v>123.76041686856502</v>
      </c>
      <c r="AH57" s="97">
        <v>136.60747157333165</v>
      </c>
      <c r="AI57" s="97"/>
      <c r="AJ57" s="532"/>
      <c r="AK57" s="532"/>
    </row>
    <row r="58" spans="1:37" x14ac:dyDescent="0.2">
      <c r="A58" s="3"/>
      <c r="B58" s="15" t="s">
        <v>110</v>
      </c>
      <c r="C58" s="630">
        <v>10.502000000000001</v>
      </c>
      <c r="D58" s="630">
        <v>8.6310000000000002</v>
      </c>
      <c r="E58" s="630">
        <v>9.1020000000000003</v>
      </c>
      <c r="F58" s="630">
        <v>9.1701449999999998</v>
      </c>
      <c r="G58" s="630">
        <v>8.1521053735037565</v>
      </c>
      <c r="H58" s="630">
        <v>9.1699427470075126</v>
      </c>
      <c r="I58" s="630">
        <v>11.102040120511271</v>
      </c>
      <c r="J58" s="630">
        <v>12.268061494015026</v>
      </c>
      <c r="K58" s="630">
        <v>15.872663234203159</v>
      </c>
      <c r="L58" s="630">
        <v>21.682991440611293</v>
      </c>
      <c r="M58" s="393">
        <v>24.181606789131482</v>
      </c>
      <c r="N58" s="393">
        <v>25.352283695365198</v>
      </c>
      <c r="O58" s="393">
        <v>29.886205137536521</v>
      </c>
      <c r="P58" s="393">
        <v>29.023838184284457</v>
      </c>
      <c r="Q58" s="393">
        <v>30.586392393078377</v>
      </c>
      <c r="R58" s="393">
        <v>28.60273515671291</v>
      </c>
      <c r="S58" s="393">
        <v>22.449248532968838</v>
      </c>
      <c r="T58" s="393">
        <v>18.22370292558416</v>
      </c>
      <c r="U58" s="393">
        <v>16.905065175012655</v>
      </c>
      <c r="V58" s="393">
        <v>14.652398634745712</v>
      </c>
      <c r="W58" s="393">
        <v>20.829329895878338</v>
      </c>
      <c r="X58" s="393">
        <v>22.64092156256585</v>
      </c>
      <c r="Y58" s="393">
        <v>27.715049725649237</v>
      </c>
      <c r="Z58" s="393">
        <v>29.400462043085803</v>
      </c>
      <c r="AA58" s="393">
        <v>27.220748972582101</v>
      </c>
      <c r="AB58" s="93">
        <v>28.397297899774465</v>
      </c>
      <c r="AC58" s="93">
        <v>30.304677845875144</v>
      </c>
      <c r="AD58" s="93">
        <v>31.260635042005156</v>
      </c>
      <c r="AE58" s="97">
        <v>31.776612953672988</v>
      </c>
      <c r="AF58" s="97">
        <v>27.753334899725985</v>
      </c>
      <c r="AG58" s="97">
        <v>28.655059434034971</v>
      </c>
      <c r="AH58" s="93">
        <v>31.512465513732973</v>
      </c>
      <c r="AI58" s="97"/>
      <c r="AJ58" s="532"/>
      <c r="AK58" s="532"/>
    </row>
    <row r="59" spans="1:37" x14ac:dyDescent="0.2">
      <c r="A59" s="3"/>
      <c r="B59" s="15" t="s">
        <v>109</v>
      </c>
      <c r="C59" s="630">
        <v>10.464</v>
      </c>
      <c r="D59" s="630">
        <v>10.119999999999999</v>
      </c>
      <c r="E59" s="630">
        <v>12.396000000000001</v>
      </c>
      <c r="F59" s="630">
        <v>14.070807</v>
      </c>
      <c r="G59" s="630">
        <v>15.137491670151348</v>
      </c>
      <c r="H59" s="630">
        <v>16.695695340302699</v>
      </c>
      <c r="I59" s="630">
        <v>20.464469010454042</v>
      </c>
      <c r="J59" s="630">
        <v>16.540730680605392</v>
      </c>
      <c r="K59" s="630">
        <v>16.472383143128962</v>
      </c>
      <c r="L59" s="630">
        <v>16.85133229214939</v>
      </c>
      <c r="M59" s="393">
        <v>13.943253522030389</v>
      </c>
      <c r="N59" s="393">
        <v>19.054418213327146</v>
      </c>
      <c r="O59" s="393">
        <v>13.815825404895914</v>
      </c>
      <c r="P59" s="393">
        <v>17.988468755042405</v>
      </c>
      <c r="Q59" s="393">
        <v>18.244145446362158</v>
      </c>
      <c r="R59" s="393">
        <v>18.956995813913323</v>
      </c>
      <c r="S59" s="393">
        <v>30.04005261827437</v>
      </c>
      <c r="T59" s="393">
        <v>19.517563708191918</v>
      </c>
      <c r="U59" s="393">
        <v>20.381829155253772</v>
      </c>
      <c r="V59" s="393">
        <v>20.987264065899705</v>
      </c>
      <c r="W59" s="393">
        <v>23.938906149497814</v>
      </c>
      <c r="X59" s="393">
        <v>30.137835271521773</v>
      </c>
      <c r="Y59" s="393">
        <v>26.438615606773141</v>
      </c>
      <c r="Z59" s="393">
        <v>30.622604382748786</v>
      </c>
      <c r="AA59" s="393">
        <v>32.908665772304758</v>
      </c>
      <c r="AB59" s="93">
        <v>30.682576158699774</v>
      </c>
      <c r="AC59" s="93">
        <v>29.968958513948188</v>
      </c>
      <c r="AD59" s="93">
        <v>32.062213198685683</v>
      </c>
      <c r="AE59" s="97">
        <v>38.958781752518902</v>
      </c>
      <c r="AF59" s="97">
        <v>26.04329632695411</v>
      </c>
      <c r="AG59" s="97">
        <v>26.938658675492395</v>
      </c>
      <c r="AH59" s="93">
        <v>25.091414143265251</v>
      </c>
      <c r="AI59" s="97"/>
      <c r="AJ59" s="532"/>
      <c r="AK59" s="532"/>
    </row>
    <row r="60" spans="1:37" x14ac:dyDescent="0.2">
      <c r="A60" s="3"/>
      <c r="B60" s="15" t="s">
        <v>108</v>
      </c>
      <c r="C60" s="630">
        <v>22.681999999999999</v>
      </c>
      <c r="D60" s="630">
        <v>20.209</v>
      </c>
      <c r="E60" s="630">
        <v>34.722000000000001</v>
      </c>
      <c r="F60" s="630">
        <v>32.854050000000001</v>
      </c>
      <c r="G60" s="630">
        <v>31.357305606385118</v>
      </c>
      <c r="H60" s="630">
        <v>34.769967212770233</v>
      </c>
      <c r="I60" s="630">
        <v>29.687252819155354</v>
      </c>
      <c r="J60" s="630">
        <v>25.844262425540471</v>
      </c>
      <c r="K60" s="630">
        <v>36.853703922179157</v>
      </c>
      <c r="L60" s="630">
        <v>50.450166553218786</v>
      </c>
      <c r="M60" s="393">
        <v>57.604508167901372</v>
      </c>
      <c r="N60" s="393">
        <v>38.799484325791781</v>
      </c>
      <c r="O60" s="393">
        <v>48.595423329430481</v>
      </c>
      <c r="P60" s="393">
        <v>66.173305196075603</v>
      </c>
      <c r="Q60" s="393">
        <v>42.671181252315314</v>
      </c>
      <c r="R60" s="393">
        <v>34.40496502446441</v>
      </c>
      <c r="S60" s="393">
        <v>44.691284906409344</v>
      </c>
      <c r="T60" s="393">
        <v>32.011578085167393</v>
      </c>
      <c r="U60" s="393">
        <v>43.001773071679878</v>
      </c>
      <c r="V60" s="393">
        <v>43.94835296754507</v>
      </c>
      <c r="W60" s="393">
        <v>35.724228752089061</v>
      </c>
      <c r="X60" s="393">
        <v>51.839785550917128</v>
      </c>
      <c r="Y60" s="393">
        <v>67.152426713409568</v>
      </c>
      <c r="Z60" s="393">
        <v>46.096834599969625</v>
      </c>
      <c r="AA60" s="393">
        <v>49.523999602609621</v>
      </c>
      <c r="AB60" s="93">
        <v>109.33332120796351</v>
      </c>
      <c r="AC60" s="93">
        <v>85.488166534143318</v>
      </c>
      <c r="AD60" s="93">
        <v>60.129797504374281</v>
      </c>
      <c r="AE60" s="97">
        <v>97.204044189816102</v>
      </c>
      <c r="AF60" s="97">
        <v>103.52676659560531</v>
      </c>
      <c r="AG60" s="97">
        <v>106.05732977273502</v>
      </c>
      <c r="AH60" s="93">
        <v>126.36062108084147</v>
      </c>
      <c r="AI60" s="97"/>
      <c r="AJ60" s="532"/>
      <c r="AK60" s="532"/>
    </row>
    <row r="61" spans="1:37" x14ac:dyDescent="0.2">
      <c r="A61" s="3"/>
      <c r="B61" s="56" t="s">
        <v>107</v>
      </c>
      <c r="C61" s="630">
        <v>19.439</v>
      </c>
      <c r="D61" s="630">
        <v>19.695</v>
      </c>
      <c r="E61" s="630">
        <v>27.574999999999999</v>
      </c>
      <c r="F61" s="630">
        <v>27.482126000000001</v>
      </c>
      <c r="G61" s="630">
        <v>25.967809513947973</v>
      </c>
      <c r="H61" s="630">
        <v>27.412583027895952</v>
      </c>
      <c r="I61" s="630">
        <v>26.440080541843926</v>
      </c>
      <c r="J61" s="630">
        <v>31.750954055791897</v>
      </c>
      <c r="K61" s="630">
        <v>29.410270935581988</v>
      </c>
      <c r="L61" s="630">
        <v>31.32509083470568</v>
      </c>
      <c r="M61" s="393">
        <v>31.754504127792469</v>
      </c>
      <c r="N61" s="393">
        <v>32.803250786999364</v>
      </c>
      <c r="O61" s="393">
        <v>33.094278399231541</v>
      </c>
      <c r="P61" s="393">
        <v>30.470852183068196</v>
      </c>
      <c r="Q61" s="393">
        <v>29.501859720791376</v>
      </c>
      <c r="R61" s="393">
        <v>21.387171563309334</v>
      </c>
      <c r="S61" s="393">
        <v>18.094237233298081</v>
      </c>
      <c r="T61" s="393">
        <v>14.560018431683307</v>
      </c>
      <c r="U61" s="393">
        <v>20.783872118324812</v>
      </c>
      <c r="V61" s="393">
        <v>18.464615056244011</v>
      </c>
      <c r="W61" s="393">
        <v>30.532734123410307</v>
      </c>
      <c r="X61" s="393">
        <v>31.665722368037709</v>
      </c>
      <c r="Y61" s="393">
        <v>27.170816887116136</v>
      </c>
      <c r="Z61" s="393">
        <v>25.053652708987794</v>
      </c>
      <c r="AA61" s="393">
        <v>19.26576623999393</v>
      </c>
      <c r="AB61" s="93">
        <v>23.15188005943547</v>
      </c>
      <c r="AC61" s="93">
        <v>24.072332936532444</v>
      </c>
      <c r="AD61" s="93">
        <v>25.546986713032716</v>
      </c>
      <c r="AE61" s="97">
        <v>23.648450423370491</v>
      </c>
      <c r="AF61" s="97">
        <v>23.698748916234077</v>
      </c>
      <c r="AG61" s="97">
        <v>22.83203298973606</v>
      </c>
      <c r="AH61" s="93">
        <v>29.709826717569495</v>
      </c>
      <c r="AI61" s="97"/>
      <c r="AJ61" s="532"/>
      <c r="AK61" s="532"/>
    </row>
    <row r="62" spans="1:37" x14ac:dyDescent="0.2">
      <c r="A62" s="3"/>
      <c r="B62" s="54" t="s">
        <v>85</v>
      </c>
      <c r="C62" s="141">
        <v>118.11799999999999</v>
      </c>
      <c r="D62" s="141">
        <v>112.86500000000001</v>
      </c>
      <c r="E62" s="141">
        <v>161.322</v>
      </c>
      <c r="F62" s="141">
        <v>173.500978</v>
      </c>
      <c r="G62" s="141">
        <v>168.96217138531327</v>
      </c>
      <c r="H62" s="141">
        <v>196.36589277062657</v>
      </c>
      <c r="I62" s="141">
        <v>179.32416715593985</v>
      </c>
      <c r="J62" s="141">
        <v>159.96147182292407</v>
      </c>
      <c r="K62" s="141">
        <v>176.57111759312815</v>
      </c>
      <c r="L62" s="141">
        <v>222.68621034630797</v>
      </c>
      <c r="M62" s="141">
        <v>234.11491196090219</v>
      </c>
      <c r="N62" s="141">
        <v>226.30556258685991</v>
      </c>
      <c r="O62" s="141">
        <v>202.7145843807495</v>
      </c>
      <c r="P62" s="141">
        <v>242.00952417737784</v>
      </c>
      <c r="Q62" s="141">
        <v>224.6757077632609</v>
      </c>
      <c r="R62" s="141">
        <v>188.78021439991258</v>
      </c>
      <c r="S62" s="141">
        <v>228.33765893595572</v>
      </c>
      <c r="T62" s="141">
        <v>181.48320790428463</v>
      </c>
      <c r="U62" s="141">
        <v>191.30468619911497</v>
      </c>
      <c r="V62" s="141">
        <v>190.01435976126635</v>
      </c>
      <c r="W62" s="141">
        <v>218.38700418240114</v>
      </c>
      <c r="X62" s="141">
        <v>255.30361753499287</v>
      </c>
      <c r="Y62" s="141">
        <v>286.86461998970196</v>
      </c>
      <c r="Z62" s="141">
        <v>277.01837808432504</v>
      </c>
      <c r="AA62" s="141">
        <v>263.27720664695011</v>
      </c>
      <c r="AB62" s="104">
        <v>329.87866292730871</v>
      </c>
      <c r="AC62" s="104">
        <v>308.75264696254317</v>
      </c>
      <c r="AD62" s="104">
        <v>304.84167449445675</v>
      </c>
      <c r="AE62" s="104">
        <v>361.24140211212284</v>
      </c>
      <c r="AF62" s="104">
        <v>301.90953977536526</v>
      </c>
      <c r="AG62" s="104">
        <v>320.96062577702207</v>
      </c>
      <c r="AH62" s="92">
        <v>349.28179902874081</v>
      </c>
      <c r="AI62" s="104"/>
      <c r="AJ62" s="532"/>
      <c r="AK62" s="532"/>
    </row>
    <row r="63" spans="1:37" x14ac:dyDescent="0.2">
      <c r="A63" s="136"/>
      <c r="B63" s="16"/>
      <c r="C63" s="631"/>
      <c r="D63" s="631"/>
      <c r="E63" s="631"/>
      <c r="F63" s="631"/>
      <c r="G63" s="631"/>
      <c r="H63" s="631"/>
      <c r="I63" s="631"/>
      <c r="J63" s="631"/>
      <c r="K63" s="631"/>
      <c r="L63" s="631"/>
      <c r="Y63" s="390" t="s">
        <v>38</v>
      </c>
      <c r="Z63" s="390" t="s">
        <v>38</v>
      </c>
      <c r="AA63" s="390"/>
      <c r="AB63" s="81"/>
      <c r="AC63" s="81"/>
      <c r="AD63" s="81"/>
      <c r="AE63" s="81"/>
      <c r="AF63" s="81"/>
      <c r="AG63" s="81"/>
      <c r="AH63" s="81"/>
      <c r="AI63" s="81"/>
      <c r="AJ63" s="189"/>
      <c r="AK63" s="189"/>
    </row>
    <row r="64" spans="1:37" x14ac:dyDescent="0.2">
      <c r="A64" s="3" t="s">
        <v>106</v>
      </c>
      <c r="B64" s="58"/>
      <c r="V64" s="614"/>
      <c r="W64" s="614"/>
      <c r="X64" s="614"/>
      <c r="Y64" s="614"/>
      <c r="Z64" s="614"/>
      <c r="AA64" s="614"/>
      <c r="AB64" s="89"/>
      <c r="AC64" s="89"/>
      <c r="AD64" s="89"/>
      <c r="AE64" s="89"/>
      <c r="AF64" s="89"/>
      <c r="AG64" s="89"/>
      <c r="AH64" s="89"/>
      <c r="AI64" s="89"/>
      <c r="AJ64" s="189"/>
      <c r="AK64" s="189"/>
    </row>
    <row r="65" spans="1:45" x14ac:dyDescent="0.2">
      <c r="A65" s="3"/>
      <c r="B65" s="15" t="s">
        <v>105</v>
      </c>
      <c r="C65" s="630">
        <v>38.405999999999999</v>
      </c>
      <c r="D65" s="630">
        <v>30.61</v>
      </c>
      <c r="E65" s="630">
        <v>36.149000000000001</v>
      </c>
      <c r="F65" s="630">
        <v>33.478859000000007</v>
      </c>
      <c r="G65" s="630">
        <v>37.106647285261793</v>
      </c>
      <c r="H65" s="630">
        <v>32.047951570523587</v>
      </c>
      <c r="I65" s="630">
        <v>35.103873855785395</v>
      </c>
      <c r="J65" s="630">
        <v>31.656765141047185</v>
      </c>
      <c r="K65" s="630">
        <v>29.582680882794158</v>
      </c>
      <c r="L65" s="630">
        <v>33.454450397565829</v>
      </c>
      <c r="M65" s="393">
        <v>34.377476808462397</v>
      </c>
      <c r="N65" s="393">
        <v>28.12073976431007</v>
      </c>
      <c r="O65" s="393">
        <v>25.006361621538609</v>
      </c>
      <c r="P65" s="393">
        <v>27.686473114300384</v>
      </c>
      <c r="Q65" s="393">
        <v>25.984824415879086</v>
      </c>
      <c r="R65" s="393">
        <v>17.916367747652593</v>
      </c>
      <c r="S65" s="393">
        <v>17.559736654273234</v>
      </c>
      <c r="T65" s="393">
        <v>24.617125693693779</v>
      </c>
      <c r="U65" s="393">
        <v>34.513558215399861</v>
      </c>
      <c r="V65" s="393">
        <v>26.284334095822803</v>
      </c>
      <c r="W65" s="393">
        <v>31.830287727571744</v>
      </c>
      <c r="X65" s="393">
        <v>46.507320220077254</v>
      </c>
      <c r="Y65" s="393">
        <v>37.746542432985507</v>
      </c>
      <c r="Z65" s="393">
        <v>37.545538111970615</v>
      </c>
      <c r="AA65" s="393">
        <v>35.412514578823917</v>
      </c>
      <c r="AB65" s="97">
        <v>38.846926055419594</v>
      </c>
      <c r="AC65" s="97">
        <v>43.637082784197418</v>
      </c>
      <c r="AD65" s="97">
        <v>50.15146609004487</v>
      </c>
      <c r="AE65" s="93">
        <v>56.164938488569184</v>
      </c>
      <c r="AF65" s="93">
        <v>33.917356415268905</v>
      </c>
      <c r="AG65" s="93">
        <v>28.075256911965145</v>
      </c>
      <c r="AH65" s="97">
        <v>31.034523377952311</v>
      </c>
      <c r="AI65" s="93"/>
      <c r="AJ65" s="532"/>
      <c r="AK65" s="532"/>
    </row>
    <row r="66" spans="1:45" x14ac:dyDescent="0.2">
      <c r="A66" s="3"/>
      <c r="B66" s="15" t="s">
        <v>104</v>
      </c>
      <c r="C66" s="630">
        <v>24.31</v>
      </c>
      <c r="D66" s="630">
        <v>15.057280617164899</v>
      </c>
      <c r="E66" s="630">
        <v>15.913568416119965</v>
      </c>
      <c r="F66" s="630">
        <v>13.696660599571734</v>
      </c>
      <c r="G66" s="630">
        <v>16.262171636463993</v>
      </c>
      <c r="H66" s="630">
        <v>13.795339534443883</v>
      </c>
      <c r="I66" s="630">
        <v>16.407433022048394</v>
      </c>
      <c r="J66" s="630">
        <v>15.575186201758978</v>
      </c>
      <c r="K66" s="630">
        <v>12.540461392018043</v>
      </c>
      <c r="L66" s="630">
        <v>16.295504510459402</v>
      </c>
      <c r="M66" s="393">
        <v>12.845616344527699</v>
      </c>
      <c r="N66" s="393">
        <v>17.30905093052829</v>
      </c>
      <c r="O66" s="393">
        <v>9.9420970669991</v>
      </c>
      <c r="P66" s="393">
        <v>8.4933131009256098</v>
      </c>
      <c r="Q66" s="393">
        <v>9.1733695322469178</v>
      </c>
      <c r="R66" s="393">
        <v>7.8895293628240477</v>
      </c>
      <c r="S66" s="393">
        <v>11.35154310273944</v>
      </c>
      <c r="T66" s="393">
        <v>6.361700349511537</v>
      </c>
      <c r="U66" s="393">
        <v>9.8230910337697708</v>
      </c>
      <c r="V66" s="393">
        <v>10.746214996274704</v>
      </c>
      <c r="W66" s="393">
        <v>10.228268479755368</v>
      </c>
      <c r="X66" s="393">
        <v>11.892091335634422</v>
      </c>
      <c r="Y66" s="393">
        <v>15.025816671477836</v>
      </c>
      <c r="Z66" s="393">
        <v>15.720617232930978</v>
      </c>
      <c r="AA66" s="393">
        <v>19.076310541074967</v>
      </c>
      <c r="AB66" s="97">
        <v>19.350520328955497</v>
      </c>
      <c r="AC66" s="97">
        <v>14.139092451929772</v>
      </c>
      <c r="AD66" s="97">
        <v>11.173144698820561</v>
      </c>
      <c r="AE66" s="93">
        <v>18.544234826581345</v>
      </c>
      <c r="AF66" s="93">
        <v>15.99582053133806</v>
      </c>
      <c r="AG66" s="93">
        <v>15.075291726319728</v>
      </c>
      <c r="AH66" s="93">
        <v>18.592471887672854</v>
      </c>
      <c r="AI66" s="93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</row>
    <row r="67" spans="1:45" x14ac:dyDescent="0.2">
      <c r="A67" s="3"/>
      <c r="B67" s="15" t="s">
        <v>103</v>
      </c>
      <c r="C67" s="630">
        <v>20.323</v>
      </c>
      <c r="D67" s="630">
        <v>8.3468480074142732</v>
      </c>
      <c r="E67" s="630">
        <v>15.474201831210191</v>
      </c>
      <c r="F67" s="630">
        <v>13.879177194271026</v>
      </c>
      <c r="G67" s="630">
        <v>16.118616603172278</v>
      </c>
      <c r="H67" s="630">
        <v>13.893548733648709</v>
      </c>
      <c r="I67" s="630">
        <v>11.128873093483366</v>
      </c>
      <c r="J67" s="630">
        <v>9.6095642420109932</v>
      </c>
      <c r="K67" s="630">
        <v>14.68198641862033</v>
      </c>
      <c r="L67" s="630">
        <v>18.025444095102618</v>
      </c>
      <c r="M67" s="393">
        <v>23.729755217503946</v>
      </c>
      <c r="N67" s="393">
        <v>16.474574470347552</v>
      </c>
      <c r="O67" s="393">
        <v>12.599577634041804</v>
      </c>
      <c r="P67" s="393">
        <v>16.02360429304256</v>
      </c>
      <c r="Q67" s="393">
        <v>12.635253756801081</v>
      </c>
      <c r="R67" s="393">
        <v>14.193842911330632</v>
      </c>
      <c r="S67" s="393">
        <v>12.256918709115181</v>
      </c>
      <c r="T67" s="393">
        <v>9.9992831456424724</v>
      </c>
      <c r="U67" s="393">
        <v>10.286724299048482</v>
      </c>
      <c r="V67" s="393">
        <v>11.233431787623786</v>
      </c>
      <c r="W67" s="393">
        <v>19.654261191890107</v>
      </c>
      <c r="X67" s="393">
        <v>16.788829715360762</v>
      </c>
      <c r="Y67" s="393">
        <v>19.154509990536805</v>
      </c>
      <c r="Z67" s="393">
        <v>17.965872881777411</v>
      </c>
      <c r="AA67" s="393">
        <v>17.746581787802636</v>
      </c>
      <c r="AB67" s="97">
        <v>17.784086306123495</v>
      </c>
      <c r="AC67" s="97">
        <v>18.697285142377108</v>
      </c>
      <c r="AD67" s="97">
        <v>18.401211739492457</v>
      </c>
      <c r="AE67" s="93">
        <v>19.349555452751623</v>
      </c>
      <c r="AF67" s="93">
        <v>19.284157275449314</v>
      </c>
      <c r="AG67" s="93">
        <v>19.340803715300034</v>
      </c>
      <c r="AH67" s="93">
        <v>17.864514353614464</v>
      </c>
      <c r="AI67" s="93"/>
      <c r="AJ67" s="534"/>
      <c r="AK67" s="534"/>
      <c r="AL67" s="534"/>
      <c r="AM67" s="534"/>
      <c r="AN67" s="534"/>
      <c r="AO67" s="534"/>
      <c r="AP67" s="534"/>
      <c r="AQ67" s="534"/>
      <c r="AR67" s="534"/>
      <c r="AS67" s="534"/>
    </row>
    <row r="68" spans="1:45" x14ac:dyDescent="0.2">
      <c r="A68" s="3"/>
      <c r="B68" s="15" t="s">
        <v>102</v>
      </c>
      <c r="C68" s="630">
        <v>27.411999999999999</v>
      </c>
      <c r="D68" s="630">
        <v>27.021924794359578</v>
      </c>
      <c r="E68" s="630">
        <v>28.260034749034748</v>
      </c>
      <c r="F68" s="630">
        <v>32.713276881720432</v>
      </c>
      <c r="G68" s="630">
        <v>29.972234315337261</v>
      </c>
      <c r="H68" s="630">
        <v>34.230231886751426</v>
      </c>
      <c r="I68" s="630">
        <v>36.839714009777126</v>
      </c>
      <c r="J68" s="630">
        <v>40.011110610021809</v>
      </c>
      <c r="K68" s="630">
        <v>38.47381266599939</v>
      </c>
      <c r="L68" s="630">
        <v>30.818808414765986</v>
      </c>
      <c r="M68" s="393">
        <v>35.970880163420446</v>
      </c>
      <c r="N68" s="393">
        <v>46.746486675235083</v>
      </c>
      <c r="O68" s="393">
        <v>33.1562312405661</v>
      </c>
      <c r="P68" s="393">
        <v>34.152947436609594</v>
      </c>
      <c r="Q68" s="393">
        <v>32.856115597711465</v>
      </c>
      <c r="R68" s="393">
        <v>26.80693623364872</v>
      </c>
      <c r="S68" s="393">
        <v>35.42133730933022</v>
      </c>
      <c r="T68" s="393">
        <v>35.36049626107561</v>
      </c>
      <c r="U68" s="393">
        <v>35.835035449242774</v>
      </c>
      <c r="V68" s="393">
        <v>31.099704166060377</v>
      </c>
      <c r="W68" s="393">
        <v>28.661897406451565</v>
      </c>
      <c r="X68" s="393">
        <v>31.496626000912084</v>
      </c>
      <c r="Y68" s="393">
        <v>30.075453505783141</v>
      </c>
      <c r="Z68" s="393">
        <v>38.25187784585431</v>
      </c>
      <c r="AA68" s="393">
        <v>29.378829985049382</v>
      </c>
      <c r="AB68" s="97">
        <v>35.891118804154452</v>
      </c>
      <c r="AC68" s="97">
        <v>51.89838664904493</v>
      </c>
      <c r="AD68" s="97">
        <v>27.20766536069528</v>
      </c>
      <c r="AE68" s="93">
        <v>33.264793266417364</v>
      </c>
      <c r="AF68" s="93">
        <v>29.306110609647593</v>
      </c>
      <c r="AG68" s="93">
        <v>37.892352063387797</v>
      </c>
      <c r="AH68" s="93">
        <v>47.004897876921696</v>
      </c>
      <c r="AI68" s="93"/>
      <c r="AJ68" s="532"/>
      <c r="AK68" s="532"/>
    </row>
    <row r="69" spans="1:45" x14ac:dyDescent="0.2">
      <c r="A69" s="3"/>
      <c r="B69" s="15" t="s">
        <v>101</v>
      </c>
      <c r="C69" s="630">
        <v>65.494</v>
      </c>
      <c r="D69" s="630">
        <v>54.426000000000002</v>
      </c>
      <c r="E69" s="630">
        <v>59.701000000000001</v>
      </c>
      <c r="F69" s="630">
        <v>66.312021999999999</v>
      </c>
      <c r="G69" s="630">
        <v>58.167536844777892</v>
      </c>
      <c r="H69" s="630">
        <v>68.445825689555789</v>
      </c>
      <c r="I69" s="630">
        <v>71.66089428063367</v>
      </c>
      <c r="J69" s="630">
        <v>69.931657839364348</v>
      </c>
      <c r="K69" s="630">
        <v>70.152080507445788</v>
      </c>
      <c r="L69" s="630">
        <v>67.811000576675283</v>
      </c>
      <c r="M69" s="393">
        <v>60.171895345314617</v>
      </c>
      <c r="N69" s="393">
        <v>64.32134166270373</v>
      </c>
      <c r="O69" s="393">
        <v>46.196028272906197</v>
      </c>
      <c r="P69" s="393">
        <v>41.454823330391193</v>
      </c>
      <c r="Q69" s="393">
        <v>36.436298247884224</v>
      </c>
      <c r="R69" s="393">
        <v>42.772859287191693</v>
      </c>
      <c r="S69" s="393">
        <v>30.647677818320016</v>
      </c>
      <c r="T69" s="393">
        <v>38.401692368917935</v>
      </c>
      <c r="U69" s="393">
        <v>41.897731128503104</v>
      </c>
      <c r="V69" s="393">
        <v>49.866266738429893</v>
      </c>
      <c r="W69" s="393">
        <v>45.933850468157047</v>
      </c>
      <c r="X69" s="393">
        <v>40.927027946757541</v>
      </c>
      <c r="Y69" s="393">
        <v>47.389698255409883</v>
      </c>
      <c r="Z69" s="393">
        <v>52.419757401352108</v>
      </c>
      <c r="AA69" s="393">
        <v>44.482024395663693</v>
      </c>
      <c r="AB69" s="97">
        <v>47.596393069598406</v>
      </c>
      <c r="AC69" s="97">
        <v>45.395319725919471</v>
      </c>
      <c r="AD69" s="97">
        <v>47.375985479896585</v>
      </c>
      <c r="AE69" s="93">
        <v>41.448338320637141</v>
      </c>
      <c r="AF69" s="93">
        <v>42.064300147068401</v>
      </c>
      <c r="AG69" s="93">
        <v>42.992844581683698</v>
      </c>
      <c r="AH69" s="93">
        <v>48.910681964387038</v>
      </c>
      <c r="AI69" s="93"/>
      <c r="AJ69" s="534"/>
      <c r="AK69" s="534"/>
      <c r="AL69" s="534"/>
      <c r="AM69" s="534"/>
      <c r="AN69" s="534"/>
      <c r="AO69" s="534"/>
      <c r="AP69" s="534"/>
      <c r="AQ69" s="534"/>
      <c r="AR69" s="534"/>
      <c r="AS69" s="534"/>
    </row>
    <row r="70" spans="1:45" x14ac:dyDescent="0.2">
      <c r="A70" s="3"/>
      <c r="B70" s="87" t="s">
        <v>100</v>
      </c>
      <c r="C70" s="630">
        <v>8.1460000000000008</v>
      </c>
      <c r="D70" s="630">
        <v>9.0150000000000006</v>
      </c>
      <c r="E70" s="630">
        <v>13.163</v>
      </c>
      <c r="F70" s="630">
        <v>15.156447</v>
      </c>
      <c r="G70" s="630">
        <v>19.06858504186356</v>
      </c>
      <c r="H70" s="630">
        <v>21.968912083727119</v>
      </c>
      <c r="I70" s="630">
        <v>19.60376512559068</v>
      </c>
      <c r="J70" s="630">
        <v>23.154922598235032</v>
      </c>
      <c r="K70" s="630">
        <v>29.904065280616603</v>
      </c>
      <c r="L70" s="630">
        <v>31.842498490393496</v>
      </c>
      <c r="M70" s="393">
        <v>33.118671483835165</v>
      </c>
      <c r="N70" s="393">
        <v>36.544255396475258</v>
      </c>
      <c r="O70" s="393">
        <v>45.893914323204854</v>
      </c>
      <c r="P70" s="393">
        <v>42.944296863274438</v>
      </c>
      <c r="Q70" s="393">
        <v>45.130884491650392</v>
      </c>
      <c r="R70" s="393">
        <v>34.830225393062477</v>
      </c>
      <c r="S70" s="393">
        <v>29.374929272004398</v>
      </c>
      <c r="T70" s="393">
        <v>30.798073669464269</v>
      </c>
      <c r="U70" s="393">
        <v>38.413903079238544</v>
      </c>
      <c r="V70" s="393">
        <v>39.612162571799267</v>
      </c>
      <c r="W70" s="393">
        <v>63.339763625407279</v>
      </c>
      <c r="X70" s="393">
        <v>53.482795073315827</v>
      </c>
      <c r="Y70" s="393">
        <v>79.932504036249625</v>
      </c>
      <c r="Z70" s="393">
        <v>65.228968392431099</v>
      </c>
      <c r="AA70" s="393">
        <v>59.065501877563591</v>
      </c>
      <c r="AB70" s="97">
        <v>59.78574885742983</v>
      </c>
      <c r="AC70" s="97">
        <v>55.846437136159793</v>
      </c>
      <c r="AD70" s="97">
        <v>85.786291315451592</v>
      </c>
      <c r="AE70" s="93">
        <v>56.109945417014679</v>
      </c>
      <c r="AF70" s="93">
        <v>30.11882401542562</v>
      </c>
      <c r="AG70" s="93">
        <v>31.159494474938487</v>
      </c>
      <c r="AH70" s="93">
        <v>36.941224446104918</v>
      </c>
      <c r="AI70" s="93"/>
      <c r="AJ70" s="532"/>
      <c r="AK70" s="532"/>
    </row>
    <row r="71" spans="1:45" x14ac:dyDescent="0.2">
      <c r="A71" s="54"/>
      <c r="B71" s="54" t="s">
        <v>85</v>
      </c>
      <c r="C71" s="141">
        <v>184.09100000000001</v>
      </c>
      <c r="D71" s="141">
        <v>144.47705341893874</v>
      </c>
      <c r="E71" s="141">
        <v>168.6608049963649</v>
      </c>
      <c r="F71" s="141">
        <v>175.23644267556318</v>
      </c>
      <c r="G71" s="141">
        <v>176.69579172687679</v>
      </c>
      <c r="H71" s="141">
        <v>184.38180949865051</v>
      </c>
      <c r="I71" s="141">
        <v>190.74455338731863</v>
      </c>
      <c r="J71" s="141">
        <v>189.93920663243836</v>
      </c>
      <c r="K71" s="141">
        <v>195.33508714749431</v>
      </c>
      <c r="L71" s="141">
        <v>198.24770648496261</v>
      </c>
      <c r="M71" s="141">
        <v>200.21429536306425</v>
      </c>
      <c r="N71" s="141">
        <v>209.51644889959996</v>
      </c>
      <c r="O71" s="141">
        <v>172.79421015925666</v>
      </c>
      <c r="P71" s="141">
        <v>170.75545813854379</v>
      </c>
      <c r="Q71" s="141">
        <v>162.21674604217316</v>
      </c>
      <c r="R71" s="141">
        <v>144.40976093571015</v>
      </c>
      <c r="S71" s="141">
        <v>136.61214286578249</v>
      </c>
      <c r="T71" s="141">
        <v>145.53837148830559</v>
      </c>
      <c r="U71" s="141">
        <v>170.77004320520251</v>
      </c>
      <c r="V71" s="141">
        <v>168.84211435601082</v>
      </c>
      <c r="W71" s="141">
        <v>199.64832889923309</v>
      </c>
      <c r="X71" s="141">
        <v>201.09469029205789</v>
      </c>
      <c r="Y71" s="141">
        <v>229.32452489244281</v>
      </c>
      <c r="Z71" s="141">
        <v>227.1326318663165</v>
      </c>
      <c r="AA71" s="141">
        <v>205.16176316597819</v>
      </c>
      <c r="AB71" s="104">
        <v>219.25479342168128</v>
      </c>
      <c r="AC71" s="104">
        <v>229.61360388962851</v>
      </c>
      <c r="AD71" s="104">
        <v>240.09576468440133</v>
      </c>
      <c r="AE71" s="104">
        <v>224.88180577197133</v>
      </c>
      <c r="AF71" s="104">
        <v>170.6865689941979</v>
      </c>
      <c r="AG71" s="104">
        <v>174.5360434735949</v>
      </c>
      <c r="AH71" s="92">
        <v>200.34831390665329</v>
      </c>
      <c r="AI71" s="104"/>
      <c r="AJ71" s="532"/>
      <c r="AK71" s="532"/>
    </row>
    <row r="72" spans="1:45" x14ac:dyDescent="0.2">
      <c r="A72" s="3"/>
      <c r="B72" s="103"/>
      <c r="AB72" s="80"/>
      <c r="AC72" s="80"/>
      <c r="AD72" s="80"/>
      <c r="AE72" s="80"/>
      <c r="AF72" s="80"/>
      <c r="AG72" s="80"/>
      <c r="AH72" s="80"/>
      <c r="AJ72" s="189"/>
      <c r="AK72" s="189"/>
    </row>
    <row r="73" spans="1:45" x14ac:dyDescent="0.2">
      <c r="A73" s="136" t="s">
        <v>99</v>
      </c>
      <c r="B73" s="16"/>
      <c r="V73" s="614"/>
      <c r="W73" s="614"/>
      <c r="X73" s="614"/>
      <c r="Y73" s="614"/>
      <c r="Z73" s="614"/>
      <c r="AA73" s="614"/>
      <c r="AB73" s="89"/>
      <c r="AC73" s="89"/>
      <c r="AD73" s="89"/>
      <c r="AE73" s="89"/>
      <c r="AF73" s="89"/>
      <c r="AG73" s="89"/>
      <c r="AH73" s="95"/>
      <c r="AI73" s="89"/>
      <c r="AJ73" s="189"/>
      <c r="AK73" s="189"/>
    </row>
    <row r="74" spans="1:45" x14ac:dyDescent="0.2">
      <c r="A74" s="136"/>
      <c r="B74" s="130" t="s">
        <v>98</v>
      </c>
      <c r="C74" s="630">
        <v>4.8150000000000004</v>
      </c>
      <c r="D74" s="630">
        <v>3.3690000000000002</v>
      </c>
      <c r="E74" s="630">
        <v>2.8069999999999999</v>
      </c>
      <c r="F74" s="630">
        <v>3.21807</v>
      </c>
      <c r="G74" s="630">
        <v>3.4805756301840378</v>
      </c>
      <c r="H74" s="630">
        <v>3.8898025008402657</v>
      </c>
      <c r="I74" s="630">
        <v>5.9353965098987667</v>
      </c>
      <c r="J74" s="630">
        <v>4.1232108790117765</v>
      </c>
      <c r="K74" s="630">
        <v>3.0023598660979181</v>
      </c>
      <c r="L74" s="630">
        <v>3.7619403694328946</v>
      </c>
      <c r="M74" s="393">
        <v>2.7959769011508819</v>
      </c>
      <c r="N74" s="393">
        <v>2.7476261188567026</v>
      </c>
      <c r="O74" s="393">
        <v>2.4328180554491694</v>
      </c>
      <c r="P74" s="393">
        <v>3.3492559209499397</v>
      </c>
      <c r="Q74" s="393">
        <v>4.4921607193769955</v>
      </c>
      <c r="R74" s="393">
        <v>4.6881539371119443</v>
      </c>
      <c r="S74" s="393">
        <v>4.1341873091202945</v>
      </c>
      <c r="T74" s="393">
        <v>3.7195548617861824</v>
      </c>
      <c r="U74" s="393">
        <v>4.5057355905906826</v>
      </c>
      <c r="V74" s="393">
        <v>3.4649490956101108</v>
      </c>
      <c r="W74" s="393">
        <v>3.5980284670386817</v>
      </c>
      <c r="X74" s="393">
        <v>3.48218879898889</v>
      </c>
      <c r="Y74" s="393">
        <v>3.5194266177571172</v>
      </c>
      <c r="Z74" s="393">
        <v>3.394498467038682</v>
      </c>
      <c r="AA74" s="393">
        <v>4.4610333280252288</v>
      </c>
      <c r="AB74" s="93">
        <v>4.6049360598997326</v>
      </c>
      <c r="AC74" s="93">
        <v>4.528029522423914</v>
      </c>
      <c r="AD74" s="93">
        <v>4.7809842381126542</v>
      </c>
      <c r="AE74" s="93">
        <v>6.9920848763468344</v>
      </c>
      <c r="AF74" s="93">
        <v>5.940849338871045</v>
      </c>
      <c r="AG74" s="93">
        <v>7.3817591531042224</v>
      </c>
      <c r="AH74" s="94" t="s">
        <v>12</v>
      </c>
      <c r="AI74" s="93"/>
      <c r="AJ74" s="532"/>
      <c r="AK74" s="532"/>
    </row>
    <row r="75" spans="1:45" x14ac:dyDescent="0.2">
      <c r="A75" s="136"/>
      <c r="B75" s="130" t="s">
        <v>97</v>
      </c>
      <c r="C75" s="630">
        <v>14.47422818451</v>
      </c>
      <c r="D75" s="630">
        <v>14.143618120920001</v>
      </c>
      <c r="E75" s="630">
        <v>13.497775206</v>
      </c>
      <c r="F75" s="630">
        <v>13.330265992815541</v>
      </c>
      <c r="G75" s="630">
        <v>13.8955470582275</v>
      </c>
      <c r="H75" s="630">
        <v>13.1135222024313</v>
      </c>
      <c r="I75" s="630">
        <v>17.151338441760277</v>
      </c>
      <c r="J75" s="630">
        <v>13.819059783297755</v>
      </c>
      <c r="K75" s="630">
        <v>18.662122441094404</v>
      </c>
      <c r="L75" s="630">
        <v>16.405023137301683</v>
      </c>
      <c r="M75" s="393">
        <v>14.180233910058483</v>
      </c>
      <c r="N75" s="393">
        <v>17.786237566559699</v>
      </c>
      <c r="O75" s="393">
        <v>18.812985084708298</v>
      </c>
      <c r="P75" s="393">
        <v>24.798862391274874</v>
      </c>
      <c r="Q75" s="393">
        <v>18.068446563315099</v>
      </c>
      <c r="R75" s="393">
        <v>18.954446708103649</v>
      </c>
      <c r="S75" s="393">
        <v>15.160598461317651</v>
      </c>
      <c r="T75" s="393">
        <v>14.883293083064121</v>
      </c>
      <c r="U75" s="393">
        <v>15.506894946863918</v>
      </c>
      <c r="V75" s="393">
        <v>17.857732135910592</v>
      </c>
      <c r="W75" s="393">
        <v>15.59355027360364</v>
      </c>
      <c r="X75" s="393">
        <v>19.643994505179592</v>
      </c>
      <c r="Y75" s="393">
        <v>19.185679869099836</v>
      </c>
      <c r="Z75" s="393">
        <v>17.471746549344171</v>
      </c>
      <c r="AA75" s="393">
        <v>13.972458460811735</v>
      </c>
      <c r="AB75" s="93">
        <v>16.665510463226241</v>
      </c>
      <c r="AC75" s="93">
        <v>15.562377328137325</v>
      </c>
      <c r="AD75" s="93">
        <v>19.797199925079934</v>
      </c>
      <c r="AE75" s="93">
        <v>19.229557814919797</v>
      </c>
      <c r="AF75" s="93">
        <v>15.86429588471484</v>
      </c>
      <c r="AG75" s="93">
        <v>15.264430060665946</v>
      </c>
      <c r="AH75" s="94" t="s">
        <v>12</v>
      </c>
      <c r="AI75" s="93"/>
      <c r="AJ75" s="532"/>
      <c r="AK75" s="532"/>
    </row>
    <row r="76" spans="1:45" x14ac:dyDescent="0.2">
      <c r="A76" s="136"/>
      <c r="B76" s="130" t="s">
        <v>158</v>
      </c>
      <c r="C76" s="94" t="s">
        <v>12</v>
      </c>
      <c r="D76" s="94" t="s">
        <v>12</v>
      </c>
      <c r="E76" s="94" t="s">
        <v>12</v>
      </c>
      <c r="F76" s="94" t="s">
        <v>12</v>
      </c>
      <c r="G76" s="94" t="s">
        <v>12</v>
      </c>
      <c r="H76" s="94" t="s">
        <v>12</v>
      </c>
      <c r="I76" s="94" t="s">
        <v>12</v>
      </c>
      <c r="J76" s="94" t="s">
        <v>12</v>
      </c>
      <c r="K76" s="94" t="s">
        <v>12</v>
      </c>
      <c r="L76" s="94" t="s">
        <v>12</v>
      </c>
      <c r="M76" s="94" t="s">
        <v>12</v>
      </c>
      <c r="N76" s="94" t="s">
        <v>12</v>
      </c>
      <c r="O76" s="94" t="s">
        <v>12</v>
      </c>
      <c r="P76" s="94" t="s">
        <v>12</v>
      </c>
      <c r="Q76" s="94" t="s">
        <v>12</v>
      </c>
      <c r="R76" s="94" t="s">
        <v>12</v>
      </c>
      <c r="S76" s="94" t="s">
        <v>12</v>
      </c>
      <c r="T76" s="94" t="s">
        <v>12</v>
      </c>
      <c r="U76" s="94" t="s">
        <v>12</v>
      </c>
      <c r="V76" s="94" t="s">
        <v>12</v>
      </c>
      <c r="W76" s="94" t="s">
        <v>12</v>
      </c>
      <c r="X76" s="94" t="s">
        <v>12</v>
      </c>
      <c r="Y76" s="94" t="s">
        <v>12</v>
      </c>
      <c r="Z76" s="94" t="s">
        <v>12</v>
      </c>
      <c r="AA76" s="94" t="s">
        <v>12</v>
      </c>
      <c r="AB76" s="94" t="s">
        <v>12</v>
      </c>
      <c r="AC76" s="94" t="s">
        <v>12</v>
      </c>
      <c r="AD76" s="94" t="s">
        <v>12</v>
      </c>
      <c r="AE76" s="94" t="s">
        <v>12</v>
      </c>
      <c r="AF76" s="94" t="s">
        <v>12</v>
      </c>
      <c r="AG76" s="94" t="s">
        <v>12</v>
      </c>
      <c r="AH76" s="94">
        <v>34.864086345594416</v>
      </c>
      <c r="AI76" s="93"/>
      <c r="AJ76" s="532"/>
      <c r="AK76" s="532"/>
    </row>
    <row r="77" spans="1:45" x14ac:dyDescent="0.2">
      <c r="A77" s="136"/>
      <c r="B77" s="16" t="s">
        <v>96</v>
      </c>
      <c r="C77" s="630">
        <v>5.9450000000000003</v>
      </c>
      <c r="D77" s="630">
        <v>5.5979999999999999</v>
      </c>
      <c r="E77" s="630">
        <v>4.226</v>
      </c>
      <c r="F77" s="630">
        <v>4.5157560000000005</v>
      </c>
      <c r="G77" s="630">
        <v>4.5169869939666896</v>
      </c>
      <c r="H77" s="630">
        <v>4.0371359654015953</v>
      </c>
      <c r="I77" s="630">
        <v>3.6457954734114111</v>
      </c>
      <c r="J77" s="630">
        <v>2.2773912201773077</v>
      </c>
      <c r="K77" s="630">
        <v>2.4379194160015221</v>
      </c>
      <c r="L77" s="630">
        <v>2.7770353045123701</v>
      </c>
      <c r="M77" s="393">
        <v>3.7973113937790175</v>
      </c>
      <c r="N77" s="393">
        <v>3.0028200423537532</v>
      </c>
      <c r="O77" s="393">
        <v>3.5117818641529137</v>
      </c>
      <c r="P77" s="393">
        <v>3.252060040240274</v>
      </c>
      <c r="Q77" s="393">
        <v>4.0193808108969158</v>
      </c>
      <c r="R77" s="393">
        <v>3.7782876081297152</v>
      </c>
      <c r="S77" s="393">
        <v>3.7316704263969154</v>
      </c>
      <c r="T77" s="393">
        <v>3.5976073083969169</v>
      </c>
      <c r="U77" s="393">
        <v>3.0286571613969162</v>
      </c>
      <c r="V77" s="94" t="s">
        <v>12</v>
      </c>
      <c r="W77" s="94" t="s">
        <v>12</v>
      </c>
      <c r="X77" s="94" t="s">
        <v>12</v>
      </c>
      <c r="Y77" s="94" t="s">
        <v>12</v>
      </c>
      <c r="Z77" s="94" t="s">
        <v>12</v>
      </c>
      <c r="AA77" s="94" t="s">
        <v>12</v>
      </c>
      <c r="AB77" s="94" t="s">
        <v>12</v>
      </c>
      <c r="AC77" s="94" t="s">
        <v>12</v>
      </c>
      <c r="AD77" s="94" t="s">
        <v>12</v>
      </c>
      <c r="AE77" s="94" t="s">
        <v>12</v>
      </c>
      <c r="AF77" s="94" t="s">
        <v>12</v>
      </c>
      <c r="AG77" s="94" t="s">
        <v>12</v>
      </c>
      <c r="AH77" s="94" t="s">
        <v>12</v>
      </c>
      <c r="AI77" s="67"/>
      <c r="AJ77" s="532"/>
      <c r="AK77" s="532"/>
    </row>
    <row r="78" spans="1:45" x14ac:dyDescent="0.2">
      <c r="A78" s="136"/>
      <c r="B78" s="130" t="s">
        <v>429</v>
      </c>
      <c r="C78" s="630">
        <v>38.268000000000001</v>
      </c>
      <c r="D78" s="630">
        <v>42.84</v>
      </c>
      <c r="E78" s="630">
        <v>35.587000000000003</v>
      </c>
      <c r="F78" s="630">
        <v>39.830081</v>
      </c>
      <c r="G78" s="630">
        <v>42.45561123946127</v>
      </c>
      <c r="H78" s="630">
        <v>51.711481068782916</v>
      </c>
      <c r="I78" s="630">
        <v>45.167831096881116</v>
      </c>
      <c r="J78" s="630">
        <v>40.171911530416672</v>
      </c>
      <c r="K78" s="630">
        <v>39.031175403496277</v>
      </c>
      <c r="L78" s="630">
        <v>36.281452069066802</v>
      </c>
      <c r="M78" s="393">
        <v>40.224364116754394</v>
      </c>
      <c r="N78" s="393">
        <v>53.707223527060755</v>
      </c>
      <c r="O78" s="393">
        <v>36.827571486954007</v>
      </c>
      <c r="P78" s="393">
        <v>35.014638930802299</v>
      </c>
      <c r="Q78" s="393">
        <v>39.181869616109367</v>
      </c>
      <c r="R78" s="393">
        <v>47.571736029850015</v>
      </c>
      <c r="S78" s="393">
        <v>41.6474913967131</v>
      </c>
      <c r="T78" s="393">
        <v>43.752182727639408</v>
      </c>
      <c r="U78" s="393">
        <v>42.97894518950288</v>
      </c>
      <c r="V78" s="393">
        <v>34.617079080533969</v>
      </c>
      <c r="W78" s="393">
        <v>34.41409885352769</v>
      </c>
      <c r="X78" s="393">
        <v>33.367648932483192</v>
      </c>
      <c r="Y78" s="393">
        <v>27.393540908724763</v>
      </c>
      <c r="Z78" s="393">
        <v>40.511911505866138</v>
      </c>
      <c r="AA78" s="393">
        <v>46.281389412016381</v>
      </c>
      <c r="AB78" s="93">
        <v>45.909788883572553</v>
      </c>
      <c r="AC78" s="93">
        <v>47.686687471167488</v>
      </c>
      <c r="AD78" s="93">
        <v>35.08276775994922</v>
      </c>
      <c r="AE78" s="93">
        <v>44.748552151144523</v>
      </c>
      <c r="AF78" s="93">
        <v>44.848024145468273</v>
      </c>
      <c r="AG78" s="93">
        <v>45.745505858356914</v>
      </c>
      <c r="AH78" s="94" t="s">
        <v>12</v>
      </c>
      <c r="AI78" s="93"/>
      <c r="AJ78" s="532"/>
      <c r="AK78" s="532"/>
    </row>
    <row r="79" spans="1:45" x14ac:dyDescent="0.2">
      <c r="A79" s="136"/>
      <c r="B79" s="130" t="s">
        <v>389</v>
      </c>
      <c r="C79" s="94" t="s">
        <v>12</v>
      </c>
      <c r="D79" s="94" t="s">
        <v>12</v>
      </c>
      <c r="E79" s="94" t="s">
        <v>12</v>
      </c>
      <c r="F79" s="94" t="s">
        <v>12</v>
      </c>
      <c r="G79" s="94" t="s">
        <v>12</v>
      </c>
      <c r="H79" s="94" t="s">
        <v>12</v>
      </c>
      <c r="I79" s="94" t="s">
        <v>12</v>
      </c>
      <c r="J79" s="94" t="s">
        <v>12</v>
      </c>
      <c r="K79" s="94" t="s">
        <v>12</v>
      </c>
      <c r="L79" s="94" t="s">
        <v>12</v>
      </c>
      <c r="M79" s="94" t="s">
        <v>12</v>
      </c>
      <c r="N79" s="94" t="s">
        <v>12</v>
      </c>
      <c r="O79" s="94" t="s">
        <v>12</v>
      </c>
      <c r="P79" s="94" t="s">
        <v>12</v>
      </c>
      <c r="Q79" s="94" t="s">
        <v>12</v>
      </c>
      <c r="R79" s="94" t="s">
        <v>12</v>
      </c>
      <c r="S79" s="94" t="s">
        <v>12</v>
      </c>
      <c r="T79" s="94" t="s">
        <v>12</v>
      </c>
      <c r="U79" s="94" t="s">
        <v>12</v>
      </c>
      <c r="V79" s="94" t="s">
        <v>12</v>
      </c>
      <c r="W79" s="94" t="s">
        <v>12</v>
      </c>
      <c r="X79" s="94" t="s">
        <v>12</v>
      </c>
      <c r="Y79" s="94" t="s">
        <v>12</v>
      </c>
      <c r="Z79" s="94" t="s">
        <v>12</v>
      </c>
      <c r="AA79" s="94" t="s">
        <v>12</v>
      </c>
      <c r="AB79" s="94" t="s">
        <v>12</v>
      </c>
      <c r="AC79" s="94" t="s">
        <v>12</v>
      </c>
      <c r="AD79" s="94" t="s">
        <v>12</v>
      </c>
      <c r="AE79" s="94" t="s">
        <v>12</v>
      </c>
      <c r="AF79" s="94" t="s">
        <v>12</v>
      </c>
      <c r="AG79" s="94" t="s">
        <v>12</v>
      </c>
      <c r="AH79" s="94">
        <v>46.137922765886366</v>
      </c>
      <c r="AI79" s="93"/>
      <c r="AJ79" s="532"/>
      <c r="AK79" s="532"/>
    </row>
    <row r="80" spans="1:45" x14ac:dyDescent="0.2">
      <c r="A80" s="136"/>
      <c r="B80" s="130" t="s">
        <v>427</v>
      </c>
      <c r="C80" s="630">
        <v>5.4610527929999995</v>
      </c>
      <c r="D80" s="630">
        <v>9.3945743662499996</v>
      </c>
      <c r="E80" s="630">
        <v>8.1813840554249992</v>
      </c>
      <c r="F80" s="630">
        <v>10.340319188812503</v>
      </c>
      <c r="G80" s="630">
        <v>8.1866757060000008</v>
      </c>
      <c r="H80" s="630">
        <v>12.097206339966</v>
      </c>
      <c r="I80" s="630">
        <v>10.612338372813999</v>
      </c>
      <c r="J80" s="630">
        <v>9.6360435681600016</v>
      </c>
      <c r="K80" s="630">
        <v>21.797707497600001</v>
      </c>
      <c r="L80" s="630">
        <v>13.553428876</v>
      </c>
      <c r="M80" s="393">
        <v>14.043991743459999</v>
      </c>
      <c r="N80" s="393">
        <v>15.017021714214694</v>
      </c>
      <c r="O80" s="393">
        <v>17.171811399999999</v>
      </c>
      <c r="P80" s="393">
        <v>14.682493303999999</v>
      </c>
      <c r="Q80" s="393">
        <v>11.958816000000001</v>
      </c>
      <c r="R80" s="393">
        <v>9.5311778547100001</v>
      </c>
      <c r="S80" s="393">
        <v>9.1029880467760016</v>
      </c>
      <c r="T80" s="393">
        <v>7.9611402055999996</v>
      </c>
      <c r="U80" s="393">
        <v>6.6514114021760005</v>
      </c>
      <c r="V80" s="393">
        <v>5.2244167219200008</v>
      </c>
      <c r="W80" s="393">
        <v>5.0572699050599992</v>
      </c>
      <c r="X80" s="393">
        <v>3.3477354371928629</v>
      </c>
      <c r="Y80" s="393">
        <v>6.3832596000000006</v>
      </c>
      <c r="Z80" s="393">
        <v>4.7783069739999995</v>
      </c>
      <c r="AA80" s="393">
        <v>7.2123324488544895</v>
      </c>
      <c r="AB80" s="93">
        <v>8.3264634899999983</v>
      </c>
      <c r="AC80" s="93">
        <v>10.757450189459265</v>
      </c>
      <c r="AD80" s="93">
        <v>4.665264219</v>
      </c>
      <c r="AE80" s="93">
        <v>9.1471897440000003</v>
      </c>
      <c r="AF80" s="93">
        <v>13.306335899999999</v>
      </c>
      <c r="AG80" s="93">
        <v>14.401060080000001</v>
      </c>
      <c r="AH80" s="94">
        <v>18.451473039999996</v>
      </c>
      <c r="AI80" s="93"/>
      <c r="AJ80" s="532"/>
      <c r="AK80" s="532"/>
    </row>
    <row r="81" spans="1:37" x14ac:dyDescent="0.2">
      <c r="A81" s="136"/>
      <c r="B81" s="54" t="s">
        <v>85</v>
      </c>
      <c r="C81" s="141">
        <v>68.963280977509996</v>
      </c>
      <c r="D81" s="141">
        <v>75.34519248717001</v>
      </c>
      <c r="E81" s="141">
        <v>64.299159261425004</v>
      </c>
      <c r="F81" s="141">
        <v>71.234492181628042</v>
      </c>
      <c r="G81" s="141">
        <v>72.535396627839503</v>
      </c>
      <c r="H81" s="141">
        <v>84.849148077422086</v>
      </c>
      <c r="I81" s="141">
        <v>82.512699894765561</v>
      </c>
      <c r="J81" s="141">
        <v>70.027616981063517</v>
      </c>
      <c r="K81" s="141">
        <v>84.931284624290129</v>
      </c>
      <c r="L81" s="141">
        <v>72.778879756313756</v>
      </c>
      <c r="M81" s="141">
        <v>75.041878065202781</v>
      </c>
      <c r="N81" s="141">
        <v>92.260928969045594</v>
      </c>
      <c r="O81" s="141">
        <v>78.756967891264381</v>
      </c>
      <c r="P81" s="141">
        <v>81.097310587267387</v>
      </c>
      <c r="Q81" s="141">
        <v>77.720673709698374</v>
      </c>
      <c r="R81" s="141">
        <v>84.523802137905321</v>
      </c>
      <c r="S81" s="141">
        <v>73.77693564032397</v>
      </c>
      <c r="T81" s="141">
        <v>73.913778186486638</v>
      </c>
      <c r="U81" s="141">
        <v>72.671644290530395</v>
      </c>
      <c r="V81" s="141">
        <v>64.193177033974678</v>
      </c>
      <c r="W81" s="141">
        <v>61.691947499230011</v>
      </c>
      <c r="X81" s="141">
        <v>62.870567673844533</v>
      </c>
      <c r="Y81" s="141">
        <v>59.51090699558172</v>
      </c>
      <c r="Z81" s="141">
        <v>69.185463496248985</v>
      </c>
      <c r="AA81" s="141">
        <v>74.95621364970782</v>
      </c>
      <c r="AB81" s="92">
        <v>78.53569889669852</v>
      </c>
      <c r="AC81" s="92">
        <v>81.563544511187985</v>
      </c>
      <c r="AD81" s="92">
        <v>67.355216142141799</v>
      </c>
      <c r="AE81" s="104">
        <v>83.146384586411159</v>
      </c>
      <c r="AF81" s="104">
        <v>82.988505269054144</v>
      </c>
      <c r="AG81" s="104">
        <v>85.821755152127082</v>
      </c>
      <c r="AH81" s="92">
        <v>99.453482151480785</v>
      </c>
      <c r="AI81" s="104"/>
      <c r="AJ81" s="532"/>
      <c r="AK81" s="532"/>
    </row>
    <row r="82" spans="1:37" x14ac:dyDescent="0.2">
      <c r="A82" s="3"/>
      <c r="B82" s="103"/>
      <c r="AB82" s="80"/>
      <c r="AC82" s="80"/>
      <c r="AD82" s="80"/>
      <c r="AE82" s="80"/>
      <c r="AF82" s="80"/>
      <c r="AG82" s="80"/>
      <c r="AH82" s="80"/>
      <c r="AJ82" s="532"/>
      <c r="AK82" s="532"/>
    </row>
    <row r="83" spans="1:37" x14ac:dyDescent="0.2">
      <c r="A83" s="3" t="s">
        <v>93</v>
      </c>
      <c r="B83" s="103"/>
      <c r="V83" s="614"/>
      <c r="W83" s="614"/>
      <c r="X83" s="614"/>
      <c r="Y83" s="614"/>
      <c r="Z83" s="614"/>
      <c r="AA83" s="614"/>
      <c r="AB83" s="89"/>
      <c r="AC83" s="89"/>
      <c r="AD83" s="89"/>
      <c r="AE83" s="89"/>
      <c r="AF83" s="89"/>
      <c r="AG83" s="89"/>
      <c r="AH83" s="89"/>
      <c r="AI83" s="89"/>
      <c r="AJ83" s="189"/>
      <c r="AK83" s="189"/>
    </row>
    <row r="84" spans="1:37" x14ac:dyDescent="0.2">
      <c r="B84" s="103" t="s">
        <v>92</v>
      </c>
      <c r="C84" s="630">
        <v>1.956</v>
      </c>
      <c r="D84" s="630">
        <v>2.504</v>
      </c>
      <c r="E84" s="630">
        <v>2.9980000000000002</v>
      </c>
      <c r="F84" s="630">
        <v>3.2350509999999999</v>
      </c>
      <c r="G84" s="630">
        <v>3.0201390928677361</v>
      </c>
      <c r="H84" s="630">
        <v>3.9783551857354724</v>
      </c>
      <c r="I84" s="630">
        <v>3.1932422786032086</v>
      </c>
      <c r="J84" s="630">
        <v>4.6971901937816725</v>
      </c>
      <c r="K84" s="630">
        <v>2.4440931314575161</v>
      </c>
      <c r="L84" s="630">
        <v>3.1545968849365424</v>
      </c>
      <c r="M84" s="393">
        <v>4.6109982023979725</v>
      </c>
      <c r="N84" s="393">
        <v>7.2167130466191214</v>
      </c>
      <c r="O84" s="393">
        <v>4.7994890435263988</v>
      </c>
      <c r="P84" s="393">
        <v>5.9767769185714226</v>
      </c>
      <c r="Q84" s="393">
        <v>6.2403782485543777</v>
      </c>
      <c r="R84" s="393">
        <v>4.0469597262749533</v>
      </c>
      <c r="S84" s="393">
        <v>3.837038562225235</v>
      </c>
      <c r="T84" s="393">
        <v>4.436149739470495</v>
      </c>
      <c r="U84" s="393">
        <v>4.6445539657896981</v>
      </c>
      <c r="V84" s="393">
        <v>4.1978524239946102</v>
      </c>
      <c r="W84" s="393">
        <v>5.7100855229478142</v>
      </c>
      <c r="X84" s="393">
        <v>8.3839989135408697</v>
      </c>
      <c r="Y84" s="393">
        <v>10.041782138892717</v>
      </c>
      <c r="Z84" s="393">
        <v>12.105805059604968</v>
      </c>
      <c r="AA84" s="393">
        <v>14.596521159511489</v>
      </c>
      <c r="AB84" s="93">
        <v>20.364517292497716</v>
      </c>
      <c r="AC84" s="93">
        <v>20.329413588508523</v>
      </c>
      <c r="AD84" s="93">
        <v>28.799023774224576</v>
      </c>
      <c r="AE84" s="93">
        <v>28.600972607821578</v>
      </c>
      <c r="AF84" s="93">
        <v>27.607225971494703</v>
      </c>
      <c r="AG84" s="93">
        <v>25.134179926733434</v>
      </c>
      <c r="AH84" s="93">
        <v>32.384245560251905</v>
      </c>
      <c r="AI84" s="93"/>
      <c r="AJ84" s="532"/>
      <c r="AK84" s="532"/>
    </row>
    <row r="85" spans="1:37" x14ac:dyDescent="0.2">
      <c r="B85" s="103" t="s">
        <v>91</v>
      </c>
      <c r="C85" s="630">
        <v>11.404</v>
      </c>
      <c r="D85" s="630">
        <v>15.978999999999999</v>
      </c>
      <c r="E85" s="630">
        <v>17.082000000000001</v>
      </c>
      <c r="F85" s="630">
        <v>16.769145000000002</v>
      </c>
      <c r="G85" s="630">
        <v>25.35830004252276</v>
      </c>
      <c r="H85" s="630">
        <v>13.0401765097668</v>
      </c>
      <c r="I85" s="630">
        <v>13.959551000273724</v>
      </c>
      <c r="J85" s="630">
        <v>12.280091382760256</v>
      </c>
      <c r="K85" s="630">
        <v>10.33389792926247</v>
      </c>
      <c r="L85" s="630">
        <v>12.83159005451375</v>
      </c>
      <c r="M85" s="393">
        <v>14.327016828056852</v>
      </c>
      <c r="N85" s="393">
        <v>13.433668748033401</v>
      </c>
      <c r="O85" s="393">
        <v>17.163301157276511</v>
      </c>
      <c r="P85" s="393">
        <v>18.557053162788272</v>
      </c>
      <c r="Q85" s="393">
        <v>18.399262977885318</v>
      </c>
      <c r="R85" s="393">
        <v>15.75350445772766</v>
      </c>
      <c r="S85" s="393">
        <v>19.709991383380384</v>
      </c>
      <c r="T85" s="393">
        <v>14.98814296642624</v>
      </c>
      <c r="U85" s="393">
        <v>21.92234894102242</v>
      </c>
      <c r="V85" s="393">
        <v>19.060845766034145</v>
      </c>
      <c r="W85" s="393">
        <v>22.703258487465963</v>
      </c>
      <c r="X85" s="393">
        <v>18.86082566934796</v>
      </c>
      <c r="Y85" s="393">
        <v>22.436888355501043</v>
      </c>
      <c r="Z85" s="393">
        <v>24.375063569396925</v>
      </c>
      <c r="AA85" s="393">
        <v>24.752297220483868</v>
      </c>
      <c r="AB85" s="93">
        <v>24.952413999787389</v>
      </c>
      <c r="AC85" s="93">
        <v>26.233969332858788</v>
      </c>
      <c r="AD85" s="93">
        <v>31.463288313371006</v>
      </c>
      <c r="AE85" s="93">
        <v>25.608324975761267</v>
      </c>
      <c r="AF85" s="93">
        <v>26.454030857174573</v>
      </c>
      <c r="AG85" s="93">
        <v>28.593935508645952</v>
      </c>
      <c r="AH85" s="93">
        <v>26.276203929916072</v>
      </c>
      <c r="AI85" s="93"/>
      <c r="AJ85" s="532"/>
      <c r="AK85" s="532"/>
    </row>
    <row r="86" spans="1:37" x14ac:dyDescent="0.2">
      <c r="B86" s="103" t="s">
        <v>90</v>
      </c>
      <c r="C86" s="94" t="s">
        <v>12</v>
      </c>
      <c r="D86" s="94" t="s">
        <v>12</v>
      </c>
      <c r="E86" s="94" t="s">
        <v>12</v>
      </c>
      <c r="F86" s="94" t="s">
        <v>12</v>
      </c>
      <c r="G86" s="94" t="s">
        <v>12</v>
      </c>
      <c r="H86" s="94" t="s">
        <v>12</v>
      </c>
      <c r="I86" s="94" t="s">
        <v>12</v>
      </c>
      <c r="J86" s="94" t="s">
        <v>12</v>
      </c>
      <c r="K86" s="94" t="s">
        <v>12</v>
      </c>
      <c r="L86" s="94" t="s">
        <v>12</v>
      </c>
      <c r="M86" s="94" t="s">
        <v>12</v>
      </c>
      <c r="N86" s="94" t="s">
        <v>12</v>
      </c>
      <c r="O86" s="94" t="s">
        <v>12</v>
      </c>
      <c r="P86" s="94" t="s">
        <v>12</v>
      </c>
      <c r="Q86" s="94" t="s">
        <v>12</v>
      </c>
      <c r="R86" s="94" t="s">
        <v>12</v>
      </c>
      <c r="S86" s="94" t="s">
        <v>12</v>
      </c>
      <c r="T86" s="94" t="s">
        <v>12</v>
      </c>
      <c r="U86" s="94" t="s">
        <v>12</v>
      </c>
      <c r="V86" s="94" t="s">
        <v>12</v>
      </c>
      <c r="W86" s="94" t="s">
        <v>12</v>
      </c>
      <c r="X86" s="94" t="s">
        <v>12</v>
      </c>
      <c r="Y86" s="94" t="s">
        <v>12</v>
      </c>
      <c r="Z86" s="94" t="s">
        <v>12</v>
      </c>
      <c r="AA86" s="94" t="s">
        <v>12</v>
      </c>
      <c r="AB86" s="94" t="s">
        <v>12</v>
      </c>
      <c r="AC86" s="94" t="s">
        <v>12</v>
      </c>
      <c r="AD86" s="94" t="s">
        <v>12</v>
      </c>
      <c r="AE86" s="94" t="s">
        <v>12</v>
      </c>
      <c r="AF86" s="94" t="s">
        <v>12</v>
      </c>
      <c r="AG86" s="94" t="s">
        <v>12</v>
      </c>
      <c r="AH86" s="93">
        <v>8.6885643378640811</v>
      </c>
      <c r="AI86" s="93"/>
      <c r="AJ86" s="532"/>
      <c r="AK86" s="532"/>
    </row>
    <row r="87" spans="1:37" x14ac:dyDescent="0.2">
      <c r="B87" s="103" t="s">
        <v>89</v>
      </c>
      <c r="C87" s="630">
        <v>19.594999999999999</v>
      </c>
      <c r="D87" s="630">
        <v>20.016999999999999</v>
      </c>
      <c r="E87" s="630">
        <v>23.023</v>
      </c>
      <c r="F87" s="630">
        <v>24.058622</v>
      </c>
      <c r="G87" s="630">
        <v>27.15574093392387</v>
      </c>
      <c r="H87" s="630">
        <v>30.146993867847733</v>
      </c>
      <c r="I87" s="630">
        <v>32.424922801771501</v>
      </c>
      <c r="J87" s="630">
        <v>32.348240004151847</v>
      </c>
      <c r="K87" s="630">
        <v>29.370477930488907</v>
      </c>
      <c r="L87" s="630">
        <v>28.371225490837528</v>
      </c>
      <c r="M87" s="393">
        <v>31.843606536367165</v>
      </c>
      <c r="N87" s="393">
        <v>35.14093581418053</v>
      </c>
      <c r="O87" s="393">
        <v>22.945163213122836</v>
      </c>
      <c r="P87" s="393">
        <v>24.30647400283349</v>
      </c>
      <c r="Q87" s="393">
        <v>26.476005668572029</v>
      </c>
      <c r="R87" s="393">
        <v>25.182002886954969</v>
      </c>
      <c r="S87" s="393">
        <v>29.314084667443936</v>
      </c>
      <c r="T87" s="393">
        <v>22.7589732580762</v>
      </c>
      <c r="U87" s="393">
        <v>24.364174844351005</v>
      </c>
      <c r="V87" s="393">
        <v>24.916581684219157</v>
      </c>
      <c r="W87" s="393">
        <v>30.982018559498972</v>
      </c>
      <c r="X87" s="393">
        <v>34.699137785081113</v>
      </c>
      <c r="Y87" s="393">
        <v>35.121401114388199</v>
      </c>
      <c r="Z87" s="393">
        <v>34.454248482887323</v>
      </c>
      <c r="AA87" s="393">
        <v>34.658803654557957</v>
      </c>
      <c r="AB87" s="93">
        <v>38.348505224882437</v>
      </c>
      <c r="AC87" s="93">
        <v>33.409634691757745</v>
      </c>
      <c r="AD87" s="93">
        <v>30.380837863950628</v>
      </c>
      <c r="AE87" s="93">
        <v>35.304360639562688</v>
      </c>
      <c r="AF87" s="93">
        <v>17.534646528926658</v>
      </c>
      <c r="AG87" s="93">
        <v>13.850081091610541</v>
      </c>
      <c r="AH87" s="93">
        <v>13.318298655265886</v>
      </c>
      <c r="AI87" s="93"/>
      <c r="AJ87" s="532"/>
      <c r="AK87" s="532"/>
    </row>
    <row r="88" spans="1:37" x14ac:dyDescent="0.2">
      <c r="B88" s="103" t="s">
        <v>88</v>
      </c>
      <c r="C88" s="630">
        <v>38.433999999999997</v>
      </c>
      <c r="D88" s="630">
        <v>38.795000000000002</v>
      </c>
      <c r="E88" s="630">
        <v>63.067999999999998</v>
      </c>
      <c r="F88" s="630">
        <v>68.808028999999991</v>
      </c>
      <c r="G88" s="630">
        <v>86.74639293533987</v>
      </c>
      <c r="H88" s="630">
        <v>84.119758855096563</v>
      </c>
      <c r="I88" s="630">
        <v>77.591289569226888</v>
      </c>
      <c r="J88" s="630">
        <v>97.235435256939141</v>
      </c>
      <c r="K88" s="630">
        <v>51.09708685938493</v>
      </c>
      <c r="L88" s="630">
        <v>92.567296795933458</v>
      </c>
      <c r="M88" s="393">
        <v>109.82228997924638</v>
      </c>
      <c r="N88" s="393">
        <v>78.101324269953935</v>
      </c>
      <c r="O88" s="393">
        <v>90.712803485156996</v>
      </c>
      <c r="P88" s="393">
        <v>71.139054679408048</v>
      </c>
      <c r="Q88" s="393">
        <v>79.713304065459226</v>
      </c>
      <c r="R88" s="393">
        <v>63.61308939994769</v>
      </c>
      <c r="S88" s="393">
        <v>78.098375747361729</v>
      </c>
      <c r="T88" s="393">
        <v>67.479068824461649</v>
      </c>
      <c r="U88" s="393">
        <v>85.303511834621489</v>
      </c>
      <c r="V88" s="393">
        <v>79.326222896967224</v>
      </c>
      <c r="W88" s="393">
        <v>72.452929053420476</v>
      </c>
      <c r="X88" s="393">
        <v>96.415916067336894</v>
      </c>
      <c r="Y88" s="393">
        <v>81.802262010884249</v>
      </c>
      <c r="Z88" s="393">
        <v>97.626356627990873</v>
      </c>
      <c r="AA88" s="393">
        <v>109.98191393431176</v>
      </c>
      <c r="AB88" s="93">
        <v>132.30313402333232</v>
      </c>
      <c r="AC88" s="93">
        <v>129.25199060067308</v>
      </c>
      <c r="AD88" s="93">
        <v>141.5328632170125</v>
      </c>
      <c r="AE88" s="93">
        <v>138.65631048965136</v>
      </c>
      <c r="AF88" s="93">
        <v>128.18253036489034</v>
      </c>
      <c r="AG88" s="93">
        <v>125.74747093874291</v>
      </c>
      <c r="AH88" s="93">
        <v>154.05887463304589</v>
      </c>
      <c r="AI88" s="93"/>
      <c r="AJ88" s="532"/>
      <c r="AK88" s="532"/>
    </row>
    <row r="89" spans="1:37" x14ac:dyDescent="0.2">
      <c r="B89" s="103" t="s">
        <v>419</v>
      </c>
      <c r="C89" s="94" t="s">
        <v>12</v>
      </c>
      <c r="D89" s="94" t="s">
        <v>12</v>
      </c>
      <c r="E89" s="94" t="s">
        <v>12</v>
      </c>
      <c r="F89" s="94" t="s">
        <v>12</v>
      </c>
      <c r="G89" s="94" t="s">
        <v>12</v>
      </c>
      <c r="H89" s="94" t="s">
        <v>12</v>
      </c>
      <c r="I89" s="94" t="s">
        <v>12</v>
      </c>
      <c r="J89" s="94" t="s">
        <v>12</v>
      </c>
      <c r="K89" s="94" t="s">
        <v>12</v>
      </c>
      <c r="L89" s="94" t="s">
        <v>12</v>
      </c>
      <c r="M89" s="94" t="s">
        <v>12</v>
      </c>
      <c r="N89" s="94" t="s">
        <v>12</v>
      </c>
      <c r="O89" s="94" t="s">
        <v>12</v>
      </c>
      <c r="P89" s="94" t="s">
        <v>12</v>
      </c>
      <c r="Q89" s="94" t="s">
        <v>12</v>
      </c>
      <c r="R89" s="94" t="s">
        <v>12</v>
      </c>
      <c r="S89" s="94" t="s">
        <v>12</v>
      </c>
      <c r="T89" s="94" t="s">
        <v>12</v>
      </c>
      <c r="U89" s="94" t="s">
        <v>12</v>
      </c>
      <c r="V89" s="94" t="s">
        <v>12</v>
      </c>
      <c r="W89" s="94" t="s">
        <v>12</v>
      </c>
      <c r="X89" s="94" t="s">
        <v>12</v>
      </c>
      <c r="Y89" s="94" t="s">
        <v>12</v>
      </c>
      <c r="Z89" s="94" t="s">
        <v>12</v>
      </c>
      <c r="AA89" s="94" t="s">
        <v>12</v>
      </c>
      <c r="AB89" s="94" t="s">
        <v>12</v>
      </c>
      <c r="AC89" s="94" t="s">
        <v>12</v>
      </c>
      <c r="AD89" s="94" t="s">
        <v>12</v>
      </c>
      <c r="AE89" s="94" t="s">
        <v>12</v>
      </c>
      <c r="AF89" s="94" t="s">
        <v>12</v>
      </c>
      <c r="AG89" s="94" t="s">
        <v>12</v>
      </c>
      <c r="AH89" s="93">
        <v>3.2893741471875217</v>
      </c>
      <c r="AI89" s="93"/>
      <c r="AJ89" s="532"/>
      <c r="AK89" s="532"/>
    </row>
    <row r="90" spans="1:37" x14ac:dyDescent="0.2">
      <c r="B90" s="58" t="s">
        <v>488</v>
      </c>
      <c r="C90" s="630">
        <v>5.6520000000000001</v>
      </c>
      <c r="D90" s="630">
        <v>7.3079999999999998</v>
      </c>
      <c r="E90" s="630">
        <v>7.9</v>
      </c>
      <c r="F90" s="630">
        <v>7.8477959999999998</v>
      </c>
      <c r="G90" s="630">
        <v>11.944356414669045</v>
      </c>
      <c r="H90" s="630">
        <v>15.134465829338085</v>
      </c>
      <c r="I90" s="630">
        <v>16.25387224400713</v>
      </c>
      <c r="J90" s="630">
        <v>10.199733658676172</v>
      </c>
      <c r="K90" s="630">
        <v>9.4570080463132147</v>
      </c>
      <c r="L90" s="630">
        <v>11.946639060198871</v>
      </c>
      <c r="M90" s="393">
        <v>13.043837887320796</v>
      </c>
      <c r="N90" s="393">
        <v>11.846970993179186</v>
      </c>
      <c r="O90" s="393">
        <v>11.790987464285536</v>
      </c>
      <c r="P90" s="393">
        <v>11.764129840122093</v>
      </c>
      <c r="Q90" s="393">
        <v>13.442946974505295</v>
      </c>
      <c r="R90" s="393">
        <v>9.3888476531484883</v>
      </c>
      <c r="S90" s="393">
        <v>12.609861467047587</v>
      </c>
      <c r="T90" s="393">
        <v>9.6265697155556289</v>
      </c>
      <c r="U90" s="393">
        <v>12.26879074892404</v>
      </c>
      <c r="V90" s="393">
        <v>13.407183015468632</v>
      </c>
      <c r="W90" s="393">
        <v>13.766058764816432</v>
      </c>
      <c r="X90" s="393">
        <v>19.867538869065022</v>
      </c>
      <c r="Y90" s="393">
        <v>18.597922209463366</v>
      </c>
      <c r="Z90" s="393">
        <v>19.60815969647761</v>
      </c>
      <c r="AA90" s="393">
        <v>22.522718644222746</v>
      </c>
      <c r="AB90" s="93">
        <v>27.159007194706351</v>
      </c>
      <c r="AC90" s="93">
        <v>27.457861466279581</v>
      </c>
      <c r="AD90" s="93">
        <v>29.61383988346179</v>
      </c>
      <c r="AE90" s="93">
        <v>41.124228445042391</v>
      </c>
      <c r="AF90" s="93">
        <v>33.064273618983982</v>
      </c>
      <c r="AG90" s="93">
        <v>44.268793489903913</v>
      </c>
      <c r="AH90" s="93">
        <v>18.092154566801742</v>
      </c>
      <c r="AI90" s="93"/>
      <c r="AJ90" s="532"/>
      <c r="AK90" s="532"/>
    </row>
    <row r="91" spans="1:37" x14ac:dyDescent="0.2">
      <c r="B91" s="103" t="s">
        <v>86</v>
      </c>
      <c r="C91" s="630">
        <v>6.093</v>
      </c>
      <c r="D91" s="630">
        <v>7.4850000000000003</v>
      </c>
      <c r="E91" s="630">
        <v>7.9779999999999998</v>
      </c>
      <c r="F91" s="630">
        <v>8.8556869999999996</v>
      </c>
      <c r="G91" s="630">
        <v>11.175274549461621</v>
      </c>
      <c r="H91" s="630">
        <v>11.230656098923243</v>
      </c>
      <c r="I91" s="630">
        <v>11.091067648384863</v>
      </c>
      <c r="J91" s="630">
        <v>8.841890197846487</v>
      </c>
      <c r="K91" s="630">
        <v>6.2190319981594842</v>
      </c>
      <c r="L91" s="630">
        <v>7.6486746030356896</v>
      </c>
      <c r="M91" s="393">
        <v>5.514891579555572</v>
      </c>
      <c r="N91" s="393">
        <v>3.9088808524517242</v>
      </c>
      <c r="O91" s="393">
        <v>3.5914773130456648</v>
      </c>
      <c r="P91" s="393">
        <v>4.8859377602226148</v>
      </c>
      <c r="Q91" s="393">
        <v>4.6675110350953988</v>
      </c>
      <c r="R91" s="393">
        <v>7.4877889132149225</v>
      </c>
      <c r="S91" s="393">
        <v>10.510213296709097</v>
      </c>
      <c r="T91" s="393">
        <v>9.3123100846</v>
      </c>
      <c r="U91" s="393">
        <v>9.7202088216833342</v>
      </c>
      <c r="V91" s="393">
        <v>9.1358172943691152</v>
      </c>
      <c r="W91" s="393">
        <v>9.2587412453144395</v>
      </c>
      <c r="X91" s="393">
        <v>9.5792641984520017</v>
      </c>
      <c r="Y91" s="393">
        <v>12.012265830239999</v>
      </c>
      <c r="Z91" s="393">
        <v>11.09884915152</v>
      </c>
      <c r="AA91" s="393">
        <v>11.748874840404001</v>
      </c>
      <c r="AB91" s="93">
        <v>13.492460520090667</v>
      </c>
      <c r="AC91" s="93">
        <v>13.334153658591294</v>
      </c>
      <c r="AD91" s="93">
        <v>13.882186942463878</v>
      </c>
      <c r="AE91" s="93">
        <v>2.4510579655903189</v>
      </c>
      <c r="AF91" s="93">
        <v>13.856498881298789</v>
      </c>
      <c r="AG91" s="93">
        <v>13.024480692637912</v>
      </c>
      <c r="AH91" s="93">
        <v>14.469680104351976</v>
      </c>
      <c r="AI91" s="93"/>
      <c r="AJ91" s="532"/>
      <c r="AK91" s="532"/>
    </row>
    <row r="92" spans="1:37" x14ac:dyDescent="0.2">
      <c r="B92" s="88" t="s">
        <v>416</v>
      </c>
      <c r="C92" s="630">
        <v>22.806000000000001</v>
      </c>
      <c r="D92" s="630">
        <v>21.238762295305438</v>
      </c>
      <c r="E92" s="630">
        <v>25.816548212889494</v>
      </c>
      <c r="F92" s="630">
        <v>27.47731214285956</v>
      </c>
      <c r="G92" s="630">
        <v>29.439676679802723</v>
      </c>
      <c r="H92" s="630">
        <v>31.694043802937447</v>
      </c>
      <c r="I92" s="630">
        <v>31.154184600304927</v>
      </c>
      <c r="J92" s="630">
        <v>30.321252847564626</v>
      </c>
      <c r="K92" s="630">
        <v>30.776635023059228</v>
      </c>
      <c r="L92" s="630">
        <v>34.105055795232751</v>
      </c>
      <c r="M92" s="393">
        <v>36.571264094708873</v>
      </c>
      <c r="N92" s="393">
        <v>35.593575924237406</v>
      </c>
      <c r="O92" s="393">
        <v>32.513322614926047</v>
      </c>
      <c r="P92" s="393">
        <v>33.965389702582513</v>
      </c>
      <c r="Q92" s="393">
        <v>31.983185684335389</v>
      </c>
      <c r="R92" s="393">
        <v>30.124396768943868</v>
      </c>
      <c r="S92" s="393">
        <v>32.1845464499904</v>
      </c>
      <c r="T92" s="393">
        <v>28.899598108737148</v>
      </c>
      <c r="U92" s="393">
        <v>32.152526336262653</v>
      </c>
      <c r="V92" s="393">
        <v>30.038275633124282</v>
      </c>
      <c r="W92" s="393">
        <v>33.914652702619762</v>
      </c>
      <c r="X92" s="393">
        <v>37.765958805362736</v>
      </c>
      <c r="Y92" s="393">
        <v>41.034534487296327</v>
      </c>
      <c r="Z92" s="393">
        <v>41.559622976309882</v>
      </c>
      <c r="AA92" s="393">
        <v>55.177614384259144</v>
      </c>
      <c r="AB92" s="93">
        <v>58.817676264200827</v>
      </c>
      <c r="AC92" s="93">
        <v>55.630237026247428</v>
      </c>
      <c r="AD92" s="93">
        <v>54.878655603919761</v>
      </c>
      <c r="AE92" s="93">
        <v>59.223342466624743</v>
      </c>
      <c r="AF92" s="93">
        <v>54.36874307472111</v>
      </c>
      <c r="AG92" s="93">
        <v>51.757719356100509</v>
      </c>
      <c r="AH92" s="93">
        <v>70.825026667744325</v>
      </c>
      <c r="AI92" s="93"/>
      <c r="AJ92" s="532"/>
      <c r="AK92" s="532"/>
    </row>
    <row r="93" spans="1:37" x14ac:dyDescent="0.2">
      <c r="B93" s="54" t="s">
        <v>85</v>
      </c>
      <c r="C93" s="141">
        <v>105.94</v>
      </c>
      <c r="D93" s="141">
        <v>113.32676229530544</v>
      </c>
      <c r="E93" s="141">
        <v>147.86554821288948</v>
      </c>
      <c r="F93" s="141">
        <v>157.05164214285958</v>
      </c>
      <c r="G93" s="141">
        <v>194.83988064858761</v>
      </c>
      <c r="H93" s="141">
        <v>189.34445014964535</v>
      </c>
      <c r="I93" s="141">
        <v>185.66813014257224</v>
      </c>
      <c r="J93" s="141">
        <v>195.9238335417202</v>
      </c>
      <c r="K93" s="141">
        <v>139.69823091812577</v>
      </c>
      <c r="L93" s="141">
        <v>190.62507868468859</v>
      </c>
      <c r="M93" s="141">
        <v>215.73390510765361</v>
      </c>
      <c r="N93" s="141">
        <v>185.2420696486553</v>
      </c>
      <c r="O93" s="141">
        <v>183.51654429133998</v>
      </c>
      <c r="P93" s="141">
        <v>170.59481606652844</v>
      </c>
      <c r="Q93" s="141">
        <v>180.92259465440702</v>
      </c>
      <c r="R93" s="141">
        <v>155.59658980621256</v>
      </c>
      <c r="S93" s="141">
        <v>186.26411157415836</v>
      </c>
      <c r="T93" s="141">
        <v>157.50081269732735</v>
      </c>
      <c r="U93" s="141">
        <v>190.37611549265466</v>
      </c>
      <c r="V93" s="141">
        <v>180.08277871417715</v>
      </c>
      <c r="W93" s="141">
        <v>188.78774433608385</v>
      </c>
      <c r="X93" s="141">
        <v>225.57264030818658</v>
      </c>
      <c r="Y93" s="141">
        <v>221.04705614666591</v>
      </c>
      <c r="Z93" s="141">
        <v>240.82810556418758</v>
      </c>
      <c r="AA93" s="141">
        <v>273.43874383775096</v>
      </c>
      <c r="AB93" s="92">
        <v>315.43771451949772</v>
      </c>
      <c r="AC93" s="92">
        <v>305.64726036491646</v>
      </c>
      <c r="AD93" s="92">
        <v>330.5506955984041</v>
      </c>
      <c r="AE93" s="92">
        <v>330.96859759005434</v>
      </c>
      <c r="AF93" s="92">
        <v>301.06794929749014</v>
      </c>
      <c r="AG93" s="92">
        <v>302.37666100437519</v>
      </c>
      <c r="AH93" s="92">
        <v>341.40242260242945</v>
      </c>
      <c r="AI93" s="92"/>
      <c r="AJ93" s="532"/>
      <c r="AK93" s="532"/>
    </row>
    <row r="94" spans="1:37" x14ac:dyDescent="0.2">
      <c r="B94" s="103"/>
      <c r="AB94" s="80"/>
      <c r="AC94" s="80"/>
      <c r="AD94" s="80"/>
      <c r="AE94" s="80"/>
      <c r="AF94" s="80"/>
      <c r="AG94" s="80"/>
      <c r="AH94" s="93"/>
      <c r="AJ94" s="189"/>
      <c r="AK94" s="189"/>
    </row>
    <row r="95" spans="1:37" x14ac:dyDescent="0.2">
      <c r="A95" s="54" t="s">
        <v>84</v>
      </c>
      <c r="B95" s="16"/>
      <c r="C95" s="141">
        <v>477.11228097751001</v>
      </c>
      <c r="D95" s="141">
        <v>446.01400820141419</v>
      </c>
      <c r="E95" s="141">
        <v>542.14751247067943</v>
      </c>
      <c r="F95" s="141">
        <v>577.02355500005081</v>
      </c>
      <c r="G95" s="141">
        <v>613.03324038861717</v>
      </c>
      <c r="H95" s="141">
        <v>654.94130049634452</v>
      </c>
      <c r="I95" s="141">
        <v>638.24955058059618</v>
      </c>
      <c r="J95" s="141">
        <v>615.8521289781462</v>
      </c>
      <c r="K95" s="141">
        <v>596.53572028303836</v>
      </c>
      <c r="L95" s="141">
        <v>684.33787527227298</v>
      </c>
      <c r="M95" s="141">
        <v>725.10499049682289</v>
      </c>
      <c r="N95" s="141">
        <v>713.3250101041607</v>
      </c>
      <c r="O95" s="141">
        <v>637.78230672261054</v>
      </c>
      <c r="P95" s="141">
        <v>664.45710896971741</v>
      </c>
      <c r="Q95" s="141">
        <v>645.53572216953944</v>
      </c>
      <c r="R95" s="141">
        <v>573.3103672797406</v>
      </c>
      <c r="S95" s="141">
        <v>624.99084901622052</v>
      </c>
      <c r="T95" s="141">
        <v>558.43617027640414</v>
      </c>
      <c r="U95" s="141">
        <v>625.12248918750254</v>
      </c>
      <c r="V95" s="141">
        <v>603.132429865429</v>
      </c>
      <c r="W95" s="141">
        <v>668.51502491694805</v>
      </c>
      <c r="X95" s="141">
        <v>744.8415158090819</v>
      </c>
      <c r="Y95" s="141">
        <v>796.74710802439245</v>
      </c>
      <c r="Z95" s="141">
        <v>814.1645790110781</v>
      </c>
      <c r="AA95" s="141">
        <v>816.83392730038713</v>
      </c>
      <c r="AB95" s="92">
        <v>943.10686976518616</v>
      </c>
      <c r="AC95" s="92">
        <v>925.57705572827604</v>
      </c>
      <c r="AD95" s="92">
        <v>942.84335091940397</v>
      </c>
      <c r="AE95" s="92">
        <v>1000.2381900605596</v>
      </c>
      <c r="AF95" s="92">
        <v>856.65256333610739</v>
      </c>
      <c r="AG95" s="92">
        <v>883.69508540711922</v>
      </c>
      <c r="AH95" s="92">
        <v>990.48601768930439</v>
      </c>
      <c r="AI95" s="92"/>
      <c r="AJ95" s="532"/>
      <c r="AK95" s="532"/>
    </row>
    <row r="96" spans="1:37" ht="13.5" thickBot="1" x14ac:dyDescent="0.25">
      <c r="A96" s="7"/>
      <c r="B96" s="102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6"/>
      <c r="AC96" s="6"/>
      <c r="AD96" s="6"/>
      <c r="AE96" s="6"/>
      <c r="AF96" s="6"/>
      <c r="AG96" s="6"/>
      <c r="AH96" s="6"/>
    </row>
    <row r="97" spans="1:42" x14ac:dyDescent="0.2">
      <c r="B97" s="103"/>
    </row>
    <row r="98" spans="1:42" x14ac:dyDescent="0.2">
      <c r="A98" s="637"/>
      <c r="B98" s="637"/>
      <c r="AB98" s="80"/>
      <c r="AC98" s="80"/>
      <c r="AD98" s="80"/>
      <c r="AE98" s="80"/>
      <c r="AF98" s="80"/>
      <c r="AG98" s="80"/>
      <c r="AH98" s="80"/>
      <c r="AJ98" s="80"/>
      <c r="AK98" s="80"/>
      <c r="AL98" s="80"/>
      <c r="AM98" s="80"/>
      <c r="AN98" s="80"/>
      <c r="AO98" s="80"/>
      <c r="AP98" s="80"/>
    </row>
    <row r="99" spans="1:42" x14ac:dyDescent="0.2">
      <c r="A99" s="56" t="s">
        <v>422</v>
      </c>
      <c r="B99" s="203"/>
      <c r="R99" s="195"/>
      <c r="S99" s="195"/>
      <c r="T99" s="195"/>
      <c r="U99" s="632"/>
      <c r="V99" s="629"/>
      <c r="W99" s="629"/>
      <c r="X99" s="629"/>
      <c r="Y99" s="629"/>
      <c r="Z99" s="195"/>
      <c r="AA99" s="195"/>
      <c r="AB99" s="80"/>
      <c r="AC99" s="80"/>
      <c r="AD99" s="80"/>
      <c r="AE99" s="80"/>
      <c r="AF99" s="80"/>
      <c r="AG99" s="80"/>
      <c r="AH99" s="80"/>
      <c r="AJ99" s="80"/>
      <c r="AK99" s="80"/>
      <c r="AL99" s="80"/>
      <c r="AM99" s="80"/>
      <c r="AN99" s="80"/>
      <c r="AO99" s="80"/>
      <c r="AP99" s="80"/>
    </row>
    <row r="100" spans="1:42" x14ac:dyDescent="0.2">
      <c r="A100" s="56" t="s">
        <v>423</v>
      </c>
      <c r="B100" s="103"/>
      <c r="U100" s="633"/>
      <c r="V100" s="614"/>
      <c r="W100" s="614"/>
      <c r="X100" s="614"/>
      <c r="Y100" s="615"/>
      <c r="AB100" s="80"/>
      <c r="AC100" s="80"/>
      <c r="AD100" s="80"/>
      <c r="AE100" s="80"/>
      <c r="AF100" s="80"/>
      <c r="AG100" s="80"/>
      <c r="AH100" s="80"/>
      <c r="AJ100" s="80"/>
      <c r="AK100" s="80"/>
      <c r="AL100" s="80"/>
      <c r="AM100" s="80"/>
      <c r="AN100" s="80"/>
      <c r="AO100" s="80"/>
      <c r="AP100" s="80"/>
    </row>
    <row r="101" spans="1:42" x14ac:dyDescent="0.2">
      <c r="A101" s="56" t="s">
        <v>430</v>
      </c>
      <c r="B101" s="530"/>
      <c r="AB101" s="101"/>
      <c r="AC101" s="101"/>
      <c r="AD101" s="101"/>
      <c r="AE101" s="101"/>
      <c r="AF101" s="101"/>
      <c r="AG101" s="101"/>
      <c r="AH101" s="101"/>
      <c r="AI101" s="101"/>
      <c r="AJ101" s="80"/>
      <c r="AK101" s="80"/>
      <c r="AL101" s="80"/>
      <c r="AM101" s="80"/>
      <c r="AN101" s="80"/>
      <c r="AO101" s="80"/>
      <c r="AP101" s="80"/>
    </row>
    <row r="102" spans="1:42" x14ac:dyDescent="0.2">
      <c r="A102" s="56" t="s">
        <v>489</v>
      </c>
      <c r="B102" s="530"/>
      <c r="AB102" s="101"/>
      <c r="AC102" s="101"/>
      <c r="AD102" s="101"/>
      <c r="AE102" s="101"/>
      <c r="AF102" s="101"/>
      <c r="AG102" s="101"/>
      <c r="AH102" s="101"/>
      <c r="AI102" s="101"/>
      <c r="AJ102" s="80"/>
      <c r="AK102" s="80"/>
      <c r="AL102" s="80"/>
      <c r="AM102" s="80"/>
      <c r="AN102" s="80"/>
      <c r="AO102" s="80"/>
      <c r="AP102" s="80"/>
    </row>
    <row r="103" spans="1:42" x14ac:dyDescent="0.2">
      <c r="A103" s="636" t="s">
        <v>421</v>
      </c>
      <c r="B103" s="103"/>
      <c r="V103" s="139"/>
      <c r="Y103" s="386"/>
      <c r="Z103" s="386"/>
      <c r="AA103" s="386"/>
      <c r="AB103" s="80"/>
      <c r="AC103" s="80"/>
      <c r="AD103" s="80"/>
      <c r="AE103" s="80"/>
      <c r="AF103" s="80"/>
      <c r="AG103" s="80"/>
      <c r="AH103" s="80"/>
      <c r="AJ103" s="80"/>
      <c r="AK103" s="80"/>
      <c r="AL103" s="80"/>
      <c r="AM103" s="80"/>
      <c r="AN103" s="80"/>
      <c r="AO103" s="80"/>
      <c r="AP103" s="80"/>
    </row>
    <row r="104" spans="1:42" x14ac:dyDescent="0.2">
      <c r="A104" s="648" t="s">
        <v>385</v>
      </c>
      <c r="B104" s="103"/>
      <c r="C104" s="634"/>
      <c r="D104" s="634"/>
      <c r="E104" s="634"/>
      <c r="F104" s="634"/>
      <c r="G104" s="634"/>
      <c r="H104" s="634"/>
      <c r="I104" s="634"/>
      <c r="J104" s="634"/>
      <c r="K104" s="634"/>
      <c r="L104" s="634"/>
      <c r="M104" s="634"/>
      <c r="N104" s="634"/>
      <c r="O104" s="634"/>
      <c r="P104" s="634"/>
      <c r="Q104" s="634"/>
      <c r="R104" s="634"/>
      <c r="S104" s="634"/>
      <c r="T104" s="634"/>
      <c r="U104" s="634"/>
      <c r="AB104" s="80"/>
      <c r="AC104" s="80"/>
      <c r="AD104" s="80"/>
      <c r="AE104" s="80"/>
      <c r="AF104" s="80"/>
      <c r="AG104" s="80"/>
      <c r="AH104" s="80"/>
      <c r="AJ104" s="80"/>
      <c r="AK104" s="80"/>
      <c r="AL104" s="80"/>
      <c r="AM104" s="80"/>
      <c r="AN104" s="80"/>
      <c r="AO104" s="80"/>
      <c r="AP104" s="80"/>
    </row>
    <row r="105" spans="1:42" x14ac:dyDescent="0.2">
      <c r="A105" s="648"/>
      <c r="B105" s="103"/>
      <c r="C105" s="634"/>
      <c r="D105" s="634"/>
      <c r="E105" s="634"/>
      <c r="F105" s="634"/>
      <c r="G105" s="634"/>
      <c r="H105" s="634"/>
      <c r="I105" s="634"/>
      <c r="J105" s="634"/>
      <c r="K105" s="634"/>
      <c r="L105" s="634"/>
      <c r="M105" s="634"/>
      <c r="N105" s="634"/>
      <c r="O105" s="634"/>
      <c r="P105" s="634"/>
      <c r="Q105" s="634"/>
      <c r="R105" s="634"/>
      <c r="S105" s="634"/>
      <c r="T105" s="634"/>
      <c r="U105" s="634"/>
      <c r="AB105" s="80"/>
      <c r="AC105" s="80"/>
      <c r="AD105" s="80"/>
      <c r="AE105" s="80"/>
      <c r="AF105" s="80"/>
      <c r="AG105" s="80"/>
      <c r="AH105" s="80"/>
      <c r="AJ105" s="80"/>
      <c r="AK105" s="80"/>
      <c r="AL105" s="80"/>
      <c r="AM105" s="80"/>
      <c r="AN105" s="80"/>
      <c r="AO105" s="80"/>
      <c r="AP105" s="80"/>
    </row>
    <row r="106" spans="1:42" x14ac:dyDescent="0.2">
      <c r="A106" s="347" t="s">
        <v>469</v>
      </c>
      <c r="B106" s="103"/>
      <c r="C106" s="634"/>
      <c r="D106" s="634"/>
      <c r="E106" s="634"/>
      <c r="F106" s="634"/>
      <c r="G106" s="634"/>
      <c r="H106" s="634"/>
      <c r="I106" s="634"/>
      <c r="J106" s="634"/>
      <c r="K106" s="634"/>
      <c r="L106" s="634"/>
      <c r="M106" s="634"/>
      <c r="N106" s="634"/>
      <c r="O106" s="634"/>
      <c r="P106" s="634"/>
      <c r="Q106" s="634"/>
      <c r="R106" s="634"/>
      <c r="S106" s="634"/>
      <c r="T106" s="634"/>
      <c r="U106" s="634"/>
      <c r="V106" s="390"/>
      <c r="W106" s="635"/>
    </row>
    <row r="107" spans="1:42" x14ac:dyDescent="0.2">
      <c r="B107" s="103"/>
      <c r="C107" s="634"/>
      <c r="D107" s="634"/>
      <c r="E107" s="634"/>
      <c r="F107" s="634"/>
      <c r="G107" s="634"/>
      <c r="H107" s="634"/>
      <c r="I107" s="634"/>
      <c r="J107" s="634"/>
      <c r="K107" s="634"/>
      <c r="L107" s="634"/>
      <c r="M107" s="634"/>
      <c r="N107" s="634"/>
      <c r="O107" s="634"/>
      <c r="P107" s="634"/>
      <c r="Q107" s="634"/>
      <c r="R107" s="634"/>
      <c r="S107" s="634"/>
      <c r="T107" s="634"/>
      <c r="U107" s="634"/>
      <c r="V107" s="390"/>
      <c r="W107" s="635"/>
    </row>
    <row r="108" spans="1:42" x14ac:dyDescent="0.2">
      <c r="B108" s="103"/>
      <c r="C108" s="634"/>
      <c r="D108" s="634"/>
      <c r="E108" s="634"/>
      <c r="F108" s="634"/>
      <c r="G108" s="634"/>
      <c r="H108" s="634"/>
      <c r="I108" s="634"/>
      <c r="J108" s="634"/>
      <c r="K108" s="634"/>
      <c r="L108" s="634"/>
      <c r="M108" s="634"/>
      <c r="N108" s="634"/>
      <c r="O108" s="634"/>
      <c r="P108" s="634"/>
      <c r="Q108" s="634"/>
      <c r="R108" s="634"/>
      <c r="S108" s="634"/>
      <c r="T108" s="634"/>
      <c r="U108" s="634"/>
      <c r="V108" s="390"/>
      <c r="W108" s="635"/>
    </row>
    <row r="109" spans="1:42" x14ac:dyDescent="0.2">
      <c r="B109" s="103"/>
      <c r="C109" s="634"/>
      <c r="D109" s="634"/>
      <c r="E109" s="634"/>
      <c r="F109" s="634"/>
      <c r="G109" s="634"/>
      <c r="H109" s="634"/>
      <c r="I109" s="634"/>
      <c r="J109" s="634"/>
      <c r="K109" s="634"/>
      <c r="L109" s="634"/>
      <c r="M109" s="634"/>
      <c r="N109" s="634"/>
      <c r="O109" s="634"/>
      <c r="P109" s="634"/>
      <c r="Q109" s="634"/>
      <c r="R109" s="634"/>
      <c r="S109" s="634"/>
      <c r="T109" s="634"/>
      <c r="U109" s="634"/>
      <c r="V109" s="390"/>
      <c r="W109" s="635"/>
    </row>
    <row r="110" spans="1:42" x14ac:dyDescent="0.2">
      <c r="B110" s="103"/>
      <c r="C110" s="634"/>
      <c r="D110" s="634"/>
      <c r="E110" s="634"/>
      <c r="F110" s="634"/>
      <c r="G110" s="634"/>
      <c r="H110" s="634"/>
      <c r="I110" s="634"/>
      <c r="J110" s="634"/>
      <c r="K110" s="634"/>
      <c r="L110" s="634"/>
      <c r="M110" s="634"/>
      <c r="N110" s="634"/>
      <c r="O110" s="634"/>
      <c r="P110" s="634"/>
      <c r="Q110" s="634"/>
      <c r="R110" s="634"/>
      <c r="S110" s="634"/>
      <c r="T110" s="634"/>
      <c r="U110" s="634"/>
      <c r="V110" s="390"/>
      <c r="W110" s="635"/>
    </row>
    <row r="111" spans="1:42" x14ac:dyDescent="0.2">
      <c r="B111" s="103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390"/>
      <c r="W111" s="635"/>
    </row>
    <row r="112" spans="1:42" x14ac:dyDescent="0.2">
      <c r="B112" s="103"/>
      <c r="C112" s="634"/>
      <c r="D112" s="634"/>
      <c r="E112" s="634"/>
      <c r="F112" s="634"/>
      <c r="G112" s="634"/>
      <c r="H112" s="634"/>
      <c r="I112" s="634"/>
      <c r="J112" s="634"/>
      <c r="K112" s="634"/>
      <c r="L112" s="634"/>
      <c r="M112" s="634"/>
      <c r="N112" s="634"/>
      <c r="O112" s="634"/>
      <c r="P112" s="634"/>
      <c r="Q112" s="634"/>
      <c r="R112" s="634"/>
      <c r="S112" s="634"/>
      <c r="T112" s="634"/>
      <c r="U112" s="634"/>
      <c r="V112" s="390"/>
      <c r="W112" s="635"/>
    </row>
    <row r="113" spans="2:23" x14ac:dyDescent="0.2">
      <c r="B113" s="103"/>
      <c r="C113" s="634"/>
      <c r="D113" s="634"/>
      <c r="E113" s="634"/>
      <c r="F113" s="634"/>
      <c r="G113" s="634"/>
      <c r="H113" s="634"/>
      <c r="I113" s="634"/>
      <c r="J113" s="634"/>
      <c r="K113" s="634"/>
      <c r="L113" s="634"/>
      <c r="M113" s="634"/>
      <c r="N113" s="634"/>
      <c r="O113" s="634"/>
      <c r="P113" s="634"/>
      <c r="Q113" s="634"/>
      <c r="R113" s="634"/>
      <c r="S113" s="634"/>
      <c r="T113" s="634"/>
      <c r="U113" s="634"/>
      <c r="V113" s="390"/>
      <c r="W113" s="635"/>
    </row>
    <row r="114" spans="2:23" x14ac:dyDescent="0.2">
      <c r="B114" s="103"/>
      <c r="V114" s="390"/>
    </row>
    <row r="115" spans="2:23" x14ac:dyDescent="0.2">
      <c r="B115" s="103"/>
      <c r="V115" s="390"/>
    </row>
    <row r="116" spans="2:23" x14ac:dyDescent="0.2">
      <c r="B116" s="103"/>
      <c r="V116" s="390"/>
    </row>
    <row r="117" spans="2:23" x14ac:dyDescent="0.2">
      <c r="B117" s="103"/>
    </row>
    <row r="118" spans="2:23" x14ac:dyDescent="0.2">
      <c r="B118" s="103"/>
    </row>
    <row r="119" spans="2:23" x14ac:dyDescent="0.2">
      <c r="B119" s="103"/>
    </row>
    <row r="120" spans="2:23" x14ac:dyDescent="0.2">
      <c r="B120" s="103"/>
    </row>
    <row r="121" spans="2:23" x14ac:dyDescent="0.2">
      <c r="B121" s="103"/>
    </row>
    <row r="122" spans="2:23" x14ac:dyDescent="0.2">
      <c r="B122" s="103"/>
    </row>
    <row r="123" spans="2:23" x14ac:dyDescent="0.2">
      <c r="B123" s="103"/>
    </row>
    <row r="124" spans="2:23" x14ac:dyDescent="0.2">
      <c r="B124" s="103"/>
    </row>
    <row r="125" spans="2:23" x14ac:dyDescent="0.2">
      <c r="B125" s="103"/>
    </row>
    <row r="126" spans="2:23" x14ac:dyDescent="0.2">
      <c r="B126" s="103"/>
    </row>
    <row r="127" spans="2:23" x14ac:dyDescent="0.2">
      <c r="B127" s="103"/>
    </row>
    <row r="128" spans="2:23" x14ac:dyDescent="0.2">
      <c r="B128" s="103"/>
    </row>
    <row r="129" spans="2:2" x14ac:dyDescent="0.2">
      <c r="B129" s="103"/>
    </row>
    <row r="130" spans="2:2" x14ac:dyDescent="0.2">
      <c r="B130" s="103"/>
    </row>
    <row r="131" spans="2:2" x14ac:dyDescent="0.2">
      <c r="B131" s="103"/>
    </row>
    <row r="132" spans="2:2" x14ac:dyDescent="0.2">
      <c r="B132" s="103"/>
    </row>
    <row r="133" spans="2:2" x14ac:dyDescent="0.2">
      <c r="B133" s="103"/>
    </row>
    <row r="134" spans="2:2" x14ac:dyDescent="0.2">
      <c r="B134" s="103"/>
    </row>
    <row r="135" spans="2:2" x14ac:dyDescent="0.2">
      <c r="B135" s="103"/>
    </row>
    <row r="136" spans="2:2" x14ac:dyDescent="0.2">
      <c r="B136" s="103"/>
    </row>
    <row r="137" spans="2:2" x14ac:dyDescent="0.2">
      <c r="B137" s="103"/>
    </row>
    <row r="138" spans="2:2" x14ac:dyDescent="0.2">
      <c r="B138" s="103"/>
    </row>
    <row r="139" spans="2:2" x14ac:dyDescent="0.2">
      <c r="B139" s="103"/>
    </row>
    <row r="140" spans="2:2" x14ac:dyDescent="0.2">
      <c r="B140" s="103"/>
    </row>
    <row r="141" spans="2:2" x14ac:dyDescent="0.2">
      <c r="B141" s="103"/>
    </row>
    <row r="142" spans="2:2" x14ac:dyDescent="0.2">
      <c r="B142" s="103"/>
    </row>
    <row r="143" spans="2:2" x14ac:dyDescent="0.2">
      <c r="B143" s="103"/>
    </row>
    <row r="144" spans="2:2" x14ac:dyDescent="0.2">
      <c r="B144" s="103"/>
    </row>
    <row r="145" spans="2:2" x14ac:dyDescent="0.2">
      <c r="B145" s="103"/>
    </row>
    <row r="146" spans="2:2" x14ac:dyDescent="0.2">
      <c r="B146" s="103"/>
    </row>
    <row r="147" spans="2:2" x14ac:dyDescent="0.2">
      <c r="B147" s="103"/>
    </row>
    <row r="148" spans="2:2" x14ac:dyDescent="0.2">
      <c r="B148" s="103"/>
    </row>
    <row r="149" spans="2:2" x14ac:dyDescent="0.2">
      <c r="B149" s="103"/>
    </row>
    <row r="150" spans="2:2" x14ac:dyDescent="0.2">
      <c r="B150" s="103"/>
    </row>
    <row r="151" spans="2:2" x14ac:dyDescent="0.2">
      <c r="B151" s="103"/>
    </row>
    <row r="152" spans="2:2" x14ac:dyDescent="0.2">
      <c r="B152" s="103"/>
    </row>
    <row r="153" spans="2:2" x14ac:dyDescent="0.2">
      <c r="B153" s="103"/>
    </row>
    <row r="154" spans="2:2" x14ac:dyDescent="0.2">
      <c r="B154" s="103"/>
    </row>
    <row r="155" spans="2:2" x14ac:dyDescent="0.2">
      <c r="B155" s="103"/>
    </row>
    <row r="156" spans="2:2" x14ac:dyDescent="0.2">
      <c r="B156" s="103"/>
    </row>
    <row r="157" spans="2:2" x14ac:dyDescent="0.2">
      <c r="B157" s="103"/>
    </row>
    <row r="158" spans="2:2" x14ac:dyDescent="0.2">
      <c r="B158" s="103"/>
    </row>
    <row r="159" spans="2:2" x14ac:dyDescent="0.2">
      <c r="B159" s="103"/>
    </row>
    <row r="160" spans="2:2" x14ac:dyDescent="0.2">
      <c r="B160" s="103"/>
    </row>
    <row r="161" spans="2:2" x14ac:dyDescent="0.2">
      <c r="B161" s="103"/>
    </row>
    <row r="162" spans="2:2" x14ac:dyDescent="0.2">
      <c r="B162" s="103"/>
    </row>
    <row r="163" spans="2:2" x14ac:dyDescent="0.2">
      <c r="B163" s="103"/>
    </row>
    <row r="164" spans="2:2" x14ac:dyDescent="0.2">
      <c r="B164" s="103"/>
    </row>
    <row r="165" spans="2:2" x14ac:dyDescent="0.2">
      <c r="B165" s="103"/>
    </row>
    <row r="166" spans="2:2" x14ac:dyDescent="0.2">
      <c r="B166" s="103"/>
    </row>
    <row r="167" spans="2:2" x14ac:dyDescent="0.2">
      <c r="B167" s="103"/>
    </row>
    <row r="168" spans="2:2" x14ac:dyDescent="0.2">
      <c r="B168" s="103"/>
    </row>
    <row r="169" spans="2:2" x14ac:dyDescent="0.2">
      <c r="B169" s="103"/>
    </row>
    <row r="170" spans="2:2" x14ac:dyDescent="0.2">
      <c r="B170" s="103"/>
    </row>
    <row r="171" spans="2:2" x14ac:dyDescent="0.2">
      <c r="B171" s="103"/>
    </row>
    <row r="172" spans="2:2" x14ac:dyDescent="0.2">
      <c r="B172" s="103"/>
    </row>
    <row r="173" spans="2:2" x14ac:dyDescent="0.2">
      <c r="B173" s="103"/>
    </row>
    <row r="174" spans="2:2" x14ac:dyDescent="0.2">
      <c r="B174" s="103"/>
    </row>
    <row r="175" spans="2:2" x14ac:dyDescent="0.2">
      <c r="B175" s="103"/>
    </row>
    <row r="176" spans="2:2" x14ac:dyDescent="0.2">
      <c r="B176" s="103"/>
    </row>
    <row r="177" spans="2:2" x14ac:dyDescent="0.2">
      <c r="B177" s="103"/>
    </row>
    <row r="178" spans="2:2" x14ac:dyDescent="0.2">
      <c r="B178" s="103"/>
    </row>
    <row r="179" spans="2:2" x14ac:dyDescent="0.2">
      <c r="B179" s="103"/>
    </row>
    <row r="180" spans="2:2" x14ac:dyDescent="0.2">
      <c r="B180" s="103"/>
    </row>
    <row r="181" spans="2:2" x14ac:dyDescent="0.2">
      <c r="B181" s="103"/>
    </row>
    <row r="182" spans="2:2" x14ac:dyDescent="0.2">
      <c r="B182" s="103"/>
    </row>
    <row r="183" spans="2:2" x14ac:dyDescent="0.2">
      <c r="B183" s="103"/>
    </row>
    <row r="184" spans="2:2" x14ac:dyDescent="0.2">
      <c r="B184" s="103"/>
    </row>
    <row r="185" spans="2:2" x14ac:dyDescent="0.2">
      <c r="B185" s="103"/>
    </row>
    <row r="186" spans="2:2" x14ac:dyDescent="0.2">
      <c r="B186" s="103"/>
    </row>
    <row r="187" spans="2:2" x14ac:dyDescent="0.2">
      <c r="B187" s="103"/>
    </row>
    <row r="188" spans="2:2" x14ac:dyDescent="0.2">
      <c r="B188" s="103"/>
    </row>
    <row r="189" spans="2:2" x14ac:dyDescent="0.2">
      <c r="B189" s="103"/>
    </row>
    <row r="190" spans="2:2" x14ac:dyDescent="0.2">
      <c r="B190" s="103"/>
    </row>
    <row r="191" spans="2:2" x14ac:dyDescent="0.2">
      <c r="B191" s="103"/>
    </row>
    <row r="192" spans="2:2" x14ac:dyDescent="0.2">
      <c r="B192" s="103"/>
    </row>
    <row r="193" spans="2:2" x14ac:dyDescent="0.2">
      <c r="B193" s="103"/>
    </row>
    <row r="194" spans="2:2" x14ac:dyDescent="0.2">
      <c r="B194" s="103"/>
    </row>
    <row r="195" spans="2:2" x14ac:dyDescent="0.2">
      <c r="B195" s="103"/>
    </row>
    <row r="196" spans="2:2" x14ac:dyDescent="0.2">
      <c r="B196" s="103"/>
    </row>
    <row r="197" spans="2:2" x14ac:dyDescent="0.2">
      <c r="B197" s="103"/>
    </row>
    <row r="198" spans="2:2" x14ac:dyDescent="0.2">
      <c r="B198" s="103"/>
    </row>
    <row r="199" spans="2:2" x14ac:dyDescent="0.2">
      <c r="B199" s="103"/>
    </row>
    <row r="200" spans="2:2" x14ac:dyDescent="0.2">
      <c r="B200" s="103"/>
    </row>
    <row r="201" spans="2:2" x14ac:dyDescent="0.2">
      <c r="B201" s="103"/>
    </row>
    <row r="202" spans="2:2" x14ac:dyDescent="0.2">
      <c r="B202" s="103"/>
    </row>
    <row r="203" spans="2:2" x14ac:dyDescent="0.2">
      <c r="B203" s="103"/>
    </row>
    <row r="204" spans="2:2" x14ac:dyDescent="0.2">
      <c r="B204" s="103"/>
    </row>
    <row r="205" spans="2:2" x14ac:dyDescent="0.2">
      <c r="B205" s="103"/>
    </row>
    <row r="206" spans="2:2" x14ac:dyDescent="0.2">
      <c r="B206" s="103"/>
    </row>
    <row r="207" spans="2:2" x14ac:dyDescent="0.2">
      <c r="B207" s="103"/>
    </row>
    <row r="208" spans="2:2" x14ac:dyDescent="0.2">
      <c r="B208" s="103"/>
    </row>
    <row r="209" spans="2:2" x14ac:dyDescent="0.2">
      <c r="B209" s="103"/>
    </row>
    <row r="210" spans="2:2" x14ac:dyDescent="0.2">
      <c r="B210" s="103"/>
    </row>
    <row r="211" spans="2:2" x14ac:dyDescent="0.2">
      <c r="B211" s="103"/>
    </row>
    <row r="212" spans="2:2" x14ac:dyDescent="0.2">
      <c r="B212" s="103"/>
    </row>
    <row r="213" spans="2:2" x14ac:dyDescent="0.2">
      <c r="B213" s="103"/>
    </row>
    <row r="214" spans="2:2" x14ac:dyDescent="0.2">
      <c r="B214" s="103"/>
    </row>
    <row r="215" spans="2:2" x14ac:dyDescent="0.2">
      <c r="B215" s="103"/>
    </row>
    <row r="216" spans="2:2" x14ac:dyDescent="0.2">
      <c r="B216" s="103"/>
    </row>
    <row r="217" spans="2:2" x14ac:dyDescent="0.2">
      <c r="B217" s="103"/>
    </row>
    <row r="218" spans="2:2" x14ac:dyDescent="0.2">
      <c r="B218" s="103"/>
    </row>
    <row r="219" spans="2:2" x14ac:dyDescent="0.2">
      <c r="B219" s="103"/>
    </row>
    <row r="220" spans="2:2" x14ac:dyDescent="0.2">
      <c r="B220" s="103"/>
    </row>
  </sheetData>
  <hyperlinks>
    <hyperlink ref="AH49" r:id="rId1" display="lisa.brown@defra.gsi.gov.uk "/>
    <hyperlink ref="L1" r:id="rId2" display="lisa.brown@defra.gsi.gov.uk 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E14B"/>
  </sheetPr>
  <dimension ref="A1:AM203"/>
  <sheetViews>
    <sheetView showGridLines="0" zoomScaleNormal="100" workbookViewId="0">
      <pane xSplit="2" ySplit="7" topLeftCell="M8" activePane="bottomRight" state="frozen"/>
      <selection activeCell="C7" sqref="C7"/>
      <selection pane="topRight" activeCell="C7" sqref="C7"/>
      <selection pane="bottomLeft" activeCell="C7" sqref="C7"/>
      <selection pane="bottomRight" activeCell="AI31" sqref="AI31"/>
    </sheetView>
  </sheetViews>
  <sheetFormatPr defaultColWidth="7.109375" defaultRowHeight="12.75" x14ac:dyDescent="0.2"/>
  <cols>
    <col min="1" max="1" width="4.33203125" style="15" customWidth="1"/>
    <col min="2" max="2" width="29" style="15" bestFit="1" customWidth="1"/>
    <col min="3" max="3" width="7.5546875" style="15" customWidth="1"/>
    <col min="4" max="18" width="7.5546875" style="16" customWidth="1"/>
    <col min="19" max="19" width="7.5546875" style="80" customWidth="1"/>
    <col min="20" max="20" width="7.88671875" style="16" customWidth="1"/>
    <col min="21" max="24" width="7.5546875" style="116" customWidth="1"/>
    <col min="25" max="26" width="8.88671875" style="116" customWidth="1"/>
    <col min="27" max="27" width="7.5546875" style="16" customWidth="1"/>
    <col min="28" max="34" width="7.109375" style="16"/>
    <col min="35" max="35" width="7.109375" style="80"/>
    <col min="36" max="16384" width="7.109375" style="16"/>
  </cols>
  <sheetData>
    <row r="1" spans="1:37" s="15" customFormat="1" x14ac:dyDescent="0.2">
      <c r="A1" s="5" t="s">
        <v>130</v>
      </c>
      <c r="T1" s="535"/>
      <c r="Y1" s="536"/>
      <c r="Z1" s="536"/>
      <c r="AG1" s="457" t="s">
        <v>468</v>
      </c>
      <c r="AH1" s="645" t="s">
        <v>456</v>
      </c>
      <c r="AI1" s="56"/>
    </row>
    <row r="2" spans="1:37" s="15" customFormat="1" x14ac:dyDescent="0.2">
      <c r="A2" s="411" t="s">
        <v>129</v>
      </c>
      <c r="R2" s="535"/>
      <c r="S2" s="537"/>
      <c r="U2" s="536"/>
      <c r="V2" s="536"/>
      <c r="W2" s="536"/>
      <c r="AI2" s="56"/>
    </row>
    <row r="3" spans="1:37" s="15" customFormat="1" x14ac:dyDescent="0.2">
      <c r="A3" s="411" t="s">
        <v>128</v>
      </c>
      <c r="R3" s="535"/>
      <c r="S3" s="537"/>
      <c r="U3" s="536"/>
      <c r="V3" s="536"/>
      <c r="W3" s="536"/>
      <c r="AA3" s="535"/>
      <c r="AI3" s="56"/>
    </row>
    <row r="4" spans="1:37" ht="13.5" thickBot="1" x14ac:dyDescent="0.25">
      <c r="A4" s="60" t="s">
        <v>75</v>
      </c>
      <c r="R4" s="538"/>
      <c r="S4" s="408"/>
      <c r="T4" s="408"/>
      <c r="V4" s="105"/>
    </row>
    <row r="5" spans="1:37" x14ac:dyDescent="0.2">
      <c r="A5" s="717"/>
      <c r="B5" s="717"/>
      <c r="C5" s="717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</row>
    <row r="6" spans="1:37" x14ac:dyDescent="0.2">
      <c r="A6" s="719"/>
      <c r="B6" s="733" t="s">
        <v>39</v>
      </c>
      <c r="C6" s="733">
        <v>1985</v>
      </c>
      <c r="D6" s="726">
        <v>1986</v>
      </c>
      <c r="E6" s="733">
        <v>1987</v>
      </c>
      <c r="F6" s="726">
        <v>1988</v>
      </c>
      <c r="G6" s="733">
        <v>1989</v>
      </c>
      <c r="H6" s="726">
        <v>1990</v>
      </c>
      <c r="I6" s="733">
        <v>1991</v>
      </c>
      <c r="J6" s="726">
        <v>1992</v>
      </c>
      <c r="K6" s="733">
        <v>1993</v>
      </c>
      <c r="L6" s="726">
        <v>1994</v>
      </c>
      <c r="M6" s="733">
        <v>1995</v>
      </c>
      <c r="N6" s="726">
        <v>1996</v>
      </c>
      <c r="O6" s="726">
        <v>1997</v>
      </c>
      <c r="P6" s="726">
        <v>1998</v>
      </c>
      <c r="Q6" s="733">
        <v>1999</v>
      </c>
      <c r="R6" s="738">
        <v>2000</v>
      </c>
      <c r="S6" s="738">
        <v>2001</v>
      </c>
      <c r="T6" s="738">
        <v>2002</v>
      </c>
      <c r="U6" s="738">
        <v>2003</v>
      </c>
      <c r="V6" s="738">
        <v>2004</v>
      </c>
      <c r="W6" s="738">
        <v>2005</v>
      </c>
      <c r="X6" s="738">
        <v>2006</v>
      </c>
      <c r="Y6" s="738">
        <v>2007</v>
      </c>
      <c r="Z6" s="738">
        <v>2008</v>
      </c>
      <c r="AA6" s="738">
        <v>2009</v>
      </c>
      <c r="AB6" s="738">
        <v>2010</v>
      </c>
      <c r="AC6" s="738">
        <v>2011</v>
      </c>
      <c r="AD6" s="738">
        <v>2012</v>
      </c>
      <c r="AE6" s="738">
        <v>2013</v>
      </c>
      <c r="AF6" s="738">
        <v>2014</v>
      </c>
      <c r="AG6" s="738">
        <v>2015</v>
      </c>
      <c r="AH6" s="738">
        <v>2016</v>
      </c>
      <c r="AI6" s="738">
        <v>2017</v>
      </c>
    </row>
    <row r="7" spans="1:37" ht="13.5" thickBot="1" x14ac:dyDescent="0.25">
      <c r="A7" s="722"/>
      <c r="B7" s="722"/>
      <c r="C7" s="722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8"/>
      <c r="R7" s="749"/>
      <c r="S7" s="749"/>
      <c r="T7" s="749"/>
      <c r="U7" s="749"/>
      <c r="V7" s="749"/>
      <c r="W7" s="749"/>
      <c r="X7" s="749"/>
      <c r="Y7" s="730"/>
      <c r="Z7" s="730" t="s">
        <v>38</v>
      </c>
      <c r="AA7" s="730"/>
      <c r="AB7" s="730"/>
      <c r="AC7" s="730" t="s">
        <v>38</v>
      </c>
      <c r="AD7" s="730"/>
      <c r="AE7" s="730"/>
      <c r="AF7" s="730"/>
      <c r="AG7" s="730"/>
      <c r="AH7" s="731"/>
      <c r="AI7" s="723" t="s">
        <v>37</v>
      </c>
      <c r="AJ7" s="539"/>
      <c r="AK7" s="539"/>
    </row>
    <row r="8" spans="1:37" x14ac:dyDescent="0.2">
      <c r="A8" s="3" t="s">
        <v>127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</row>
    <row r="9" spans="1:37" x14ac:dyDescent="0.2">
      <c r="A9" s="58"/>
      <c r="B9" s="103" t="s">
        <v>123</v>
      </c>
      <c r="C9" s="11">
        <v>425.50114872204682</v>
      </c>
      <c r="D9" s="11">
        <v>426.45092807187285</v>
      </c>
      <c r="E9" s="11">
        <v>388.45975407883293</v>
      </c>
      <c r="F9" s="11">
        <v>400.80688562657093</v>
      </c>
      <c r="G9" s="11">
        <v>391.30909212831097</v>
      </c>
      <c r="H9" s="11">
        <v>387.50997472900696</v>
      </c>
      <c r="I9" s="11">
        <v>375.16284318126895</v>
      </c>
      <c r="J9" s="11">
        <v>406.22062792057909</v>
      </c>
      <c r="K9" s="11">
        <v>396.72283442231912</v>
      </c>
      <c r="L9" s="11">
        <v>281.14348837209303</v>
      </c>
      <c r="M9" s="11">
        <v>276.7</v>
      </c>
      <c r="N9" s="11">
        <v>283.40000000000003</v>
      </c>
      <c r="O9" s="11">
        <v>281.53548387096777</v>
      </c>
      <c r="P9" s="11">
        <v>262.7645161290323</v>
      </c>
      <c r="Q9" s="11">
        <v>259.81935483870967</v>
      </c>
      <c r="R9" s="11">
        <v>265.16000000000003</v>
      </c>
      <c r="S9" s="11">
        <v>263.14999999999998</v>
      </c>
      <c r="T9" s="11">
        <v>235.89</v>
      </c>
      <c r="U9" s="11">
        <v>171.84</v>
      </c>
      <c r="V9" s="120">
        <v>188.93814079074252</v>
      </c>
      <c r="W9" s="120">
        <v>192.30869510708089</v>
      </c>
      <c r="X9" s="120">
        <v>201.08897651296832</v>
      </c>
      <c r="Y9" s="120">
        <v>210.22548731551529</v>
      </c>
      <c r="Z9" s="120">
        <v>212.95144101681842</v>
      </c>
      <c r="AA9" s="120">
        <v>209.79059605861801</v>
      </c>
      <c r="AB9" s="120">
        <v>213.35548506417152</v>
      </c>
      <c r="AC9" s="120">
        <v>211.49560071348793</v>
      </c>
      <c r="AD9" s="120">
        <v>204.02746007447791</v>
      </c>
      <c r="AE9" s="120">
        <v>219.77207887397546</v>
      </c>
      <c r="AF9" s="120">
        <v>231.86746802937228</v>
      </c>
      <c r="AG9" s="120">
        <v>231.66746802937229</v>
      </c>
      <c r="AH9" s="120">
        <v>231.7213902457994</v>
      </c>
      <c r="AI9" s="120">
        <v>223.25206632002565</v>
      </c>
      <c r="AJ9" s="116"/>
    </row>
    <row r="10" spans="1:37" x14ac:dyDescent="0.2">
      <c r="B10" s="103" t="s">
        <v>122</v>
      </c>
      <c r="C10" s="11">
        <v>243.49957446808511</v>
      </c>
      <c r="D10" s="11">
        <v>245.40191489361703</v>
      </c>
      <c r="E10" s="11">
        <v>202.59925531914894</v>
      </c>
      <c r="F10" s="11">
        <v>192.13638297872342</v>
      </c>
      <c r="G10" s="11">
        <v>174.06414893617023</v>
      </c>
      <c r="H10" s="11">
        <v>163.60127659574468</v>
      </c>
      <c r="I10" s="11">
        <v>153.13840425531916</v>
      </c>
      <c r="J10" s="11">
        <v>116.99393617021276</v>
      </c>
      <c r="K10" s="11">
        <v>95.11702127659575</v>
      </c>
      <c r="L10" s="11">
        <v>89.41</v>
      </c>
      <c r="M10" s="11">
        <v>78.92</v>
      </c>
      <c r="N10" s="11">
        <v>57</v>
      </c>
      <c r="O10" s="11">
        <v>29</v>
      </c>
      <c r="P10" s="11">
        <v>18</v>
      </c>
      <c r="Q10" s="11">
        <v>15</v>
      </c>
      <c r="R10" s="11">
        <v>8</v>
      </c>
      <c r="S10" s="120">
        <v>4</v>
      </c>
      <c r="T10" s="120">
        <v>4</v>
      </c>
      <c r="U10" s="120">
        <v>4</v>
      </c>
      <c r="V10" s="107" t="s">
        <v>12</v>
      </c>
      <c r="W10" s="107" t="s">
        <v>12</v>
      </c>
      <c r="X10" s="107" t="s">
        <v>12</v>
      </c>
      <c r="Y10" s="107" t="s">
        <v>12</v>
      </c>
      <c r="Z10" s="107" t="s">
        <v>12</v>
      </c>
      <c r="AA10" s="107" t="s">
        <v>12</v>
      </c>
      <c r="AB10" s="94" t="s">
        <v>12</v>
      </c>
      <c r="AC10" s="94" t="s">
        <v>12</v>
      </c>
      <c r="AD10" s="94" t="s">
        <v>12</v>
      </c>
      <c r="AE10" s="94" t="s">
        <v>12</v>
      </c>
      <c r="AF10" s="94" t="s">
        <v>12</v>
      </c>
      <c r="AG10" s="94" t="s">
        <v>12</v>
      </c>
      <c r="AH10" s="94" t="s">
        <v>12</v>
      </c>
      <c r="AI10" s="94" t="s">
        <v>12</v>
      </c>
      <c r="AJ10" s="116"/>
    </row>
    <row r="11" spans="1:37" x14ac:dyDescent="0.2">
      <c r="B11" s="103" t="s">
        <v>121</v>
      </c>
      <c r="C11" s="11">
        <v>218.5</v>
      </c>
      <c r="D11" s="11">
        <v>215.65</v>
      </c>
      <c r="E11" s="11">
        <v>206.15</v>
      </c>
      <c r="F11" s="11">
        <v>250.8</v>
      </c>
      <c r="G11" s="11">
        <v>260.3</v>
      </c>
      <c r="H11" s="11">
        <v>256.5</v>
      </c>
      <c r="I11" s="11">
        <v>264.10000000000002</v>
      </c>
      <c r="J11" s="11">
        <v>212.8</v>
      </c>
      <c r="K11" s="11">
        <v>243.2</v>
      </c>
      <c r="L11" s="11">
        <v>191</v>
      </c>
      <c r="M11" s="11">
        <v>192</v>
      </c>
      <c r="N11" s="11">
        <v>190.3</v>
      </c>
      <c r="O11" s="11">
        <v>185.85418994413408</v>
      </c>
      <c r="P11" s="11">
        <v>182.66983240223462</v>
      </c>
      <c r="Q11" s="11">
        <v>186.91564245810056</v>
      </c>
      <c r="R11" s="11">
        <v>178.4240223463687</v>
      </c>
      <c r="S11" s="120">
        <v>165.62659217877095</v>
      </c>
      <c r="T11" s="120">
        <v>168.87094972067038</v>
      </c>
      <c r="U11" s="120">
        <v>137.98882681564245</v>
      </c>
      <c r="V11" s="120">
        <v>130</v>
      </c>
      <c r="W11" s="120">
        <v>120.1</v>
      </c>
      <c r="X11" s="120">
        <v>113.1</v>
      </c>
      <c r="Y11" s="120">
        <v>103</v>
      </c>
      <c r="Z11" s="120">
        <v>103</v>
      </c>
      <c r="AA11" s="120">
        <v>116</v>
      </c>
      <c r="AB11" s="120">
        <v>114</v>
      </c>
      <c r="AC11" s="120">
        <v>117</v>
      </c>
      <c r="AD11" s="120">
        <v>115</v>
      </c>
      <c r="AE11" s="120">
        <v>108</v>
      </c>
      <c r="AF11" s="120">
        <v>105</v>
      </c>
      <c r="AG11" s="120">
        <v>100</v>
      </c>
      <c r="AH11" s="120">
        <v>99</v>
      </c>
      <c r="AI11" s="120">
        <v>98.5</v>
      </c>
      <c r="AJ11" s="116"/>
    </row>
    <row r="12" spans="1:37" x14ac:dyDescent="0.2">
      <c r="B12" s="103" t="s">
        <v>88</v>
      </c>
      <c r="C12" s="11">
        <v>1504.2743142144639</v>
      </c>
      <c r="D12" s="11">
        <v>1502.3653366583542</v>
      </c>
      <c r="E12" s="11">
        <v>1404.0529925187031</v>
      </c>
      <c r="F12" s="11">
        <v>1538.6359102244389</v>
      </c>
      <c r="G12" s="11">
        <v>1514.7736907730673</v>
      </c>
      <c r="H12" s="11">
        <v>1535.7724438902744</v>
      </c>
      <c r="I12" s="11">
        <v>1430.7786783042393</v>
      </c>
      <c r="J12" s="11">
        <v>1336.9524314214464</v>
      </c>
      <c r="K12" s="11">
        <v>1186.1432044887781</v>
      </c>
      <c r="L12" s="11">
        <v>978.08877805486281</v>
      </c>
      <c r="M12" s="11">
        <v>887</v>
      </c>
      <c r="N12" s="11">
        <v>723.4</v>
      </c>
      <c r="O12" s="11">
        <v>665.82105263157894</v>
      </c>
      <c r="P12" s="11">
        <v>595.82105263157894</v>
      </c>
      <c r="Q12" s="11">
        <v>562.63157894736844</v>
      </c>
      <c r="R12" s="11">
        <v>529.42982456140351</v>
      </c>
      <c r="S12" s="120">
        <v>477.63508771929827</v>
      </c>
      <c r="T12" s="120">
        <v>472.3105263157895</v>
      </c>
      <c r="U12" s="120">
        <v>423.80350877192978</v>
      </c>
      <c r="V12" s="120">
        <v>290.39999999999998</v>
      </c>
      <c r="W12" s="120">
        <v>255.8</v>
      </c>
      <c r="X12" s="120">
        <v>249.79</v>
      </c>
      <c r="Y12" s="120">
        <v>232.8</v>
      </c>
      <c r="Z12" s="120">
        <v>226.24</v>
      </c>
      <c r="AA12" s="120">
        <v>222.1</v>
      </c>
      <c r="AB12" s="120">
        <v>222.3</v>
      </c>
      <c r="AC12" s="120">
        <v>217.47481999999999</v>
      </c>
      <c r="AD12" s="120">
        <v>270.73327999999998</v>
      </c>
      <c r="AE12" s="120">
        <v>310.73327999999998</v>
      </c>
      <c r="AF12" s="120">
        <v>338.26878150014824</v>
      </c>
      <c r="AG12" s="120">
        <v>351.51690693321649</v>
      </c>
      <c r="AH12" s="120">
        <v>408.45</v>
      </c>
      <c r="AI12" s="120">
        <v>420.48194479039984</v>
      </c>
      <c r="AJ12" s="116"/>
    </row>
    <row r="13" spans="1:37" x14ac:dyDescent="0.2">
      <c r="B13" s="103" t="s">
        <v>119</v>
      </c>
      <c r="C13" s="11">
        <v>138.69999999999999</v>
      </c>
      <c r="D13" s="11">
        <v>127.3</v>
      </c>
      <c r="E13" s="11">
        <v>114</v>
      </c>
      <c r="F13" s="11">
        <v>143.44999999999999</v>
      </c>
      <c r="G13" s="11">
        <v>148.19999999999999</v>
      </c>
      <c r="H13" s="11">
        <v>171</v>
      </c>
      <c r="I13" s="11">
        <v>145.35</v>
      </c>
      <c r="J13" s="11">
        <v>134.9</v>
      </c>
      <c r="K13" s="11">
        <v>137.75</v>
      </c>
      <c r="L13" s="11">
        <v>139.41499999999999</v>
      </c>
      <c r="M13" s="11">
        <v>141.1</v>
      </c>
      <c r="N13" s="11">
        <v>109.5</v>
      </c>
      <c r="O13" s="11">
        <v>82.664150943396237</v>
      </c>
      <c r="P13" s="11">
        <v>71.352830188679249</v>
      </c>
      <c r="Q13" s="11">
        <v>62.926415094339625</v>
      </c>
      <c r="R13" s="11">
        <v>35.062264150943399</v>
      </c>
      <c r="S13" s="120">
        <v>29.920754716981133</v>
      </c>
      <c r="T13" s="120">
        <v>25.90754716981132</v>
      </c>
      <c r="U13" s="120">
        <v>26.01</v>
      </c>
      <c r="V13" s="120">
        <v>26.01</v>
      </c>
      <c r="W13" s="120">
        <v>25.810000000000002</v>
      </c>
      <c r="X13" s="120">
        <v>25.91</v>
      </c>
      <c r="Y13" s="120">
        <v>25.91</v>
      </c>
      <c r="Z13" s="120">
        <v>25.84</v>
      </c>
      <c r="AA13" s="120">
        <v>25.810000000000002</v>
      </c>
      <c r="AB13" s="120">
        <v>26.310000000000002</v>
      </c>
      <c r="AC13" s="120">
        <v>25.934910000000002</v>
      </c>
      <c r="AD13" s="120">
        <v>25.77664</v>
      </c>
      <c r="AE13" s="120">
        <v>25.77664</v>
      </c>
      <c r="AF13" s="120">
        <v>25.71</v>
      </c>
      <c r="AG13" s="120">
        <v>25.71</v>
      </c>
      <c r="AH13" s="94" t="s">
        <v>12</v>
      </c>
      <c r="AI13" s="94" t="s">
        <v>12</v>
      </c>
      <c r="AJ13" s="116"/>
    </row>
    <row r="14" spans="1:37" x14ac:dyDescent="0.2">
      <c r="B14" s="103" t="s">
        <v>118</v>
      </c>
      <c r="C14" s="11">
        <v>59.461509433962263</v>
      </c>
      <c r="D14" s="11">
        <v>60.420566037735846</v>
      </c>
      <c r="E14" s="11">
        <v>54.666226415094343</v>
      </c>
      <c r="F14" s="11">
        <v>47.952830188679243</v>
      </c>
      <c r="G14" s="11">
        <v>58.50245283018868</v>
      </c>
      <c r="H14" s="11">
        <v>71.929245283018872</v>
      </c>
      <c r="I14" s="11">
        <v>63.2977358490566</v>
      </c>
      <c r="J14" s="11">
        <v>60.420566037735846</v>
      </c>
      <c r="K14" s="11">
        <v>57.543396226415098</v>
      </c>
      <c r="L14" s="11">
        <v>55.625283018867933</v>
      </c>
      <c r="M14" s="11">
        <v>58</v>
      </c>
      <c r="N14" s="11">
        <v>49</v>
      </c>
      <c r="O14" s="11">
        <v>42.31818181818182</v>
      </c>
      <c r="P14" s="11">
        <v>38.977272727272727</v>
      </c>
      <c r="Q14" s="11">
        <v>43.43181818181818</v>
      </c>
      <c r="R14" s="11">
        <v>46.772727272727273</v>
      </c>
      <c r="S14" s="120">
        <v>49</v>
      </c>
      <c r="T14" s="120">
        <v>54.56818181818182</v>
      </c>
      <c r="U14" s="120">
        <v>54.56818181818182</v>
      </c>
      <c r="V14" s="120">
        <v>55</v>
      </c>
      <c r="W14" s="120">
        <v>59</v>
      </c>
      <c r="X14" s="120">
        <v>62</v>
      </c>
      <c r="Y14" s="120">
        <v>60</v>
      </c>
      <c r="Z14" s="120">
        <v>65</v>
      </c>
      <c r="AA14" s="120">
        <v>74</v>
      </c>
      <c r="AB14" s="120">
        <v>72</v>
      </c>
      <c r="AC14" s="120">
        <v>72</v>
      </c>
      <c r="AD14" s="120">
        <v>85</v>
      </c>
      <c r="AE14" s="120">
        <v>92</v>
      </c>
      <c r="AF14" s="120">
        <v>92</v>
      </c>
      <c r="AG14" s="120">
        <v>90</v>
      </c>
      <c r="AH14" s="120">
        <v>90</v>
      </c>
      <c r="AI14" s="120">
        <v>85</v>
      </c>
      <c r="AJ14" s="116"/>
    </row>
    <row r="15" spans="1:37" x14ac:dyDescent="0.2">
      <c r="A15" s="16"/>
      <c r="B15" s="121" t="s">
        <v>93</v>
      </c>
      <c r="C15" s="11">
        <v>180.51291770573565</v>
      </c>
      <c r="D15" s="11">
        <v>180.28384039900249</v>
      </c>
      <c r="E15" s="11">
        <v>168.48635910224436</v>
      </c>
      <c r="F15" s="11">
        <v>200.02266832917707</v>
      </c>
      <c r="G15" s="11">
        <v>212.06831670822945</v>
      </c>
      <c r="H15" s="11">
        <v>230.36586658354116</v>
      </c>
      <c r="I15" s="11">
        <v>228.9245885286783</v>
      </c>
      <c r="J15" s="11">
        <v>227.28191334164589</v>
      </c>
      <c r="K15" s="11">
        <v>213.50577680798006</v>
      </c>
      <c r="L15" s="11">
        <v>193.01775561097256</v>
      </c>
      <c r="M15" s="11">
        <v>174.2354</v>
      </c>
      <c r="N15" s="11">
        <v>141.232</v>
      </c>
      <c r="O15" s="11">
        <v>130.36771052631582</v>
      </c>
      <c r="P15" s="11">
        <v>116.45421052631579</v>
      </c>
      <c r="Q15" s="11">
        <v>111.0893157894737</v>
      </c>
      <c r="R15" s="11">
        <v>104.92196491228071</v>
      </c>
      <c r="S15" s="120">
        <v>95.227017543859645</v>
      </c>
      <c r="T15" s="120">
        <v>97.316105263157894</v>
      </c>
      <c r="U15" s="120">
        <v>86.921701754385978</v>
      </c>
      <c r="V15" s="120">
        <v>55.6</v>
      </c>
      <c r="W15" s="120">
        <v>50</v>
      </c>
      <c r="X15" s="120">
        <v>48</v>
      </c>
      <c r="Y15" s="120">
        <v>45</v>
      </c>
      <c r="Z15" s="120">
        <v>44</v>
      </c>
      <c r="AA15" s="120">
        <v>44.2</v>
      </c>
      <c r="AB15" s="120">
        <v>43.2</v>
      </c>
      <c r="AC15" s="120">
        <v>43</v>
      </c>
      <c r="AD15" s="120">
        <v>54</v>
      </c>
      <c r="AE15" s="120">
        <v>62</v>
      </c>
      <c r="AF15" s="120">
        <v>62.400000000000006</v>
      </c>
      <c r="AG15" s="120">
        <v>62</v>
      </c>
      <c r="AH15" s="94" t="s">
        <v>12</v>
      </c>
      <c r="AI15" s="94" t="s">
        <v>12</v>
      </c>
      <c r="AJ15" s="116"/>
    </row>
    <row r="16" spans="1:37" x14ac:dyDescent="0.2">
      <c r="A16" s="54" t="s">
        <v>431</v>
      </c>
      <c r="B16" s="58"/>
      <c r="C16" s="119">
        <v>2770.4494645442937</v>
      </c>
      <c r="D16" s="119">
        <v>2757.8725860605828</v>
      </c>
      <c r="E16" s="119">
        <v>2538.4145874340243</v>
      </c>
      <c r="F16" s="119">
        <v>2773.8046773475894</v>
      </c>
      <c r="G16" s="119">
        <v>2759.2177013759665</v>
      </c>
      <c r="H16" s="119">
        <v>2816.6788070815855</v>
      </c>
      <c r="I16" s="119">
        <v>2660.7522501185622</v>
      </c>
      <c r="J16" s="119">
        <v>2495.5694748916198</v>
      </c>
      <c r="K16" s="119">
        <v>2329.9822332220879</v>
      </c>
      <c r="L16" s="119">
        <v>1927.7003050567962</v>
      </c>
      <c r="M16" s="119">
        <v>1807.9553999999998</v>
      </c>
      <c r="N16" s="119">
        <v>1553.8319999999999</v>
      </c>
      <c r="O16" s="119">
        <v>1417.5607697345745</v>
      </c>
      <c r="P16" s="119">
        <v>1286.0397146051137</v>
      </c>
      <c r="Q16" s="119">
        <v>1241.8141253098102</v>
      </c>
      <c r="R16" s="119">
        <v>1167.7708032437235</v>
      </c>
      <c r="S16" s="119">
        <v>1084.5594521589101</v>
      </c>
      <c r="T16" s="119">
        <v>1058.8633102876111</v>
      </c>
      <c r="U16" s="119">
        <v>905.13221916014004</v>
      </c>
      <c r="V16" s="119">
        <v>745.94814079074251</v>
      </c>
      <c r="W16" s="119">
        <v>703.01869510708093</v>
      </c>
      <c r="X16" s="119">
        <v>699.88897651296827</v>
      </c>
      <c r="Y16" s="119">
        <v>676.93548731551527</v>
      </c>
      <c r="Z16" s="119">
        <v>677.03144101681846</v>
      </c>
      <c r="AA16" s="119">
        <v>691.90059605861802</v>
      </c>
      <c r="AB16" s="119">
        <v>691.16548506417143</v>
      </c>
      <c r="AC16" s="119">
        <v>686.90533071348796</v>
      </c>
      <c r="AD16" s="119">
        <v>754.53738007447794</v>
      </c>
      <c r="AE16" s="119">
        <v>818.28199887397545</v>
      </c>
      <c r="AF16" s="119">
        <v>855.24624952952047</v>
      </c>
      <c r="AG16" s="119">
        <v>860.89437496258881</v>
      </c>
      <c r="AH16" s="94" t="s">
        <v>12</v>
      </c>
      <c r="AI16" s="94" t="s">
        <v>12</v>
      </c>
      <c r="AJ16" s="116"/>
    </row>
    <row r="17" spans="1:37" ht="13.5" thickBot="1" x14ac:dyDescent="0.25">
      <c r="A17" s="7"/>
      <c r="B17" s="102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2"/>
      <c r="T17" s="6"/>
      <c r="U17" s="6"/>
      <c r="V17" s="118">
        <v>745.94814079074251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116"/>
      <c r="AK17" s="116"/>
    </row>
    <row r="18" spans="1:37" x14ac:dyDescent="0.2">
      <c r="B18" s="103"/>
      <c r="U18" s="16"/>
      <c r="V18" s="16"/>
      <c r="W18" s="16"/>
      <c r="X18" s="16"/>
      <c r="Y18" s="16"/>
      <c r="Z18" s="16"/>
      <c r="AC18" s="117"/>
      <c r="AD18" s="117"/>
      <c r="AE18" s="117"/>
      <c r="AF18" s="117"/>
      <c r="AG18" s="117"/>
      <c r="AH18" s="117"/>
      <c r="AI18" s="117"/>
      <c r="AJ18" s="116"/>
      <c r="AK18" s="116"/>
    </row>
    <row r="19" spans="1:37" ht="13.5" thickBot="1" x14ac:dyDescent="0.25">
      <c r="A19" s="60" t="s">
        <v>126</v>
      </c>
      <c r="B19" s="103"/>
      <c r="T19" s="80"/>
      <c r="U19" s="80"/>
      <c r="V19" s="353"/>
      <c r="W19" s="353"/>
      <c r="X19" s="353"/>
      <c r="Y19" s="353"/>
      <c r="Z19" s="353"/>
      <c r="AC19" s="117"/>
      <c r="AD19" s="117"/>
      <c r="AE19" s="117"/>
      <c r="AF19" s="117"/>
      <c r="AG19" s="117"/>
      <c r="AH19" s="117"/>
      <c r="AI19" s="117"/>
      <c r="AJ19" s="116"/>
      <c r="AK19" s="116"/>
    </row>
    <row r="20" spans="1:37" x14ac:dyDescent="0.2">
      <c r="A20" s="354" t="s">
        <v>125</v>
      </c>
      <c r="B20" s="355"/>
      <c r="C20" s="112"/>
      <c r="D20" s="110"/>
      <c r="E20" s="110"/>
      <c r="F20" s="110"/>
      <c r="G20" s="110"/>
      <c r="H20" s="110"/>
      <c r="I20" s="110"/>
      <c r="J20" s="110"/>
      <c r="K20" s="110"/>
      <c r="L20" s="356"/>
      <c r="M20" s="356"/>
      <c r="N20" s="356"/>
      <c r="O20" s="356"/>
      <c r="P20" s="356"/>
      <c r="Q20" s="356"/>
      <c r="R20" s="409"/>
      <c r="S20" s="409"/>
      <c r="T20" s="409"/>
      <c r="U20" s="409"/>
      <c r="V20" s="409"/>
      <c r="W20" s="409"/>
      <c r="X20" s="409"/>
      <c r="Y20" s="409"/>
      <c r="Z20" s="110"/>
      <c r="AA20" s="357"/>
      <c r="AB20" s="357"/>
      <c r="AC20" s="357"/>
      <c r="AD20" s="357"/>
      <c r="AE20" s="357"/>
      <c r="AF20" s="357"/>
      <c r="AG20" s="357"/>
      <c r="AH20" s="357"/>
      <c r="AI20" s="357"/>
      <c r="AJ20" s="116"/>
      <c r="AK20" s="116"/>
    </row>
    <row r="21" spans="1:37" x14ac:dyDescent="0.2">
      <c r="B21" s="103" t="s">
        <v>123</v>
      </c>
      <c r="C21" s="109">
        <v>218.09576843380134</v>
      </c>
      <c r="D21" s="109">
        <v>236.13502368326021</v>
      </c>
      <c r="E21" s="109">
        <v>253.04551879022114</v>
      </c>
      <c r="F21" s="109">
        <v>264.838264527467</v>
      </c>
      <c r="G21" s="109">
        <v>278.73617606675771</v>
      </c>
      <c r="H21" s="109">
        <v>295.60013282265982</v>
      </c>
      <c r="I21" s="109">
        <v>306.38695193079542</v>
      </c>
      <c r="J21" s="109">
        <v>266.90680617331418</v>
      </c>
      <c r="K21" s="109">
        <v>246.12030901165292</v>
      </c>
      <c r="L21" s="109">
        <v>348.87985075201931</v>
      </c>
      <c r="M21" s="109">
        <v>371.26294904228405</v>
      </c>
      <c r="N21" s="109">
        <v>383.12896965419895</v>
      </c>
      <c r="O21" s="109">
        <v>392.41085292634858</v>
      </c>
      <c r="P21" s="109">
        <v>402.17760843144225</v>
      </c>
      <c r="Q21" s="109">
        <v>440.7149520758839</v>
      </c>
      <c r="R21" s="109">
        <v>422.62565997888055</v>
      </c>
      <c r="S21" s="108">
        <v>412.56890412312367</v>
      </c>
      <c r="T21" s="108">
        <v>425.48467222010271</v>
      </c>
      <c r="U21" s="108">
        <v>437.15291468808192</v>
      </c>
      <c r="V21" s="108">
        <v>414.38549567778819</v>
      </c>
      <c r="W21" s="108">
        <v>409.22760527495672</v>
      </c>
      <c r="X21" s="108">
        <v>416.5633974822012</v>
      </c>
      <c r="Y21" s="108">
        <v>405.42722211699953</v>
      </c>
      <c r="Z21" s="108">
        <v>415.19917904120422</v>
      </c>
      <c r="AA21" s="108">
        <v>414.06278950788345</v>
      </c>
      <c r="AB21" s="107">
        <v>419.00915434043674</v>
      </c>
      <c r="AC21" s="107">
        <v>423.86769360998591</v>
      </c>
      <c r="AD21" s="107">
        <v>406.7139327847047</v>
      </c>
      <c r="AE21" s="107">
        <v>423.66571215678721</v>
      </c>
      <c r="AF21" s="107">
        <v>424.84971134743159</v>
      </c>
      <c r="AG21" s="107">
        <v>419.74509485396641</v>
      </c>
      <c r="AH21" s="107">
        <v>416.6629045829884</v>
      </c>
      <c r="AI21" s="107">
        <v>405.93924671194691</v>
      </c>
      <c r="AJ21" s="116"/>
      <c r="AK21" s="116"/>
    </row>
    <row r="22" spans="1:37" x14ac:dyDescent="0.2">
      <c r="B22" s="103" t="s">
        <v>122</v>
      </c>
      <c r="C22" s="109">
        <v>103.49094061066994</v>
      </c>
      <c r="D22" s="109">
        <v>103.91116960539766</v>
      </c>
      <c r="E22" s="109">
        <v>110.20771011634434</v>
      </c>
      <c r="F22" s="109">
        <v>113.75253172336583</v>
      </c>
      <c r="G22" s="109">
        <v>117.42797195702489</v>
      </c>
      <c r="H22" s="109">
        <v>120.01128847249281</v>
      </c>
      <c r="I22" s="109">
        <v>116.42409418263689</v>
      </c>
      <c r="J22" s="109">
        <v>120.25187339223798</v>
      </c>
      <c r="K22" s="109">
        <v>124.9588572706792</v>
      </c>
      <c r="L22" s="109">
        <v>120.62283860865675</v>
      </c>
      <c r="M22" s="109">
        <v>127.79657881398887</v>
      </c>
      <c r="N22" s="109">
        <v>121.2701754385965</v>
      </c>
      <c r="O22" s="109">
        <v>119.68908049302702</v>
      </c>
      <c r="P22" s="109">
        <v>105.6</v>
      </c>
      <c r="Q22" s="109">
        <v>137.19999999999999</v>
      </c>
      <c r="R22" s="109">
        <v>120.40542206758867</v>
      </c>
      <c r="S22" s="108">
        <v>123.49274058214223</v>
      </c>
      <c r="T22" s="108">
        <v>123.49274058214223</v>
      </c>
      <c r="U22" s="108">
        <v>129.85530061917711</v>
      </c>
      <c r="V22" s="107" t="s">
        <v>12</v>
      </c>
      <c r="W22" s="107" t="s">
        <v>12</v>
      </c>
      <c r="X22" s="107" t="s">
        <v>12</v>
      </c>
      <c r="Y22" s="107" t="s">
        <v>12</v>
      </c>
      <c r="Z22" s="107" t="s">
        <v>12</v>
      </c>
      <c r="AA22" s="107" t="s">
        <v>12</v>
      </c>
      <c r="AB22" s="94" t="s">
        <v>12</v>
      </c>
      <c r="AC22" s="94" t="s">
        <v>12</v>
      </c>
      <c r="AD22" s="94" t="s">
        <v>12</v>
      </c>
      <c r="AE22" s="94" t="s">
        <v>12</v>
      </c>
      <c r="AF22" s="94" t="s">
        <v>12</v>
      </c>
      <c r="AG22" s="94" t="s">
        <v>12</v>
      </c>
      <c r="AH22" s="94" t="s">
        <v>12</v>
      </c>
      <c r="AI22" s="94" t="s">
        <v>12</v>
      </c>
      <c r="AJ22" s="116"/>
      <c r="AK22" s="116"/>
    </row>
    <row r="23" spans="1:37" x14ac:dyDescent="0.2">
      <c r="A23" s="58"/>
      <c r="B23" s="103" t="s">
        <v>121</v>
      </c>
      <c r="C23" s="109">
        <v>308.92448512585815</v>
      </c>
      <c r="D23" s="109">
        <v>332.48319035474151</v>
      </c>
      <c r="E23" s="109">
        <v>371.74387581857872</v>
      </c>
      <c r="F23" s="109">
        <v>383.70813397129183</v>
      </c>
      <c r="G23" s="109">
        <v>368.978102189781</v>
      </c>
      <c r="H23" s="109">
        <v>392.52241715399612</v>
      </c>
      <c r="I23" s="109">
        <v>393.40022718667171</v>
      </c>
      <c r="J23" s="109">
        <v>425.02736842105253</v>
      </c>
      <c r="K23" s="109">
        <v>428.564210526316</v>
      </c>
      <c r="L23" s="109">
        <v>435.56518324607333</v>
      </c>
      <c r="M23" s="109">
        <v>460.3359375</v>
      </c>
      <c r="N23" s="109">
        <v>449.88229111928541</v>
      </c>
      <c r="O23" s="109">
        <v>439.7165345573361</v>
      </c>
      <c r="P23" s="109">
        <v>458.7952987806558</v>
      </c>
      <c r="Q23" s="109">
        <v>448.55763287594272</v>
      </c>
      <c r="R23" s="109">
        <v>447.5134401447811</v>
      </c>
      <c r="S23" s="108">
        <v>431.39758749236029</v>
      </c>
      <c r="T23" s="108">
        <v>435.80873960811044</v>
      </c>
      <c r="U23" s="108">
        <v>557.83994817813766</v>
      </c>
      <c r="V23" s="108">
        <v>472.00219230769238</v>
      </c>
      <c r="W23" s="108">
        <v>498.60116569525405</v>
      </c>
      <c r="X23" s="108">
        <v>499.57541998231659</v>
      </c>
      <c r="Y23" s="108">
        <v>480</v>
      </c>
      <c r="Z23" s="108">
        <v>475</v>
      </c>
      <c r="AA23" s="108">
        <v>497</v>
      </c>
      <c r="AB23" s="108">
        <v>567.00000000000011</v>
      </c>
      <c r="AC23" s="108">
        <v>568.00000000000011</v>
      </c>
      <c r="AD23" s="108">
        <v>550</v>
      </c>
      <c r="AE23" s="108">
        <v>536</v>
      </c>
      <c r="AF23" s="108">
        <v>538</v>
      </c>
      <c r="AG23" s="108">
        <v>536</v>
      </c>
      <c r="AH23" s="108">
        <v>535</v>
      </c>
      <c r="AI23" s="108">
        <v>535</v>
      </c>
      <c r="AJ23" s="116"/>
      <c r="AK23" s="116"/>
    </row>
    <row r="24" spans="1:37" x14ac:dyDescent="0.2">
      <c r="B24" s="103" t="s">
        <v>88</v>
      </c>
      <c r="C24" s="109">
        <v>31.643164780658275</v>
      </c>
      <c r="D24" s="109">
        <v>31.084316750726412</v>
      </c>
      <c r="E24" s="109">
        <v>31.780139523049812</v>
      </c>
      <c r="F24" s="109">
        <v>30.445799223005768</v>
      </c>
      <c r="G24" s="109">
        <v>31.845021004676717</v>
      </c>
      <c r="H24" s="109">
        <v>32.514517498119446</v>
      </c>
      <c r="I24" s="109">
        <v>32.64725754465529</v>
      </c>
      <c r="J24" s="109">
        <v>33.11432849778339</v>
      </c>
      <c r="K24" s="109">
        <v>31.292508239759638</v>
      </c>
      <c r="L24" s="109">
        <v>33.812682057113769</v>
      </c>
      <c r="M24" s="109">
        <v>33.487541402480268</v>
      </c>
      <c r="N24" s="109">
        <v>36.638715095382921</v>
      </c>
      <c r="O24" s="109">
        <v>36.269411640554594</v>
      </c>
      <c r="P24" s="109">
        <v>34.535135048893167</v>
      </c>
      <c r="Q24" s="109">
        <v>35.37785933461177</v>
      </c>
      <c r="R24" s="109">
        <v>35.390398256167671</v>
      </c>
      <c r="S24" s="108">
        <v>43.84748666162232</v>
      </c>
      <c r="T24" s="108">
        <v>33.928058748147407</v>
      </c>
      <c r="U24" s="108">
        <v>39.285943618360058</v>
      </c>
      <c r="V24" s="108">
        <v>35.980398787083331</v>
      </c>
      <c r="W24" s="108">
        <v>31.609817083685279</v>
      </c>
      <c r="X24" s="108">
        <v>32.793776691075408</v>
      </c>
      <c r="Y24" s="108">
        <v>33.587869387824071</v>
      </c>
      <c r="Z24" s="108">
        <v>32.524232016561768</v>
      </c>
      <c r="AA24" s="108">
        <v>30.442685501887691</v>
      </c>
      <c r="AB24" s="108">
        <v>32.957618836288731</v>
      </c>
      <c r="AC24" s="108">
        <v>31.523303149608466</v>
      </c>
      <c r="AD24" s="108">
        <v>26.983848168987961</v>
      </c>
      <c r="AE24" s="108">
        <v>27.683802000950102</v>
      </c>
      <c r="AF24" s="108">
        <v>34.95475042880139</v>
      </c>
      <c r="AG24" s="108">
        <v>38.026707379672779</v>
      </c>
      <c r="AH24" s="107">
        <v>34.825437630064883</v>
      </c>
      <c r="AI24" s="108">
        <v>32.036391502390948</v>
      </c>
      <c r="AJ24" s="116"/>
      <c r="AK24" s="116"/>
    </row>
    <row r="25" spans="1:37" x14ac:dyDescent="0.2">
      <c r="A25" s="16"/>
      <c r="B25" s="103" t="s">
        <v>119</v>
      </c>
      <c r="C25" s="109">
        <v>64.888248017303539</v>
      </c>
      <c r="D25" s="109">
        <v>62.843676355066769</v>
      </c>
      <c r="E25" s="109">
        <v>68.324561403508767</v>
      </c>
      <c r="F25" s="109">
        <v>71.077030324154762</v>
      </c>
      <c r="G25" s="109">
        <v>71.950067476383268</v>
      </c>
      <c r="H25" s="109">
        <v>72.011695906432749</v>
      </c>
      <c r="I25" s="109">
        <v>73.381492948056419</v>
      </c>
      <c r="J25" s="109">
        <v>75.5</v>
      </c>
      <c r="K25" s="109">
        <v>74.635999999999996</v>
      </c>
      <c r="L25" s="109">
        <v>73.353799806333626</v>
      </c>
      <c r="M25" s="109">
        <v>74.182735648476253</v>
      </c>
      <c r="N25" s="109">
        <v>74.32789954337899</v>
      </c>
      <c r="O25" s="109">
        <v>71.342228156669393</v>
      </c>
      <c r="P25" s="109">
        <v>72.921449895605889</v>
      </c>
      <c r="Q25" s="109">
        <v>74.11996341938773</v>
      </c>
      <c r="R25" s="109">
        <v>74.241860840553187</v>
      </c>
      <c r="S25" s="108">
        <v>76.064428048934303</v>
      </c>
      <c r="T25" s="108">
        <v>73.956649187968836</v>
      </c>
      <c r="U25" s="108">
        <v>75.189446366782008</v>
      </c>
      <c r="V25" s="108">
        <v>74.463187235678575</v>
      </c>
      <c r="W25" s="108">
        <v>75.107225881441295</v>
      </c>
      <c r="X25" s="108">
        <v>74.947028174450026</v>
      </c>
      <c r="Y25" s="108">
        <v>74.947028174450026</v>
      </c>
      <c r="Z25" s="108">
        <v>75.052534829721367</v>
      </c>
      <c r="AA25" s="108">
        <v>75.113425029058504</v>
      </c>
      <c r="AB25" s="108">
        <v>74.332098061573532</v>
      </c>
      <c r="AC25" s="108">
        <v>74.909620276299393</v>
      </c>
      <c r="AD25" s="108">
        <v>75.148527503972588</v>
      </c>
      <c r="AE25" s="108">
        <v>75.148527503972588</v>
      </c>
      <c r="AF25" s="108">
        <v>75.25</v>
      </c>
      <c r="AG25" s="108">
        <v>75.25</v>
      </c>
      <c r="AH25" s="94" t="s">
        <v>12</v>
      </c>
      <c r="AI25" s="94" t="s">
        <v>12</v>
      </c>
      <c r="AJ25" s="116"/>
      <c r="AK25" s="116"/>
    </row>
    <row r="26" spans="1:37" x14ac:dyDescent="0.2">
      <c r="A26" s="16"/>
      <c r="B26" s="103" t="s">
        <v>118</v>
      </c>
      <c r="C26" s="109">
        <v>42.04400500085675</v>
      </c>
      <c r="D26" s="109">
        <v>44.686771029482038</v>
      </c>
      <c r="E26" s="109">
        <v>40.518618994860745</v>
      </c>
      <c r="F26" s="109">
        <v>43.41766673224474</v>
      </c>
      <c r="G26" s="109">
        <v>43.24604999629107</v>
      </c>
      <c r="H26" s="109">
        <v>45.934028460882672</v>
      </c>
      <c r="I26" s="109">
        <v>57.474409648322691</v>
      </c>
      <c r="J26" s="109">
        <v>60.759708833366133</v>
      </c>
      <c r="K26" s="109">
        <v>92.290694471768632</v>
      </c>
      <c r="L26" s="109">
        <v>91.155491258895424</v>
      </c>
      <c r="M26" s="109">
        <v>125.99741379310345</v>
      </c>
      <c r="N26" s="109">
        <v>119.80102040816328</v>
      </c>
      <c r="O26" s="109">
        <v>163.52148227712138</v>
      </c>
      <c r="P26" s="109">
        <v>181.00285714285715</v>
      </c>
      <c r="Q26" s="109">
        <v>230.21831501831505</v>
      </c>
      <c r="R26" s="109">
        <v>230.90165208940721</v>
      </c>
      <c r="S26" s="108">
        <v>229.46479591836732</v>
      </c>
      <c r="T26" s="108">
        <v>236.1362349021241</v>
      </c>
      <c r="U26" s="108">
        <v>237.67834235735111</v>
      </c>
      <c r="V26" s="108">
        <v>247.50000000000006</v>
      </c>
      <c r="W26" s="108">
        <v>267.3</v>
      </c>
      <c r="X26" s="108">
        <v>257.40000000000003</v>
      </c>
      <c r="Y26" s="108">
        <v>247.50000000000006</v>
      </c>
      <c r="Z26" s="108">
        <v>250.46999999999997</v>
      </c>
      <c r="AA26" s="108">
        <v>262.35000000000008</v>
      </c>
      <c r="AB26" s="16">
        <v>266</v>
      </c>
      <c r="AC26" s="16">
        <v>264.99999999999994</v>
      </c>
      <c r="AD26" s="16">
        <v>250</v>
      </c>
      <c r="AE26" s="16">
        <v>255</v>
      </c>
      <c r="AF26" s="16">
        <v>258.00000000000006</v>
      </c>
      <c r="AG26" s="16">
        <v>256.5</v>
      </c>
      <c r="AH26" s="16">
        <v>256</v>
      </c>
      <c r="AI26" s="80">
        <v>242</v>
      </c>
      <c r="AJ26" s="116"/>
      <c r="AK26" s="116"/>
    </row>
    <row r="27" spans="1:37" ht="13.5" thickBot="1" x14ac:dyDescent="0.25">
      <c r="A27" s="7"/>
      <c r="B27" s="102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2"/>
      <c r="T27" s="82"/>
      <c r="U27" s="82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16"/>
      <c r="AK27" s="116"/>
    </row>
    <row r="28" spans="1:37" x14ac:dyDescent="0.2">
      <c r="B28" s="103"/>
      <c r="U28" s="80"/>
      <c r="V28" s="80"/>
      <c r="W28" s="100"/>
      <c r="X28" s="100"/>
      <c r="Y28" s="100"/>
      <c r="Z28" s="100"/>
      <c r="AA28" s="100"/>
      <c r="AB28" s="123"/>
      <c r="AC28" s="114"/>
      <c r="AD28" s="114"/>
      <c r="AE28" s="114"/>
      <c r="AF28" s="114"/>
      <c r="AG28" s="114"/>
      <c r="AH28" s="114"/>
      <c r="AI28" s="113"/>
      <c r="AJ28" s="116"/>
      <c r="AK28" s="116"/>
    </row>
    <row r="29" spans="1:37" ht="13.5" thickBot="1" x14ac:dyDescent="0.25">
      <c r="A29" s="60" t="s">
        <v>73</v>
      </c>
      <c r="B29" s="103"/>
      <c r="T29" s="80"/>
      <c r="U29" s="80"/>
      <c r="V29" s="80"/>
      <c r="W29" s="100"/>
      <c r="X29" s="100"/>
      <c r="Y29" s="100"/>
      <c r="Z29" s="100"/>
      <c r="AA29" s="123"/>
      <c r="AB29" s="123"/>
      <c r="AC29" s="123"/>
      <c r="AD29" s="123"/>
      <c r="AE29" s="123"/>
      <c r="AF29" s="123"/>
      <c r="AG29" s="123"/>
      <c r="AH29" s="123"/>
      <c r="AI29" s="123"/>
      <c r="AJ29" s="116"/>
      <c r="AK29" s="116"/>
    </row>
    <row r="30" spans="1:37" x14ac:dyDescent="0.2">
      <c r="A30" s="354" t="s">
        <v>124</v>
      </c>
      <c r="B30" s="112"/>
      <c r="C30" s="112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409"/>
      <c r="S30" s="410"/>
      <c r="T30" s="410"/>
      <c r="U30" s="410"/>
      <c r="V30" s="410"/>
      <c r="W30" s="410"/>
      <c r="X30" s="410"/>
      <c r="Y30" s="410"/>
      <c r="Z30" s="110"/>
      <c r="AA30" s="357"/>
      <c r="AB30" s="357"/>
      <c r="AC30" s="357"/>
      <c r="AD30" s="357"/>
      <c r="AE30" s="357"/>
      <c r="AF30" s="357"/>
      <c r="AG30" s="357"/>
      <c r="AH30" s="357"/>
      <c r="AI30" s="357"/>
      <c r="AJ30" s="116"/>
      <c r="AK30" s="116"/>
    </row>
    <row r="31" spans="1:37" x14ac:dyDescent="0.2">
      <c r="B31" s="103" t="s">
        <v>123</v>
      </c>
      <c r="C31" s="15">
        <v>92.8</v>
      </c>
      <c r="D31" s="15">
        <v>100.7</v>
      </c>
      <c r="E31" s="109">
        <v>98.298000000000002</v>
      </c>
      <c r="F31" s="109">
        <v>106.149</v>
      </c>
      <c r="G31" s="109">
        <v>109.072</v>
      </c>
      <c r="H31" s="109">
        <v>114.548</v>
      </c>
      <c r="I31" s="109">
        <v>114.94499999999999</v>
      </c>
      <c r="J31" s="109">
        <v>108.42305039999998</v>
      </c>
      <c r="K31" s="109">
        <v>97.641546599999998</v>
      </c>
      <c r="L31" s="109">
        <v>98.085298263157895</v>
      </c>
      <c r="M31" s="109">
        <v>102.728458</v>
      </c>
      <c r="N31" s="109">
        <v>108.57875</v>
      </c>
      <c r="O31" s="109">
        <v>110.47757935483871</v>
      </c>
      <c r="P31" s="109">
        <v>105.67800467741934</v>
      </c>
      <c r="Q31" s="109">
        <v>114.50627451612901</v>
      </c>
      <c r="R31" s="109">
        <v>112.06341999999998</v>
      </c>
      <c r="S31" s="108">
        <v>108.56750711999999</v>
      </c>
      <c r="T31" s="108">
        <v>100.36757933000003</v>
      </c>
      <c r="U31" s="108">
        <v>75.120356860000001</v>
      </c>
      <c r="V31" s="108">
        <v>78.29322512401157</v>
      </c>
      <c r="W31" s="108">
        <v>78.698026772222505</v>
      </c>
      <c r="X31" s="108">
        <v>83.766307252460635</v>
      </c>
      <c r="Y31" s="108">
        <v>85.231135340521888</v>
      </c>
      <c r="Z31" s="108">
        <v>88.417263485824435</v>
      </c>
      <c r="AA31" s="108">
        <v>86.866479416552949</v>
      </c>
      <c r="AB31" s="108">
        <v>89.397901370632184</v>
      </c>
      <c r="AC31" s="108">
        <v>89.64615248308462</v>
      </c>
      <c r="AD31" s="108">
        <v>82.980810682965227</v>
      </c>
      <c r="AE31" s="108">
        <v>93.10989430832042</v>
      </c>
      <c r="AF31" s="108">
        <v>98.508826863138637</v>
      </c>
      <c r="AG31" s="108">
        <v>97.241283342567101</v>
      </c>
      <c r="AH31" s="108">
        <v>96.549707513822923</v>
      </c>
      <c r="AI31" s="108">
        <v>90.626775628836825</v>
      </c>
      <c r="AJ31" s="116"/>
      <c r="AK31" s="116"/>
    </row>
    <row r="32" spans="1:37" x14ac:dyDescent="0.2">
      <c r="B32" s="103" t="s">
        <v>122</v>
      </c>
      <c r="C32" s="15">
        <v>25.2</v>
      </c>
      <c r="D32" s="15">
        <v>25.5</v>
      </c>
      <c r="E32" s="109">
        <v>22.327999999999999</v>
      </c>
      <c r="F32" s="109">
        <v>21.856000000000002</v>
      </c>
      <c r="G32" s="109">
        <v>20.440000000000001</v>
      </c>
      <c r="H32" s="109">
        <v>19.634</v>
      </c>
      <c r="I32" s="109">
        <v>17.829000000000001</v>
      </c>
      <c r="J32" s="109">
        <v>14.068739999999998</v>
      </c>
      <c r="K32" s="109">
        <v>11.885714285714286</v>
      </c>
      <c r="L32" s="109">
        <v>10.784887999999999</v>
      </c>
      <c r="M32" s="109">
        <v>10.085706000000002</v>
      </c>
      <c r="N32" s="109">
        <v>6.9124000000000008</v>
      </c>
      <c r="O32" s="109">
        <v>3.4709833342977836</v>
      </c>
      <c r="P32" s="109">
        <v>1.9008</v>
      </c>
      <c r="Q32" s="109">
        <v>2.0579999999999998</v>
      </c>
      <c r="R32" s="109">
        <v>0.96324337654070935</v>
      </c>
      <c r="S32" s="108">
        <v>0.49397096232856891</v>
      </c>
      <c r="T32" s="108">
        <v>0.49397096232856891</v>
      </c>
      <c r="U32" s="108">
        <v>0.49397096232856891</v>
      </c>
      <c r="V32" s="107" t="s">
        <v>12</v>
      </c>
      <c r="W32" s="107" t="s">
        <v>12</v>
      </c>
      <c r="X32" s="107" t="s">
        <v>12</v>
      </c>
      <c r="Y32" s="107" t="s">
        <v>12</v>
      </c>
      <c r="Z32" s="107" t="s">
        <v>12</v>
      </c>
      <c r="AA32" s="107" t="s">
        <v>12</v>
      </c>
      <c r="AB32" s="107" t="s">
        <v>12</v>
      </c>
      <c r="AC32" s="107" t="s">
        <v>12</v>
      </c>
      <c r="AD32" s="107" t="s">
        <v>12</v>
      </c>
      <c r="AE32" s="107" t="s">
        <v>12</v>
      </c>
      <c r="AF32" s="107" t="s">
        <v>12</v>
      </c>
      <c r="AG32" s="107" t="s">
        <v>12</v>
      </c>
      <c r="AH32" s="107" t="s">
        <v>12</v>
      </c>
      <c r="AI32" s="107" t="s">
        <v>12</v>
      </c>
      <c r="AJ32" s="116"/>
      <c r="AK32" s="116"/>
    </row>
    <row r="33" spans="1:37" x14ac:dyDescent="0.2">
      <c r="B33" s="103" t="s">
        <v>121</v>
      </c>
      <c r="C33" s="15">
        <v>67.5</v>
      </c>
      <c r="D33" s="15">
        <v>71.7</v>
      </c>
      <c r="E33" s="109">
        <v>76.635000000000005</v>
      </c>
      <c r="F33" s="109">
        <v>96.233999999999995</v>
      </c>
      <c r="G33" s="109">
        <v>96.045000000000002</v>
      </c>
      <c r="H33" s="109">
        <v>100.682</v>
      </c>
      <c r="I33" s="109">
        <v>103.89700000000001</v>
      </c>
      <c r="J33" s="109">
        <v>90.445823999999988</v>
      </c>
      <c r="K33" s="109">
        <v>104.22681600000004</v>
      </c>
      <c r="L33" s="109">
        <v>83.19295000000001</v>
      </c>
      <c r="M33" s="109">
        <v>88.384500000000003</v>
      </c>
      <c r="N33" s="109">
        <v>85.612600000000015</v>
      </c>
      <c r="O33" s="109">
        <v>81.723160335195544</v>
      </c>
      <c r="P33" s="109">
        <v>83.808060335195549</v>
      </c>
      <c r="Q33" s="109">
        <v>83.842438128491636</v>
      </c>
      <c r="R33" s="109">
        <v>79.847148044692759</v>
      </c>
      <c r="S33" s="108">
        <v>71.450912290502814</v>
      </c>
      <c r="T33" s="108">
        <v>73.59543575418995</v>
      </c>
      <c r="U33" s="108">
        <v>76.975679999999997</v>
      </c>
      <c r="V33" s="108">
        <v>61.360285000000005</v>
      </c>
      <c r="W33" s="108">
        <v>59.882000000000005</v>
      </c>
      <c r="X33" s="108">
        <v>56.501980000000003</v>
      </c>
      <c r="Y33" s="108">
        <v>49.44</v>
      </c>
      <c r="Z33" s="108">
        <v>48.924999999999997</v>
      </c>
      <c r="AA33" s="108">
        <v>57.652000000000001</v>
      </c>
      <c r="AB33" s="108">
        <v>64.638000000000005</v>
      </c>
      <c r="AC33" s="108">
        <v>66.456000000000003</v>
      </c>
      <c r="AD33" s="108">
        <v>63.25</v>
      </c>
      <c r="AE33" s="108">
        <v>57.887999999999998</v>
      </c>
      <c r="AF33" s="108">
        <v>56.49</v>
      </c>
      <c r="AG33" s="108">
        <v>53.6</v>
      </c>
      <c r="AH33" s="108">
        <v>52.965000000000003</v>
      </c>
      <c r="AI33" s="108">
        <v>52.697499999999998</v>
      </c>
      <c r="AJ33" s="116"/>
      <c r="AK33" s="116"/>
    </row>
    <row r="34" spans="1:37" x14ac:dyDescent="0.2">
      <c r="B34" s="103" t="s">
        <v>88</v>
      </c>
      <c r="C34" s="15">
        <v>47.6</v>
      </c>
      <c r="D34" s="15">
        <v>46.7</v>
      </c>
      <c r="E34" s="109">
        <v>44.621000000000002</v>
      </c>
      <c r="F34" s="109">
        <v>46.844999999999999</v>
      </c>
      <c r="G34" s="109">
        <v>48.238</v>
      </c>
      <c r="H34" s="109">
        <v>49.934899999999999</v>
      </c>
      <c r="I34" s="109">
        <v>46.710999999999999</v>
      </c>
      <c r="J34" s="109">
        <v>44.272281999999997</v>
      </c>
      <c r="K34" s="109">
        <v>37.117395999999992</v>
      </c>
      <c r="L34" s="109">
        <v>33.071804875999995</v>
      </c>
      <c r="M34" s="109">
        <v>29.703449224</v>
      </c>
      <c r="N34" s="109">
        <v>26.504446500000004</v>
      </c>
      <c r="O34" s="109">
        <v>24.148937836842105</v>
      </c>
      <c r="P34" s="109">
        <v>20.576760517605262</v>
      </c>
      <c r="Q34" s="109">
        <v>19.904700857210521</v>
      </c>
      <c r="R34" s="109">
        <v>18.736732339921051</v>
      </c>
      <c r="S34" s="108">
        <v>20.943098137894737</v>
      </c>
      <c r="T34" s="108">
        <v>16.024579284210528</v>
      </c>
      <c r="U34" s="108">
        <v>16.649520750877194</v>
      </c>
      <c r="V34" s="108">
        <v>10.448707807768999</v>
      </c>
      <c r="W34" s="108">
        <v>8.0857912100066951</v>
      </c>
      <c r="X34" s="108">
        <v>8.1915574796637269</v>
      </c>
      <c r="Y34" s="108">
        <v>7.8192559934854442</v>
      </c>
      <c r="Z34" s="108">
        <v>7.3582822514269344</v>
      </c>
      <c r="AA34" s="108">
        <v>6.7613204499692561</v>
      </c>
      <c r="AB34" s="108">
        <v>7.3264786673069855</v>
      </c>
      <c r="AC34" s="108">
        <v>6.8555246782665336</v>
      </c>
      <c r="AD34" s="108">
        <v>7.3054257218121039</v>
      </c>
      <c r="AE34" s="108">
        <v>8.6022785986257873</v>
      </c>
      <c r="AF34" s="108">
        <v>11.82410083519243</v>
      </c>
      <c r="AG34" s="108">
        <v>13.367030558957092</v>
      </c>
      <c r="AH34" s="108">
        <v>14.224450000000001</v>
      </c>
      <c r="AI34" s="108">
        <v>13.470724202991983</v>
      </c>
      <c r="AJ34" s="116"/>
      <c r="AK34" s="116"/>
    </row>
    <row r="35" spans="1:37" x14ac:dyDescent="0.2">
      <c r="B35" s="103" t="s">
        <v>120</v>
      </c>
      <c r="C35" s="15">
        <v>99.4</v>
      </c>
      <c r="D35" s="15">
        <v>100.3</v>
      </c>
      <c r="E35" s="109">
        <v>103.8</v>
      </c>
      <c r="F35" s="109">
        <v>103.10652</v>
      </c>
      <c r="G35" s="109">
        <v>106.881625</v>
      </c>
      <c r="H35" s="109">
        <v>110.857652</v>
      </c>
      <c r="I35" s="109">
        <v>101.475973</v>
      </c>
      <c r="J35" s="109">
        <v>105.97806</v>
      </c>
      <c r="K35" s="109">
        <v>98.876404674197943</v>
      </c>
      <c r="L35" s="109">
        <v>99.666918720939918</v>
      </c>
      <c r="M35" s="109">
        <v>101.50688709535872</v>
      </c>
      <c r="N35" s="109">
        <v>106.55452504900001</v>
      </c>
      <c r="O35" s="109">
        <v>107.35867694381459</v>
      </c>
      <c r="P35" s="109">
        <v>109.97199999999999</v>
      </c>
      <c r="Q35" s="109">
        <v>104.652</v>
      </c>
      <c r="R35" s="109">
        <v>89.863</v>
      </c>
      <c r="S35" s="108">
        <v>92.626000000000005</v>
      </c>
      <c r="T35" s="108">
        <v>84.691999999999993</v>
      </c>
      <c r="U35" s="108">
        <v>81</v>
      </c>
      <c r="V35" s="108">
        <v>74</v>
      </c>
      <c r="W35" s="108">
        <v>69.641999999999996</v>
      </c>
      <c r="X35" s="108">
        <v>68</v>
      </c>
      <c r="Y35" s="108">
        <v>72</v>
      </c>
      <c r="Z35" s="108">
        <v>70.150000000000006</v>
      </c>
      <c r="AA35" s="108">
        <v>69.38</v>
      </c>
      <c r="AB35" s="108">
        <v>72.3</v>
      </c>
      <c r="AC35" s="108">
        <v>74.743999999999971</v>
      </c>
      <c r="AD35" s="108">
        <v>85.425885259928336</v>
      </c>
      <c r="AE35" s="108">
        <v>85.484167525158199</v>
      </c>
      <c r="AF35" s="108">
        <v>94.856756012811928</v>
      </c>
      <c r="AG35" s="108">
        <v>103.19697784292535</v>
      </c>
      <c r="AH35" s="108">
        <v>99.812666670000013</v>
      </c>
      <c r="AI35" s="108">
        <v>99.652133000000006</v>
      </c>
      <c r="AJ35" s="116"/>
      <c r="AK35" s="116"/>
    </row>
    <row r="36" spans="1:37" x14ac:dyDescent="0.2">
      <c r="B36" s="103" t="s">
        <v>119</v>
      </c>
      <c r="C36" s="109">
        <v>9</v>
      </c>
      <c r="D36" s="109">
        <v>8</v>
      </c>
      <c r="E36" s="109">
        <v>7.7889999999999997</v>
      </c>
      <c r="F36" s="109">
        <v>10.196</v>
      </c>
      <c r="G36" s="109">
        <v>10.663</v>
      </c>
      <c r="H36" s="109">
        <v>12.314</v>
      </c>
      <c r="I36" s="109">
        <v>10.666</v>
      </c>
      <c r="J36" s="109">
        <v>10.184950000000001</v>
      </c>
      <c r="K36" s="109">
        <v>10.281108999999999</v>
      </c>
      <c r="L36" s="109">
        <v>10.226620000000002</v>
      </c>
      <c r="M36" s="109">
        <v>10.467184</v>
      </c>
      <c r="N36" s="109">
        <v>8.1389049999999994</v>
      </c>
      <c r="O36" s="109">
        <v>5.8974447169811324</v>
      </c>
      <c r="P36" s="109">
        <v>5.2031518315134493</v>
      </c>
      <c r="Q36" s="109">
        <v>4.6641035849056607</v>
      </c>
      <c r="R36" s="109">
        <v>2.6030877358490567</v>
      </c>
      <c r="S36" s="108">
        <v>2.2759050943396231</v>
      </c>
      <c r="T36" s="108">
        <v>1.9160353773584906</v>
      </c>
      <c r="U36" s="108">
        <v>1.9556775</v>
      </c>
      <c r="V36" s="108">
        <v>1.9367874999999999</v>
      </c>
      <c r="W36" s="108">
        <v>1.9385174999999999</v>
      </c>
      <c r="X36" s="108">
        <v>1.9418775000000001</v>
      </c>
      <c r="Y36" s="108">
        <v>1.9418775000000001</v>
      </c>
      <c r="Z36" s="108">
        <v>1.9393575000000001</v>
      </c>
      <c r="AA36" s="108">
        <v>1.9386775000000001</v>
      </c>
      <c r="AB36" s="108">
        <v>1.9556775</v>
      </c>
      <c r="AC36" s="108">
        <v>1.94277426</v>
      </c>
      <c r="AD36" s="108">
        <v>1.9370765400000001</v>
      </c>
      <c r="AE36" s="108">
        <v>1.9370765400000001</v>
      </c>
      <c r="AF36" s="108">
        <v>1.9346775</v>
      </c>
      <c r="AG36" s="108">
        <v>1.9346775</v>
      </c>
      <c r="AH36" s="94" t="s">
        <v>12</v>
      </c>
      <c r="AI36" s="94" t="s">
        <v>12</v>
      </c>
      <c r="AJ36" s="116"/>
      <c r="AK36" s="116"/>
    </row>
    <row r="37" spans="1:37" x14ac:dyDescent="0.2">
      <c r="B37" s="103" t="s">
        <v>118</v>
      </c>
      <c r="C37" s="15">
        <v>2.5</v>
      </c>
      <c r="D37" s="15">
        <v>2.7</v>
      </c>
      <c r="E37" s="109">
        <v>2.2149999999999999</v>
      </c>
      <c r="F37" s="109">
        <v>2.0819999999999999</v>
      </c>
      <c r="G37" s="109">
        <v>2.5299999999999998</v>
      </c>
      <c r="H37" s="109">
        <v>3.3039999999999998</v>
      </c>
      <c r="I37" s="109">
        <v>3.6379999999999999</v>
      </c>
      <c r="J37" s="109">
        <v>3.6711360000000006</v>
      </c>
      <c r="K37" s="109">
        <v>5.3107199999999999</v>
      </c>
      <c r="L37" s="109">
        <v>5.0705499999999999</v>
      </c>
      <c r="M37" s="109">
        <v>7.3078500000000002</v>
      </c>
      <c r="N37" s="109">
        <v>5.8702500000000004</v>
      </c>
      <c r="O37" s="109">
        <v>6.9199318181818184</v>
      </c>
      <c r="P37" s="109">
        <v>7.0549977272727276</v>
      </c>
      <c r="Q37" s="109">
        <v>9.998800000000001</v>
      </c>
      <c r="R37" s="109">
        <v>10.799900000000001</v>
      </c>
      <c r="S37" s="108">
        <v>11.243774999999999</v>
      </c>
      <c r="T37" s="108">
        <v>12.885524999999999</v>
      </c>
      <c r="U37" s="108">
        <v>12.969675000000001</v>
      </c>
      <c r="V37" s="108">
        <v>13.612500000000002</v>
      </c>
      <c r="W37" s="108">
        <v>15.770700000000003</v>
      </c>
      <c r="X37" s="108">
        <v>15.9588</v>
      </c>
      <c r="Y37" s="108">
        <v>14.850000000000003</v>
      </c>
      <c r="Z37" s="108">
        <v>16.280549999999998</v>
      </c>
      <c r="AA37" s="108">
        <v>19.413900000000005</v>
      </c>
      <c r="AB37" s="108">
        <v>19.152000000000001</v>
      </c>
      <c r="AC37" s="108">
        <v>19.079999999999998</v>
      </c>
      <c r="AD37" s="108">
        <v>21.25</v>
      </c>
      <c r="AE37" s="108">
        <v>23.46</v>
      </c>
      <c r="AF37" s="108">
        <v>23.736000000000004</v>
      </c>
      <c r="AG37" s="108">
        <v>23.085000000000001</v>
      </c>
      <c r="AH37" s="108">
        <v>23.04</v>
      </c>
      <c r="AI37" s="108">
        <v>20.57</v>
      </c>
      <c r="AJ37" s="116"/>
      <c r="AK37" s="116"/>
    </row>
    <row r="38" spans="1:37" x14ac:dyDescent="0.2">
      <c r="B38" s="121" t="s">
        <v>93</v>
      </c>
      <c r="C38" s="109">
        <v>5.7119999999999997</v>
      </c>
      <c r="D38" s="109">
        <v>5.6040000000000001</v>
      </c>
      <c r="E38" s="109">
        <v>5.3545199999999999</v>
      </c>
      <c r="F38" s="109">
        <v>6.0898500000000002</v>
      </c>
      <c r="G38" s="109">
        <v>6.7533200000000004</v>
      </c>
      <c r="H38" s="109">
        <v>7.4902349999999993</v>
      </c>
      <c r="I38" s="109">
        <v>7.4737599999999995</v>
      </c>
      <c r="J38" s="109">
        <v>7.5262879400000005</v>
      </c>
      <c r="K38" s="109">
        <v>6.681131279999998</v>
      </c>
      <c r="L38" s="109">
        <v>6.5579609751999994</v>
      </c>
      <c r="M38" s="109">
        <v>11.632490844800001</v>
      </c>
      <c r="N38" s="109">
        <v>10.992814299999999</v>
      </c>
      <c r="O38" s="109">
        <v>8.3328682373684213</v>
      </c>
      <c r="P38" s="109">
        <v>10.656252103521053</v>
      </c>
      <c r="Q38" s="109">
        <v>10.030620171442106</v>
      </c>
      <c r="R38" s="109">
        <v>13.45563646798421</v>
      </c>
      <c r="S38" s="108">
        <v>14.530369627578947</v>
      </c>
      <c r="T38" s="108">
        <v>15.486086819170676</v>
      </c>
      <c r="U38" s="108">
        <v>18.469925352652144</v>
      </c>
      <c r="V38" s="108">
        <v>16.923489361553798</v>
      </c>
      <c r="W38" s="108">
        <v>16.374358242001339</v>
      </c>
      <c r="X38" s="108">
        <v>16.311721495932744</v>
      </c>
      <c r="Y38" s="108">
        <v>16.27905119869709</v>
      </c>
      <c r="Z38" s="108">
        <v>16.219616450285386</v>
      </c>
      <c r="AA38" s="108">
        <v>16.208064089993851</v>
      </c>
      <c r="AB38" s="108">
        <v>16.205695733461397</v>
      </c>
      <c r="AC38" s="108">
        <v>16.198133715653306</v>
      </c>
      <c r="AD38" s="108">
        <v>16.32468626436242</v>
      </c>
      <c r="AE38" s="108">
        <v>16.186278370318913</v>
      </c>
      <c r="AF38" s="108">
        <v>17.391448087763777</v>
      </c>
      <c r="AG38" s="108">
        <v>17.391448087763777</v>
      </c>
      <c r="AH38" s="108">
        <v>18.062687754555476</v>
      </c>
      <c r="AI38" s="108">
        <v>19.969944583979213</v>
      </c>
      <c r="AJ38" s="116"/>
      <c r="AK38" s="116"/>
    </row>
    <row r="39" spans="1:37" x14ac:dyDescent="0.2">
      <c r="A39" s="54" t="s">
        <v>117</v>
      </c>
      <c r="B39" s="103"/>
      <c r="C39" s="106">
        <v>349.71199999999999</v>
      </c>
      <c r="D39" s="106">
        <v>361.20400000000001</v>
      </c>
      <c r="E39" s="106">
        <v>361.04051999999996</v>
      </c>
      <c r="F39" s="106">
        <v>392.55836999999997</v>
      </c>
      <c r="G39" s="106">
        <v>400.62294499999996</v>
      </c>
      <c r="H39" s="106">
        <v>418.76478700000001</v>
      </c>
      <c r="I39" s="106">
        <v>406.63573300000002</v>
      </c>
      <c r="J39" s="106">
        <v>384.57033033999994</v>
      </c>
      <c r="K39" s="106">
        <v>372.02083783991225</v>
      </c>
      <c r="L39" s="106">
        <v>346.65699083529785</v>
      </c>
      <c r="M39" s="106">
        <v>361.81652516415863</v>
      </c>
      <c r="N39" s="106">
        <v>359.16469084900007</v>
      </c>
      <c r="O39" s="106">
        <v>348.32958257752006</v>
      </c>
      <c r="P39" s="106">
        <v>344.85002719252736</v>
      </c>
      <c r="Q39" s="106">
        <v>349.65693725817891</v>
      </c>
      <c r="R39" s="106">
        <v>328.33216796498772</v>
      </c>
      <c r="S39" s="106">
        <v>322.13153823264463</v>
      </c>
      <c r="T39" s="106">
        <v>305.46121252725817</v>
      </c>
      <c r="U39" s="106">
        <v>283.6348064258579</v>
      </c>
      <c r="V39" s="104">
        <v>256.57499479333438</v>
      </c>
      <c r="W39" s="104">
        <v>250.39139372423054</v>
      </c>
      <c r="X39" s="104">
        <v>250.67224372805711</v>
      </c>
      <c r="Y39" s="104">
        <v>247.56132003270443</v>
      </c>
      <c r="Z39" s="104">
        <v>249.2900696875368</v>
      </c>
      <c r="AA39" s="104">
        <v>258.22044145651608</v>
      </c>
      <c r="AB39" s="104">
        <v>270.97575327140055</v>
      </c>
      <c r="AC39" s="104">
        <v>274.92258513700443</v>
      </c>
      <c r="AD39" s="104">
        <v>278.47388446906803</v>
      </c>
      <c r="AE39" s="104">
        <v>286.66769534242331</v>
      </c>
      <c r="AF39" s="104">
        <v>304.74180929890679</v>
      </c>
      <c r="AG39" s="104">
        <v>309.81641733221329</v>
      </c>
      <c r="AH39" s="104">
        <v>304.65451193837845</v>
      </c>
      <c r="AI39" s="104">
        <v>296.98707741580802</v>
      </c>
      <c r="AJ39" s="116"/>
      <c r="AK39" s="116"/>
    </row>
    <row r="40" spans="1:37" ht="13.5" thickBot="1" x14ac:dyDescent="0.25">
      <c r="A40" s="7"/>
      <c r="B40" s="102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</row>
    <row r="41" spans="1:37" x14ac:dyDescent="0.2">
      <c r="B41" s="103"/>
      <c r="T41" s="80"/>
      <c r="U41" s="80"/>
      <c r="V41" s="80"/>
      <c r="W41" s="80"/>
      <c r="X41" s="80"/>
      <c r="Y41" s="80"/>
      <c r="Z41" s="80"/>
      <c r="AA41" s="80"/>
      <c r="AB41" s="116"/>
      <c r="AC41" s="116"/>
      <c r="AD41" s="116"/>
      <c r="AE41" s="116"/>
      <c r="AF41" s="116"/>
      <c r="AG41" s="116"/>
      <c r="AH41" s="116"/>
      <c r="AI41" s="542"/>
    </row>
    <row r="42" spans="1:37" x14ac:dyDescent="0.2">
      <c r="A42" s="636" t="s">
        <v>432</v>
      </c>
      <c r="B42" s="636"/>
      <c r="C42" s="16"/>
      <c r="AB42" s="116"/>
      <c r="AC42" s="116"/>
      <c r="AD42" s="116"/>
      <c r="AE42" s="116"/>
      <c r="AF42" s="116"/>
      <c r="AG42" s="116"/>
      <c r="AH42" s="116"/>
      <c r="AI42" s="542"/>
    </row>
    <row r="43" spans="1:37" x14ac:dyDescent="0.2">
      <c r="A43" s="636" t="s">
        <v>421</v>
      </c>
      <c r="B43" s="203"/>
      <c r="C43" s="109"/>
      <c r="D43" s="123"/>
      <c r="E43" s="123"/>
      <c r="U43" s="540"/>
      <c r="V43" s="541"/>
      <c r="W43" s="541"/>
      <c r="X43" s="541"/>
      <c r="Y43" s="540"/>
      <c r="AA43" s="116"/>
    </row>
    <row r="44" spans="1:37" x14ac:dyDescent="0.2">
      <c r="A44" s="347" t="s">
        <v>469</v>
      </c>
      <c r="B44" s="103"/>
      <c r="U44" s="544"/>
      <c r="V44" s="541"/>
      <c r="W44" s="541"/>
      <c r="X44" s="541"/>
      <c r="Y44" s="540"/>
      <c r="AA44" s="116"/>
    </row>
    <row r="45" spans="1:37" x14ac:dyDescent="0.2">
      <c r="B45" s="103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</row>
    <row r="46" spans="1:37" x14ac:dyDescent="0.2">
      <c r="B46" s="103"/>
      <c r="C46" s="545"/>
      <c r="D46" s="545"/>
      <c r="E46" s="545"/>
      <c r="F46" s="545"/>
      <c r="G46" s="545"/>
      <c r="H46" s="545"/>
      <c r="I46" s="545"/>
      <c r="J46" s="545"/>
      <c r="K46" s="545"/>
      <c r="L46" s="68"/>
      <c r="M46" s="68"/>
      <c r="N46" s="68"/>
      <c r="O46" s="68"/>
      <c r="P46" s="68"/>
      <c r="Q46" s="68"/>
    </row>
    <row r="47" spans="1:37" x14ac:dyDescent="0.2">
      <c r="B47" s="103"/>
      <c r="C47" s="545"/>
      <c r="D47" s="545"/>
      <c r="E47" s="545"/>
      <c r="F47" s="545"/>
      <c r="G47" s="545"/>
      <c r="H47" s="545"/>
      <c r="I47" s="545"/>
      <c r="J47" s="545"/>
      <c r="K47" s="545"/>
      <c r="AB47" s="116"/>
      <c r="AC47" s="116"/>
      <c r="AD47" s="116"/>
      <c r="AE47" s="116"/>
      <c r="AF47" s="116"/>
      <c r="AG47" s="116"/>
      <c r="AH47" s="116"/>
      <c r="AI47" s="542"/>
    </row>
    <row r="48" spans="1:37" x14ac:dyDescent="0.2">
      <c r="B48" s="103"/>
      <c r="I48" s="123"/>
    </row>
    <row r="49" spans="2:39" x14ac:dyDescent="0.2">
      <c r="B49" s="103"/>
      <c r="D49" s="68"/>
      <c r="AA49" s="116"/>
      <c r="AJ49" s="116"/>
      <c r="AK49" s="116"/>
      <c r="AL49" s="116"/>
      <c r="AM49" s="116"/>
    </row>
    <row r="50" spans="2:39" x14ac:dyDescent="0.2">
      <c r="B50" s="103"/>
    </row>
    <row r="51" spans="2:39" x14ac:dyDescent="0.2">
      <c r="B51" s="103"/>
    </row>
    <row r="52" spans="2:39" x14ac:dyDescent="0.2">
      <c r="B52" s="103"/>
    </row>
    <row r="53" spans="2:39" x14ac:dyDescent="0.2">
      <c r="B53" s="103"/>
    </row>
    <row r="54" spans="2:39" x14ac:dyDescent="0.2">
      <c r="B54" s="103"/>
    </row>
    <row r="55" spans="2:39" x14ac:dyDescent="0.2">
      <c r="B55" s="103"/>
    </row>
    <row r="56" spans="2:39" x14ac:dyDescent="0.2">
      <c r="B56" s="103"/>
    </row>
    <row r="57" spans="2:39" x14ac:dyDescent="0.2">
      <c r="B57" s="103"/>
    </row>
    <row r="58" spans="2:39" x14ac:dyDescent="0.2">
      <c r="B58" s="103"/>
    </row>
    <row r="59" spans="2:39" x14ac:dyDescent="0.2">
      <c r="B59" s="103"/>
    </row>
    <row r="60" spans="2:39" x14ac:dyDescent="0.2">
      <c r="B60" s="103"/>
    </row>
    <row r="61" spans="2:39" x14ac:dyDescent="0.2">
      <c r="B61" s="103"/>
    </row>
    <row r="62" spans="2:39" x14ac:dyDescent="0.2">
      <c r="B62" s="103"/>
    </row>
    <row r="63" spans="2:39" x14ac:dyDescent="0.2">
      <c r="B63" s="103"/>
    </row>
    <row r="64" spans="2:39" x14ac:dyDescent="0.2">
      <c r="B64" s="103"/>
    </row>
    <row r="65" spans="2:2" x14ac:dyDescent="0.2">
      <c r="B65" s="103"/>
    </row>
    <row r="66" spans="2:2" x14ac:dyDescent="0.2">
      <c r="B66" s="103"/>
    </row>
    <row r="67" spans="2:2" x14ac:dyDescent="0.2">
      <c r="B67" s="103"/>
    </row>
    <row r="68" spans="2:2" x14ac:dyDescent="0.2">
      <c r="B68" s="103"/>
    </row>
    <row r="69" spans="2:2" x14ac:dyDescent="0.2">
      <c r="B69" s="103"/>
    </row>
    <row r="70" spans="2:2" x14ac:dyDescent="0.2">
      <c r="B70" s="103"/>
    </row>
    <row r="71" spans="2:2" x14ac:dyDescent="0.2">
      <c r="B71" s="103"/>
    </row>
    <row r="72" spans="2:2" x14ac:dyDescent="0.2">
      <c r="B72" s="103"/>
    </row>
    <row r="73" spans="2:2" x14ac:dyDescent="0.2">
      <c r="B73" s="103"/>
    </row>
    <row r="74" spans="2:2" x14ac:dyDescent="0.2">
      <c r="B74" s="103"/>
    </row>
    <row r="75" spans="2:2" x14ac:dyDescent="0.2">
      <c r="B75" s="103"/>
    </row>
    <row r="76" spans="2:2" x14ac:dyDescent="0.2">
      <c r="B76" s="103"/>
    </row>
    <row r="77" spans="2:2" x14ac:dyDescent="0.2">
      <c r="B77" s="103"/>
    </row>
    <row r="78" spans="2:2" x14ac:dyDescent="0.2">
      <c r="B78" s="103"/>
    </row>
    <row r="79" spans="2:2" x14ac:dyDescent="0.2">
      <c r="B79" s="103"/>
    </row>
    <row r="80" spans="2:2" x14ac:dyDescent="0.2">
      <c r="B80" s="103"/>
    </row>
    <row r="81" spans="2:2" x14ac:dyDescent="0.2">
      <c r="B81" s="103"/>
    </row>
    <row r="82" spans="2:2" x14ac:dyDescent="0.2">
      <c r="B82" s="103"/>
    </row>
    <row r="83" spans="2:2" x14ac:dyDescent="0.2">
      <c r="B83" s="103"/>
    </row>
    <row r="84" spans="2:2" x14ac:dyDescent="0.2">
      <c r="B84" s="103"/>
    </row>
    <row r="85" spans="2:2" x14ac:dyDescent="0.2">
      <c r="B85" s="103"/>
    </row>
    <row r="86" spans="2:2" x14ac:dyDescent="0.2">
      <c r="B86" s="103"/>
    </row>
    <row r="87" spans="2:2" x14ac:dyDescent="0.2">
      <c r="B87" s="103"/>
    </row>
    <row r="88" spans="2:2" x14ac:dyDescent="0.2">
      <c r="B88" s="103"/>
    </row>
    <row r="89" spans="2:2" x14ac:dyDescent="0.2">
      <c r="B89" s="103"/>
    </row>
    <row r="90" spans="2:2" x14ac:dyDescent="0.2">
      <c r="B90" s="103"/>
    </row>
    <row r="91" spans="2:2" x14ac:dyDescent="0.2">
      <c r="B91" s="103"/>
    </row>
    <row r="92" spans="2:2" x14ac:dyDescent="0.2">
      <c r="B92" s="103"/>
    </row>
    <row r="93" spans="2:2" x14ac:dyDescent="0.2">
      <c r="B93" s="103"/>
    </row>
    <row r="94" spans="2:2" x14ac:dyDescent="0.2">
      <c r="B94" s="103"/>
    </row>
    <row r="95" spans="2:2" x14ac:dyDescent="0.2">
      <c r="B95" s="103"/>
    </row>
    <row r="96" spans="2:2" x14ac:dyDescent="0.2">
      <c r="B96" s="103"/>
    </row>
    <row r="97" spans="2:2" x14ac:dyDescent="0.2">
      <c r="B97" s="103"/>
    </row>
    <row r="98" spans="2:2" x14ac:dyDescent="0.2">
      <c r="B98" s="103"/>
    </row>
    <row r="99" spans="2:2" x14ac:dyDescent="0.2">
      <c r="B99" s="103"/>
    </row>
    <row r="100" spans="2:2" x14ac:dyDescent="0.2">
      <c r="B100" s="103"/>
    </row>
    <row r="101" spans="2:2" x14ac:dyDescent="0.2">
      <c r="B101" s="103"/>
    </row>
    <row r="102" spans="2:2" x14ac:dyDescent="0.2">
      <c r="B102" s="103"/>
    </row>
    <row r="103" spans="2:2" x14ac:dyDescent="0.2">
      <c r="B103" s="103"/>
    </row>
    <row r="104" spans="2:2" x14ac:dyDescent="0.2">
      <c r="B104" s="103"/>
    </row>
    <row r="105" spans="2:2" x14ac:dyDescent="0.2">
      <c r="B105" s="103"/>
    </row>
    <row r="106" spans="2:2" x14ac:dyDescent="0.2">
      <c r="B106" s="103"/>
    </row>
    <row r="107" spans="2:2" x14ac:dyDescent="0.2">
      <c r="B107" s="103"/>
    </row>
    <row r="108" spans="2:2" x14ac:dyDescent="0.2">
      <c r="B108" s="103"/>
    </row>
    <row r="109" spans="2:2" x14ac:dyDescent="0.2">
      <c r="B109" s="103"/>
    </row>
    <row r="110" spans="2:2" x14ac:dyDescent="0.2">
      <c r="B110" s="103"/>
    </row>
    <row r="111" spans="2:2" x14ac:dyDescent="0.2">
      <c r="B111" s="103"/>
    </row>
    <row r="112" spans="2:2" x14ac:dyDescent="0.2">
      <c r="B112" s="103"/>
    </row>
    <row r="113" spans="2:2" x14ac:dyDescent="0.2">
      <c r="B113" s="103"/>
    </row>
    <row r="114" spans="2:2" x14ac:dyDescent="0.2">
      <c r="B114" s="103"/>
    </row>
    <row r="115" spans="2:2" x14ac:dyDescent="0.2">
      <c r="B115" s="103"/>
    </row>
    <row r="116" spans="2:2" x14ac:dyDescent="0.2">
      <c r="B116" s="103"/>
    </row>
    <row r="117" spans="2:2" x14ac:dyDescent="0.2">
      <c r="B117" s="103"/>
    </row>
    <row r="118" spans="2:2" x14ac:dyDescent="0.2">
      <c r="B118" s="103"/>
    </row>
    <row r="119" spans="2:2" x14ac:dyDescent="0.2">
      <c r="B119" s="103"/>
    </row>
    <row r="120" spans="2:2" x14ac:dyDescent="0.2">
      <c r="B120" s="103"/>
    </row>
    <row r="121" spans="2:2" x14ac:dyDescent="0.2">
      <c r="B121" s="103"/>
    </row>
    <row r="122" spans="2:2" x14ac:dyDescent="0.2">
      <c r="B122" s="103"/>
    </row>
    <row r="123" spans="2:2" x14ac:dyDescent="0.2">
      <c r="B123" s="103"/>
    </row>
    <row r="124" spans="2:2" x14ac:dyDescent="0.2">
      <c r="B124" s="103"/>
    </row>
    <row r="125" spans="2:2" x14ac:dyDescent="0.2">
      <c r="B125" s="103"/>
    </row>
    <row r="126" spans="2:2" x14ac:dyDescent="0.2">
      <c r="B126" s="103"/>
    </row>
    <row r="127" spans="2:2" x14ac:dyDescent="0.2">
      <c r="B127" s="103"/>
    </row>
    <row r="128" spans="2:2" x14ac:dyDescent="0.2">
      <c r="B128" s="103"/>
    </row>
    <row r="129" spans="2:2" x14ac:dyDescent="0.2">
      <c r="B129" s="103"/>
    </row>
    <row r="130" spans="2:2" x14ac:dyDescent="0.2">
      <c r="B130" s="103"/>
    </row>
    <row r="131" spans="2:2" x14ac:dyDescent="0.2">
      <c r="B131" s="103"/>
    </row>
    <row r="132" spans="2:2" x14ac:dyDescent="0.2">
      <c r="B132" s="103"/>
    </row>
    <row r="133" spans="2:2" x14ac:dyDescent="0.2">
      <c r="B133" s="103"/>
    </row>
    <row r="134" spans="2:2" x14ac:dyDescent="0.2">
      <c r="B134" s="103"/>
    </row>
    <row r="135" spans="2:2" x14ac:dyDescent="0.2">
      <c r="B135" s="103"/>
    </row>
    <row r="136" spans="2:2" x14ac:dyDescent="0.2">
      <c r="B136" s="103"/>
    </row>
    <row r="137" spans="2:2" x14ac:dyDescent="0.2">
      <c r="B137" s="103"/>
    </row>
    <row r="138" spans="2:2" x14ac:dyDescent="0.2">
      <c r="B138" s="103"/>
    </row>
    <row r="139" spans="2:2" x14ac:dyDescent="0.2">
      <c r="B139" s="103"/>
    </row>
    <row r="140" spans="2:2" x14ac:dyDescent="0.2">
      <c r="B140" s="103"/>
    </row>
    <row r="141" spans="2:2" x14ac:dyDescent="0.2">
      <c r="B141" s="103"/>
    </row>
    <row r="142" spans="2:2" x14ac:dyDescent="0.2">
      <c r="B142" s="103"/>
    </row>
    <row r="143" spans="2:2" x14ac:dyDescent="0.2">
      <c r="B143" s="103"/>
    </row>
    <row r="144" spans="2:2" x14ac:dyDescent="0.2">
      <c r="B144" s="103"/>
    </row>
    <row r="145" spans="2:2" x14ac:dyDescent="0.2">
      <c r="B145" s="103"/>
    </row>
    <row r="146" spans="2:2" x14ac:dyDescent="0.2">
      <c r="B146" s="103"/>
    </row>
    <row r="147" spans="2:2" x14ac:dyDescent="0.2">
      <c r="B147" s="103"/>
    </row>
    <row r="148" spans="2:2" x14ac:dyDescent="0.2">
      <c r="B148" s="103"/>
    </row>
    <row r="149" spans="2:2" x14ac:dyDescent="0.2">
      <c r="B149" s="103"/>
    </row>
    <row r="150" spans="2:2" x14ac:dyDescent="0.2">
      <c r="B150" s="103"/>
    </row>
    <row r="151" spans="2:2" x14ac:dyDescent="0.2">
      <c r="B151" s="103"/>
    </row>
    <row r="152" spans="2:2" x14ac:dyDescent="0.2">
      <c r="B152" s="103"/>
    </row>
    <row r="153" spans="2:2" x14ac:dyDescent="0.2">
      <c r="B153" s="103"/>
    </row>
    <row r="154" spans="2:2" x14ac:dyDescent="0.2">
      <c r="B154" s="103"/>
    </row>
    <row r="155" spans="2:2" x14ac:dyDescent="0.2">
      <c r="B155" s="103"/>
    </row>
    <row r="156" spans="2:2" x14ac:dyDescent="0.2">
      <c r="B156" s="103"/>
    </row>
    <row r="157" spans="2:2" x14ac:dyDescent="0.2">
      <c r="B157" s="103"/>
    </row>
    <row r="158" spans="2:2" x14ac:dyDescent="0.2">
      <c r="B158" s="103"/>
    </row>
    <row r="159" spans="2:2" x14ac:dyDescent="0.2">
      <c r="B159" s="103"/>
    </row>
    <row r="160" spans="2:2" x14ac:dyDescent="0.2">
      <c r="B160" s="103"/>
    </row>
    <row r="161" spans="2:2" x14ac:dyDescent="0.2">
      <c r="B161" s="103"/>
    </row>
    <row r="162" spans="2:2" x14ac:dyDescent="0.2">
      <c r="B162" s="103"/>
    </row>
    <row r="163" spans="2:2" x14ac:dyDescent="0.2">
      <c r="B163" s="103"/>
    </row>
    <row r="164" spans="2:2" x14ac:dyDescent="0.2">
      <c r="B164" s="103"/>
    </row>
    <row r="165" spans="2:2" x14ac:dyDescent="0.2">
      <c r="B165" s="103"/>
    </row>
    <row r="166" spans="2:2" x14ac:dyDescent="0.2">
      <c r="B166" s="103"/>
    </row>
    <row r="167" spans="2:2" x14ac:dyDescent="0.2">
      <c r="B167" s="103"/>
    </row>
    <row r="168" spans="2:2" x14ac:dyDescent="0.2">
      <c r="B168" s="103"/>
    </row>
    <row r="169" spans="2:2" x14ac:dyDescent="0.2">
      <c r="B169" s="103"/>
    </row>
    <row r="170" spans="2:2" x14ac:dyDescent="0.2">
      <c r="B170" s="103"/>
    </row>
    <row r="171" spans="2:2" x14ac:dyDescent="0.2">
      <c r="B171" s="103"/>
    </row>
    <row r="172" spans="2:2" x14ac:dyDescent="0.2">
      <c r="B172" s="103"/>
    </row>
    <row r="173" spans="2:2" x14ac:dyDescent="0.2">
      <c r="B173" s="103"/>
    </row>
    <row r="174" spans="2:2" x14ac:dyDescent="0.2">
      <c r="B174" s="103"/>
    </row>
    <row r="175" spans="2:2" x14ac:dyDescent="0.2">
      <c r="B175" s="103"/>
    </row>
    <row r="176" spans="2:2" x14ac:dyDescent="0.2">
      <c r="B176" s="103"/>
    </row>
    <row r="177" spans="2:2" x14ac:dyDescent="0.2">
      <c r="B177" s="103"/>
    </row>
    <row r="178" spans="2:2" x14ac:dyDescent="0.2">
      <c r="B178" s="103"/>
    </row>
    <row r="179" spans="2:2" x14ac:dyDescent="0.2">
      <c r="B179" s="103"/>
    </row>
    <row r="180" spans="2:2" x14ac:dyDescent="0.2">
      <c r="B180" s="103"/>
    </row>
    <row r="181" spans="2:2" x14ac:dyDescent="0.2">
      <c r="B181" s="103"/>
    </row>
    <row r="182" spans="2:2" x14ac:dyDescent="0.2">
      <c r="B182" s="103"/>
    </row>
    <row r="183" spans="2:2" x14ac:dyDescent="0.2">
      <c r="B183" s="103"/>
    </row>
    <row r="184" spans="2:2" x14ac:dyDescent="0.2">
      <c r="B184" s="103"/>
    </row>
    <row r="185" spans="2:2" x14ac:dyDescent="0.2">
      <c r="B185" s="103"/>
    </row>
    <row r="186" spans="2:2" x14ac:dyDescent="0.2">
      <c r="B186" s="103"/>
    </row>
    <row r="187" spans="2:2" x14ac:dyDescent="0.2">
      <c r="B187" s="103"/>
    </row>
    <row r="188" spans="2:2" x14ac:dyDescent="0.2">
      <c r="B188" s="103"/>
    </row>
    <row r="189" spans="2:2" x14ac:dyDescent="0.2">
      <c r="B189" s="103"/>
    </row>
    <row r="190" spans="2:2" x14ac:dyDescent="0.2">
      <c r="B190" s="103"/>
    </row>
    <row r="191" spans="2:2" x14ac:dyDescent="0.2">
      <c r="B191" s="103"/>
    </row>
    <row r="192" spans="2:2" x14ac:dyDescent="0.2">
      <c r="B192" s="103"/>
    </row>
    <row r="193" spans="2:2" x14ac:dyDescent="0.2">
      <c r="B193" s="103"/>
    </row>
    <row r="194" spans="2:2" x14ac:dyDescent="0.2">
      <c r="B194" s="103"/>
    </row>
    <row r="195" spans="2:2" x14ac:dyDescent="0.2">
      <c r="B195" s="103"/>
    </row>
    <row r="196" spans="2:2" x14ac:dyDescent="0.2">
      <c r="B196" s="103"/>
    </row>
    <row r="197" spans="2:2" x14ac:dyDescent="0.2">
      <c r="B197" s="103"/>
    </row>
    <row r="198" spans="2:2" x14ac:dyDescent="0.2">
      <c r="B198" s="103"/>
    </row>
    <row r="199" spans="2:2" x14ac:dyDescent="0.2">
      <c r="B199" s="103"/>
    </row>
    <row r="200" spans="2:2" x14ac:dyDescent="0.2">
      <c r="B200" s="103"/>
    </row>
    <row r="201" spans="2:2" x14ac:dyDescent="0.2">
      <c r="B201" s="103"/>
    </row>
    <row r="202" spans="2:2" x14ac:dyDescent="0.2">
      <c r="B202" s="103"/>
    </row>
    <row r="203" spans="2:2" x14ac:dyDescent="0.2">
      <c r="B203" s="103"/>
    </row>
  </sheetData>
  <hyperlinks>
    <hyperlink ref="AH1" r:id="rId1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E14B"/>
  </sheetPr>
  <dimension ref="A1:AI205"/>
  <sheetViews>
    <sheetView showGridLines="0" zoomScaleNormal="100" workbookViewId="0">
      <pane xSplit="2" ySplit="7" topLeftCell="C8" activePane="bottomRight" state="frozen"/>
      <selection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7.109375" defaultRowHeight="12.75" x14ac:dyDescent="0.2"/>
  <cols>
    <col min="1" max="1" width="4.33203125" style="16" customWidth="1"/>
    <col min="2" max="2" width="20.21875" style="16" customWidth="1"/>
    <col min="3" max="18" width="7.5546875" style="16" customWidth="1"/>
    <col min="19" max="19" width="7.5546875" style="80" customWidth="1"/>
    <col min="20" max="21" width="7.5546875" style="16" customWidth="1"/>
    <col min="22" max="24" width="7.5546875" style="116" customWidth="1"/>
    <col min="25" max="31" width="7.5546875" style="16" customWidth="1"/>
    <col min="32" max="33" width="7.109375" style="80"/>
    <col min="34" max="34" width="7.5546875" style="80" customWidth="1"/>
    <col min="35" max="35" width="7.33203125" style="80" customWidth="1"/>
    <col min="36" max="16384" width="7.109375" style="16"/>
  </cols>
  <sheetData>
    <row r="1" spans="1:35" x14ac:dyDescent="0.2">
      <c r="A1" s="5" t="s">
        <v>141</v>
      </c>
      <c r="S1" s="16"/>
      <c r="V1" s="16"/>
      <c r="AG1" s="457" t="s">
        <v>468</v>
      </c>
      <c r="AH1" s="645" t="s">
        <v>456</v>
      </c>
    </row>
    <row r="2" spans="1:35" x14ac:dyDescent="0.2">
      <c r="A2" s="411" t="s">
        <v>140</v>
      </c>
      <c r="T2" s="539"/>
      <c r="V2" s="542"/>
      <c r="W2" s="542"/>
      <c r="X2" s="542"/>
    </row>
    <row r="3" spans="1:35" x14ac:dyDescent="0.2">
      <c r="A3" s="411" t="s">
        <v>139</v>
      </c>
      <c r="T3" s="546"/>
    </row>
    <row r="4" spans="1:35" ht="13.5" thickBot="1" x14ac:dyDescent="0.25">
      <c r="A4" s="479" t="s">
        <v>138</v>
      </c>
      <c r="T4" s="546"/>
      <c r="V4" s="105"/>
      <c r="AA4" s="136"/>
    </row>
    <row r="5" spans="1:35" x14ac:dyDescent="0.2">
      <c r="A5" s="746"/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</row>
    <row r="6" spans="1:35" ht="12.75" customHeight="1" x14ac:dyDescent="0.2">
      <c r="A6" s="750"/>
      <c r="B6" s="726" t="s">
        <v>39</v>
      </c>
      <c r="C6" s="751">
        <v>1985</v>
      </c>
      <c r="D6" s="751">
        <v>1986</v>
      </c>
      <c r="E6" s="751">
        <v>1987</v>
      </c>
      <c r="F6" s="751">
        <v>1988</v>
      </c>
      <c r="G6" s="751">
        <v>1989</v>
      </c>
      <c r="H6" s="751">
        <v>1990</v>
      </c>
      <c r="I6" s="751">
        <v>1991</v>
      </c>
      <c r="J6" s="751">
        <v>1992</v>
      </c>
      <c r="K6" s="751">
        <v>1993</v>
      </c>
      <c r="L6" s="752">
        <v>1994</v>
      </c>
      <c r="M6" s="753">
        <v>1995</v>
      </c>
      <c r="N6" s="726">
        <v>1996</v>
      </c>
      <c r="O6" s="726">
        <v>1997</v>
      </c>
      <c r="P6" s="726">
        <v>1998</v>
      </c>
      <c r="Q6" s="726">
        <v>1999</v>
      </c>
      <c r="R6" s="726">
        <v>2000</v>
      </c>
      <c r="S6" s="726">
        <v>2001</v>
      </c>
      <c r="T6" s="726">
        <v>2002</v>
      </c>
      <c r="U6" s="726">
        <v>2003</v>
      </c>
      <c r="V6" s="726">
        <v>2004</v>
      </c>
      <c r="W6" s="726">
        <v>2005</v>
      </c>
      <c r="X6" s="726">
        <v>2006</v>
      </c>
      <c r="Y6" s="726">
        <v>2007</v>
      </c>
      <c r="Z6" s="726">
        <v>2008</v>
      </c>
      <c r="AA6" s="726">
        <v>2009</v>
      </c>
      <c r="AB6" s="726">
        <v>2010</v>
      </c>
      <c r="AC6" s="726">
        <v>2011</v>
      </c>
      <c r="AD6" s="726">
        <v>2012</v>
      </c>
      <c r="AE6" s="726">
        <v>2013</v>
      </c>
      <c r="AF6" s="726">
        <v>2014</v>
      </c>
      <c r="AG6" s="726">
        <v>2015</v>
      </c>
      <c r="AH6" s="726">
        <v>2016</v>
      </c>
      <c r="AI6" s="726">
        <v>2017</v>
      </c>
    </row>
    <row r="7" spans="1:35" ht="13.5" thickBot="1" x14ac:dyDescent="0.25">
      <c r="A7" s="747"/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8"/>
      <c r="P7" s="747"/>
      <c r="Q7" s="749"/>
      <c r="R7" s="749"/>
      <c r="S7" s="749"/>
      <c r="T7" s="749"/>
      <c r="U7" s="749"/>
      <c r="V7" s="749"/>
      <c r="W7" s="749"/>
      <c r="X7" s="749"/>
      <c r="Y7" s="730"/>
      <c r="Z7" s="730" t="s">
        <v>38</v>
      </c>
      <c r="AA7" s="730" t="s">
        <v>38</v>
      </c>
      <c r="AB7" s="730"/>
      <c r="AC7" s="730"/>
      <c r="AD7" s="730"/>
      <c r="AE7" s="730"/>
      <c r="AF7" s="730"/>
      <c r="AG7" s="730"/>
      <c r="AH7" s="731"/>
      <c r="AI7" s="723" t="s">
        <v>37</v>
      </c>
    </row>
    <row r="8" spans="1:35" x14ac:dyDescent="0.2">
      <c r="A8" s="136" t="s">
        <v>137</v>
      </c>
      <c r="B8" s="121"/>
      <c r="N8" s="115"/>
      <c r="O8" s="115"/>
      <c r="P8" s="115"/>
      <c r="Q8" s="115"/>
      <c r="R8" s="374"/>
      <c r="S8" s="374"/>
      <c r="T8" s="374"/>
      <c r="U8" s="374"/>
      <c r="V8" s="373"/>
      <c r="W8" s="373"/>
      <c r="X8" s="373"/>
      <c r="Y8" s="373"/>
      <c r="AA8" s="133"/>
      <c r="AB8" s="133"/>
      <c r="AC8" s="133"/>
      <c r="AD8" s="133"/>
      <c r="AE8" s="133"/>
      <c r="AF8" s="133"/>
      <c r="AG8" s="133"/>
      <c r="AH8" s="133"/>
      <c r="AI8" s="133"/>
    </row>
    <row r="9" spans="1:35" x14ac:dyDescent="0.2">
      <c r="B9" s="121" t="s">
        <v>132</v>
      </c>
      <c r="C9" s="135">
        <v>492.63</v>
      </c>
      <c r="D9" s="135">
        <v>554.79999999999995</v>
      </c>
      <c r="E9" s="134">
        <v>702.54924820443966</v>
      </c>
      <c r="F9" s="134">
        <v>602.25720449556752</v>
      </c>
      <c r="G9" s="134">
        <v>586.52999853307904</v>
      </c>
      <c r="H9" s="134">
        <v>696.38055662255124</v>
      </c>
      <c r="I9" s="134">
        <v>608.41999999999996</v>
      </c>
      <c r="J9" s="134">
        <v>550.1660268051254</v>
      </c>
      <c r="K9" s="134">
        <v>606.99902134085607</v>
      </c>
      <c r="L9" s="134">
        <v>702.30142958048293</v>
      </c>
      <c r="M9" s="134">
        <v>602.20588756310394</v>
      </c>
      <c r="N9" s="133">
        <v>755.6488198107055</v>
      </c>
      <c r="O9" s="133">
        <v>551.23886513852676</v>
      </c>
      <c r="P9" s="133">
        <v>597.51698579554784</v>
      </c>
      <c r="Q9" s="133">
        <v>579.19427947877455</v>
      </c>
      <c r="R9" s="133">
        <v>752.5011509752826</v>
      </c>
      <c r="S9" s="133">
        <v>724.95929304433264</v>
      </c>
      <c r="T9" s="133">
        <v>793.23938402288866</v>
      </c>
      <c r="U9" s="133">
        <v>1041.4547400655499</v>
      </c>
      <c r="V9" s="133">
        <v>749.15873894415995</v>
      </c>
      <c r="W9" s="133">
        <v>870.35741982708214</v>
      </c>
      <c r="X9" s="133">
        <v>989.12463747072309</v>
      </c>
      <c r="Y9" s="133">
        <v>1009.1426201646879</v>
      </c>
      <c r="Z9" s="133">
        <v>1081.6238272100152</v>
      </c>
      <c r="AA9" s="133">
        <v>1033.8115424729081</v>
      </c>
      <c r="AB9" s="133">
        <v>1288.6858191824003</v>
      </c>
      <c r="AC9" s="133">
        <v>1051.1194946028716</v>
      </c>
      <c r="AD9" s="133">
        <v>1164.8788884605162</v>
      </c>
      <c r="AE9" s="133">
        <v>1165.0478511478025</v>
      </c>
      <c r="AF9" s="133">
        <v>1196.3096364308865</v>
      </c>
      <c r="AG9" s="133">
        <v>1226.1759795231819</v>
      </c>
      <c r="AH9" s="133">
        <v>1053.4372871433904</v>
      </c>
      <c r="AI9" s="133">
        <v>1157.8696416400851</v>
      </c>
    </row>
    <row r="10" spans="1:35" x14ac:dyDescent="0.2">
      <c r="B10" s="121" t="s">
        <v>131</v>
      </c>
      <c r="C10" s="135">
        <v>284.64</v>
      </c>
      <c r="D10" s="135">
        <v>418.47</v>
      </c>
      <c r="E10" s="134">
        <v>533.71215514152641</v>
      </c>
      <c r="F10" s="134">
        <v>364.75109809663246</v>
      </c>
      <c r="G10" s="134">
        <v>361.79060665362033</v>
      </c>
      <c r="H10" s="134">
        <v>514.66843231129667</v>
      </c>
      <c r="I10" s="134">
        <v>433.23</v>
      </c>
      <c r="J10" s="134">
        <v>306.26146617064961</v>
      </c>
      <c r="K10" s="134">
        <v>453.5298140077046</v>
      </c>
      <c r="L10" s="134">
        <v>528.20695252544169</v>
      </c>
      <c r="M10" s="134">
        <v>411.13660696586584</v>
      </c>
      <c r="N10" s="133">
        <v>533.92633403596574</v>
      </c>
      <c r="O10" s="133">
        <v>409.78370024953472</v>
      </c>
      <c r="P10" s="133">
        <v>433.20867342692623</v>
      </c>
      <c r="Q10" s="133">
        <v>424.87350715433161</v>
      </c>
      <c r="R10" s="133">
        <v>648.0756555108369</v>
      </c>
      <c r="S10" s="132">
        <v>708.57400195944854</v>
      </c>
      <c r="T10" s="132">
        <v>882.4124498732624</v>
      </c>
      <c r="U10" s="132">
        <v>1169.2960362220392</v>
      </c>
      <c r="V10" s="107" t="s">
        <v>12</v>
      </c>
      <c r="W10" s="107" t="s">
        <v>12</v>
      </c>
      <c r="X10" s="107" t="s">
        <v>12</v>
      </c>
      <c r="Y10" s="107" t="s">
        <v>12</v>
      </c>
      <c r="Z10" s="107" t="s">
        <v>12</v>
      </c>
      <c r="AA10" s="107" t="s">
        <v>12</v>
      </c>
      <c r="AB10" s="107" t="s">
        <v>12</v>
      </c>
      <c r="AC10" s="107" t="s">
        <v>12</v>
      </c>
      <c r="AD10" s="107" t="s">
        <v>12</v>
      </c>
      <c r="AE10" s="107" t="s">
        <v>12</v>
      </c>
      <c r="AF10" s="107" t="s">
        <v>12</v>
      </c>
      <c r="AG10" s="107" t="s">
        <v>12</v>
      </c>
      <c r="AH10" s="107" t="s">
        <v>12</v>
      </c>
      <c r="AI10" s="107" t="s">
        <v>12</v>
      </c>
    </row>
    <row r="11" spans="1:35" x14ac:dyDescent="0.2">
      <c r="A11" s="130"/>
      <c r="B11" s="121" t="s">
        <v>121</v>
      </c>
      <c r="C11" s="135">
        <v>378.06</v>
      </c>
      <c r="D11" s="135">
        <v>396.62</v>
      </c>
      <c r="E11" s="134">
        <v>450.9736543354864</v>
      </c>
      <c r="F11" s="134">
        <v>440.91</v>
      </c>
      <c r="G11" s="134">
        <v>428.64</v>
      </c>
      <c r="H11" s="134">
        <v>507.15</v>
      </c>
      <c r="I11" s="134">
        <v>443.2</v>
      </c>
      <c r="J11" s="134">
        <v>536.92899571824694</v>
      </c>
      <c r="K11" s="134">
        <v>570.01209171217988</v>
      </c>
      <c r="L11" s="134">
        <v>596.94290548504171</v>
      </c>
      <c r="M11" s="134">
        <v>772.87717525555604</v>
      </c>
      <c r="N11" s="133">
        <v>620.52111926628265</v>
      </c>
      <c r="O11" s="133">
        <v>567.95048737530067</v>
      </c>
      <c r="P11" s="133">
        <v>505.55799746457666</v>
      </c>
      <c r="Q11" s="133">
        <v>458.84327733343338</v>
      </c>
      <c r="R11" s="133">
        <v>544.46506727157407</v>
      </c>
      <c r="S11" s="132">
        <v>470.48322130711784</v>
      </c>
      <c r="T11" s="132">
        <v>444.5680224009148</v>
      </c>
      <c r="U11" s="132">
        <v>511.54264074349908</v>
      </c>
      <c r="V11" s="132">
        <v>539.59660797509957</v>
      </c>
      <c r="W11" s="132">
        <v>654.14281180204364</v>
      </c>
      <c r="X11" s="132">
        <v>680.23756186937214</v>
      </c>
      <c r="Y11" s="132">
        <v>680.96158231682375</v>
      </c>
      <c r="Z11" s="132">
        <v>778.67788907528632</v>
      </c>
      <c r="AA11" s="132">
        <v>738.49637627344487</v>
      </c>
      <c r="AB11" s="132">
        <v>816.23773364147985</v>
      </c>
      <c r="AC11" s="132">
        <v>730.92592692976211</v>
      </c>
      <c r="AD11" s="132">
        <v>786.84099350458871</v>
      </c>
      <c r="AE11" s="132">
        <v>847.28742072152966</v>
      </c>
      <c r="AF11" s="132">
        <v>756.1800801640278</v>
      </c>
      <c r="AG11" s="132">
        <v>868.10265207919872</v>
      </c>
      <c r="AH11" s="132">
        <v>777.86043038682158</v>
      </c>
      <c r="AI11" s="132">
        <v>745.7000341936664</v>
      </c>
    </row>
    <row r="12" spans="1:35" x14ac:dyDescent="0.2">
      <c r="B12" s="121" t="s">
        <v>88</v>
      </c>
      <c r="C12" s="135">
        <v>642.5</v>
      </c>
      <c r="D12" s="135">
        <v>645.37</v>
      </c>
      <c r="E12" s="134">
        <v>850.09851863472352</v>
      </c>
      <c r="F12" s="134">
        <v>742.06425445618527</v>
      </c>
      <c r="G12" s="134">
        <v>679.71308926572408</v>
      </c>
      <c r="H12" s="134">
        <v>811.61672497591906</v>
      </c>
      <c r="I12" s="134">
        <v>781.72</v>
      </c>
      <c r="J12" s="134">
        <v>867.01357952973967</v>
      </c>
      <c r="K12" s="134">
        <v>913.80258240678359</v>
      </c>
      <c r="L12" s="134">
        <v>712.52895536531673</v>
      </c>
      <c r="M12" s="134">
        <v>869.77631726543018</v>
      </c>
      <c r="N12" s="133">
        <v>1429.9206506816702</v>
      </c>
      <c r="O12" s="133">
        <v>1211.6069054175412</v>
      </c>
      <c r="P12" s="133">
        <v>1138.2545992329631</v>
      </c>
      <c r="Q12" s="133">
        <v>1166.7221929307614</v>
      </c>
      <c r="R12" s="133">
        <v>1012.1540034920861</v>
      </c>
      <c r="S12" s="132">
        <v>1019.2144530294446</v>
      </c>
      <c r="T12" s="132">
        <v>1142.9961143720045</v>
      </c>
      <c r="U12" s="132">
        <v>1186.1665293793183</v>
      </c>
      <c r="V12" s="132">
        <v>1314.6348713467628</v>
      </c>
      <c r="W12" s="132">
        <v>1526.5720396479953</v>
      </c>
      <c r="X12" s="132">
        <v>1454.8575460097534</v>
      </c>
      <c r="Y12" s="132">
        <v>1661.5590886636587</v>
      </c>
      <c r="Z12" s="132">
        <v>1851.8692831112669</v>
      </c>
      <c r="AA12" s="132">
        <v>2010.1420509885909</v>
      </c>
      <c r="AB12" s="132">
        <v>1966.9290499422498</v>
      </c>
      <c r="AC12" s="132">
        <v>2029.3163850326232</v>
      </c>
      <c r="AD12" s="132">
        <v>2122.3677331064282</v>
      </c>
      <c r="AE12" s="132">
        <v>2056.2465394765104</v>
      </c>
      <c r="AF12" s="132">
        <v>1393.8169494918518</v>
      </c>
      <c r="AG12" s="132">
        <v>1287.4334072631882</v>
      </c>
      <c r="AH12" s="132">
        <v>1196.9384078812752</v>
      </c>
      <c r="AI12" s="132">
        <v>1253.1401006420037</v>
      </c>
    </row>
    <row r="13" spans="1:35" x14ac:dyDescent="0.2">
      <c r="B13" s="121" t="s">
        <v>120</v>
      </c>
      <c r="C13" s="135">
        <v>1363.77</v>
      </c>
      <c r="D13" s="135">
        <v>1370.67</v>
      </c>
      <c r="E13" s="135">
        <v>1387.55</v>
      </c>
      <c r="F13" s="135">
        <v>1447.4976779819549</v>
      </c>
      <c r="G13" s="135">
        <v>1398.8457402626398</v>
      </c>
      <c r="H13" s="135">
        <v>1467.8059308795691</v>
      </c>
      <c r="I13" s="135">
        <v>1527.764834344872</v>
      </c>
      <c r="J13" s="134">
        <v>1466.4788172788744</v>
      </c>
      <c r="K13" s="134">
        <v>1481.7656722175893</v>
      </c>
      <c r="L13" s="134">
        <v>1520.3884573384387</v>
      </c>
      <c r="M13" s="134">
        <v>1593.2000599740825</v>
      </c>
      <c r="N13" s="133">
        <v>1607.577426611582</v>
      </c>
      <c r="O13" s="133">
        <v>1571.7475689851874</v>
      </c>
      <c r="P13" s="133">
        <v>1586.3633305996814</v>
      </c>
      <c r="Q13" s="133">
        <v>1610.6626331914017</v>
      </c>
      <c r="R13" s="133">
        <v>1664.1494907664617</v>
      </c>
      <c r="S13" s="133">
        <v>1622.6375714027004</v>
      </c>
      <c r="T13" s="133">
        <v>1622.9210278272626</v>
      </c>
      <c r="U13" s="133">
        <v>1465.3448892299573</v>
      </c>
      <c r="V13" s="132">
        <v>1432.6814552533317</v>
      </c>
      <c r="W13" s="132">
        <v>1493.6011557500724</v>
      </c>
      <c r="X13" s="132">
        <v>1454.065113069802</v>
      </c>
      <c r="Y13" s="132">
        <v>1454.5753845659242</v>
      </c>
      <c r="Z13" s="132">
        <v>1483.0966170883326</v>
      </c>
      <c r="AA13" s="132">
        <v>1501.691664582683</v>
      </c>
      <c r="AB13" s="132">
        <v>1567.3779763312109</v>
      </c>
      <c r="AC13" s="132">
        <v>1597.0858890178019</v>
      </c>
      <c r="AD13" s="132">
        <v>1456.9638772649093</v>
      </c>
      <c r="AE13" s="132">
        <v>1465.1166474348149</v>
      </c>
      <c r="AF13" s="132">
        <v>1491.8512623786091</v>
      </c>
      <c r="AG13" s="132">
        <v>1493.7438500350827</v>
      </c>
      <c r="AH13" s="132">
        <v>1484.5520517738842</v>
      </c>
      <c r="AI13" s="132">
        <v>1480.9876319942823</v>
      </c>
    </row>
    <row r="14" spans="1:35" x14ac:dyDescent="0.2">
      <c r="B14" s="121" t="s">
        <v>119</v>
      </c>
      <c r="C14" s="135">
        <v>510.45</v>
      </c>
      <c r="D14" s="135">
        <v>543.88</v>
      </c>
      <c r="E14" s="134">
        <v>613.22275003209654</v>
      </c>
      <c r="F14" s="134">
        <v>722.34209493919184</v>
      </c>
      <c r="G14" s="134">
        <v>909.31257619806809</v>
      </c>
      <c r="H14" s="134">
        <v>443.39775864869256</v>
      </c>
      <c r="I14" s="134">
        <v>598.35</v>
      </c>
      <c r="J14" s="134">
        <v>522.33216733927213</v>
      </c>
      <c r="K14" s="134">
        <v>422.86623638902302</v>
      </c>
      <c r="L14" s="134">
        <v>553.70509417636072</v>
      </c>
      <c r="M14" s="134">
        <v>481.6712872860295</v>
      </c>
      <c r="N14" s="133">
        <v>742.48557691053145</v>
      </c>
      <c r="O14" s="133">
        <v>730.48836910143825</v>
      </c>
      <c r="P14" s="133">
        <v>916.00432398559713</v>
      </c>
      <c r="Q14" s="133">
        <v>720.77058063297204</v>
      </c>
      <c r="R14" s="133">
        <v>923.08612268956188</v>
      </c>
      <c r="S14" s="132">
        <v>1188.2631806952725</v>
      </c>
      <c r="T14" s="132">
        <v>1102.8799643771492</v>
      </c>
      <c r="U14" s="132">
        <v>1192.0336034018508</v>
      </c>
      <c r="V14" s="132">
        <v>1201.7287892538152</v>
      </c>
      <c r="W14" s="132">
        <v>1200.5583119146065</v>
      </c>
      <c r="X14" s="132">
        <v>1199.0977275430212</v>
      </c>
      <c r="Y14" s="132">
        <v>1199.0977275430212</v>
      </c>
      <c r="Z14" s="132">
        <v>1200.7486486720077</v>
      </c>
      <c r="AA14" s="132">
        <v>1200.3973313854024</v>
      </c>
      <c r="AB14" s="132">
        <v>1190.6299977460103</v>
      </c>
      <c r="AC14" s="132">
        <v>1199.0233375940049</v>
      </c>
      <c r="AD14" s="132">
        <v>1201.0794459453437</v>
      </c>
      <c r="AE14" s="132">
        <v>1201.0794459453437</v>
      </c>
      <c r="AF14" s="132">
        <v>1201.9487989170925</v>
      </c>
      <c r="AG14" s="132">
        <v>1201.9487989170925</v>
      </c>
      <c r="AH14" s="107" t="s">
        <v>12</v>
      </c>
      <c r="AI14" s="107" t="s">
        <v>12</v>
      </c>
    </row>
    <row r="15" spans="1:35" x14ac:dyDescent="0.2">
      <c r="B15" s="121" t="s">
        <v>118</v>
      </c>
      <c r="C15" s="135">
        <v>614.82000000000005</v>
      </c>
      <c r="D15" s="135">
        <v>745.92</v>
      </c>
      <c r="E15" s="134">
        <v>807.04063205417617</v>
      </c>
      <c r="F15" s="134">
        <v>946.20557156580219</v>
      </c>
      <c r="G15" s="134">
        <v>891.304347826087</v>
      </c>
      <c r="H15" s="134">
        <v>836.86440677966107</v>
      </c>
      <c r="I15" s="134">
        <v>978.01</v>
      </c>
      <c r="J15" s="134">
        <v>840.56795019644665</v>
      </c>
      <c r="K15" s="134">
        <v>737.45562521974102</v>
      </c>
      <c r="L15" s="134">
        <v>912.68965937954943</v>
      </c>
      <c r="M15" s="134">
        <v>916.73476499725518</v>
      </c>
      <c r="N15" s="133">
        <v>913.38677476374437</v>
      </c>
      <c r="O15" s="133">
        <v>898.1884993738413</v>
      </c>
      <c r="P15" s="133">
        <v>979.11068223988889</v>
      </c>
      <c r="Q15" s="133">
        <v>852.76961997110266</v>
      </c>
      <c r="R15" s="133">
        <v>697.11297193843666</v>
      </c>
      <c r="S15" s="132">
        <v>887.94201866077174</v>
      </c>
      <c r="T15" s="132">
        <v>600.54149428359199</v>
      </c>
      <c r="U15" s="132">
        <v>846.37782070897913</v>
      </c>
      <c r="V15" s="132">
        <v>732.88503104633867</v>
      </c>
      <c r="W15" s="132">
        <v>597.8092216321719</v>
      </c>
      <c r="X15" s="132">
        <v>803.48451747741512</v>
      </c>
      <c r="Y15" s="132">
        <v>790.73788302880541</v>
      </c>
      <c r="Z15" s="132">
        <v>861.25778867093936</v>
      </c>
      <c r="AA15" s="132">
        <v>687.41473661042858</v>
      </c>
      <c r="AB15" s="132">
        <v>1047.7694051162996</v>
      </c>
      <c r="AC15" s="132">
        <v>927.97053070620916</v>
      </c>
      <c r="AD15" s="132">
        <v>873.01948020765485</v>
      </c>
      <c r="AE15" s="132">
        <v>784.55416649509323</v>
      </c>
      <c r="AF15" s="132">
        <v>579.16400316567263</v>
      </c>
      <c r="AG15" s="132">
        <v>583.78031528294048</v>
      </c>
      <c r="AH15" s="132">
        <v>801.89326479419537</v>
      </c>
      <c r="AI15" s="132">
        <v>763.85402131160095</v>
      </c>
    </row>
    <row r="16" spans="1:35" ht="13.5" thickBot="1" x14ac:dyDescent="0.25">
      <c r="A16" s="6"/>
      <c r="B16" s="12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2"/>
      <c r="T16" s="6"/>
      <c r="U16" s="6"/>
      <c r="V16" s="6"/>
      <c r="W16" s="6"/>
      <c r="X16" s="6"/>
      <c r="Y16" s="6"/>
      <c r="Z16" s="6"/>
      <c r="AA16" s="82"/>
      <c r="AB16" s="82"/>
      <c r="AC16" s="82"/>
      <c r="AD16" s="82"/>
      <c r="AE16" s="82"/>
      <c r="AF16" s="82"/>
      <c r="AG16" s="82"/>
      <c r="AH16" s="82"/>
      <c r="AI16" s="82"/>
    </row>
    <row r="17" spans="1:35" x14ac:dyDescent="0.2">
      <c r="B17" s="121"/>
      <c r="V17" s="80"/>
      <c r="W17" s="80"/>
      <c r="X17" s="80"/>
      <c r="Y17" s="80"/>
      <c r="Z17" s="80"/>
      <c r="AA17" s="80"/>
      <c r="AB17" s="80"/>
      <c r="AC17" s="80"/>
      <c r="AD17" s="80"/>
      <c r="AE17" s="65"/>
      <c r="AF17" s="65"/>
      <c r="AG17" s="65"/>
      <c r="AH17" s="65"/>
      <c r="AI17" s="65"/>
    </row>
    <row r="18" spans="1:35" ht="13.5" thickBot="1" x14ac:dyDescent="0.25">
      <c r="A18" s="479" t="s">
        <v>46</v>
      </c>
      <c r="B18" s="121"/>
      <c r="V18" s="80"/>
      <c r="W18" s="80"/>
      <c r="X18" s="80"/>
      <c r="Y18" s="80"/>
      <c r="Z18" s="80"/>
      <c r="AE18" s="65"/>
      <c r="AF18" s="65"/>
      <c r="AG18" s="65"/>
      <c r="AH18" s="65"/>
      <c r="AI18" s="65"/>
    </row>
    <row r="19" spans="1:35" x14ac:dyDescent="0.2">
      <c r="A19" s="358" t="s">
        <v>136</v>
      </c>
      <c r="B19" s="35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356"/>
      <c r="O19" s="356"/>
      <c r="P19" s="356"/>
      <c r="Q19" s="356"/>
      <c r="R19" s="402"/>
      <c r="S19" s="402"/>
      <c r="T19" s="402"/>
      <c r="U19" s="402"/>
      <c r="V19" s="403"/>
      <c r="W19" s="403"/>
      <c r="X19" s="403"/>
      <c r="Y19" s="403"/>
      <c r="Z19" s="403"/>
      <c r="AA19" s="404"/>
      <c r="AB19" s="404"/>
      <c r="AC19" s="404"/>
      <c r="AD19" s="404"/>
      <c r="AE19" s="404"/>
      <c r="AF19" s="404"/>
      <c r="AG19" s="404"/>
      <c r="AH19" s="404"/>
      <c r="AI19" s="404"/>
    </row>
    <row r="20" spans="1:35" x14ac:dyDescent="0.2">
      <c r="B20" s="121" t="s">
        <v>132</v>
      </c>
      <c r="C20" s="38">
        <v>45.712000000000003</v>
      </c>
      <c r="D20" s="38">
        <v>55.869</v>
      </c>
      <c r="E20" s="129">
        <v>69.059186000000011</v>
      </c>
      <c r="F20" s="129">
        <v>63.929000000000002</v>
      </c>
      <c r="G20" s="129">
        <v>65.009932747830007</v>
      </c>
      <c r="H20" s="129">
        <v>81.820482137942918</v>
      </c>
      <c r="I20" s="129">
        <v>73.057040962922642</v>
      </c>
      <c r="J20" s="127">
        <v>59.650678852659844</v>
      </c>
      <c r="K20" s="127">
        <v>59.268323228407596</v>
      </c>
      <c r="L20" s="127">
        <v>68.885445191043857</v>
      </c>
      <c r="M20" s="127">
        <v>61.863682227879046</v>
      </c>
      <c r="N20" s="12">
        <v>82.047404294021646</v>
      </c>
      <c r="O20" s="12">
        <v>60.899535466812829</v>
      </c>
      <c r="P20" s="12">
        <v>63.144402819739412</v>
      </c>
      <c r="Q20" s="12">
        <v>66.321379164168107</v>
      </c>
      <c r="R20" s="12">
        <v>84.327852532226487</v>
      </c>
      <c r="S20" s="93">
        <v>78.707023209300729</v>
      </c>
      <c r="T20" s="93">
        <v>79.615516803597643</v>
      </c>
      <c r="U20" s="93">
        <v>78.234451727262652</v>
      </c>
      <c r="V20" s="93">
        <v>58.654053801775731</v>
      </c>
      <c r="W20" s="93">
        <v>68.495411526954214</v>
      </c>
      <c r="X20" s="93">
        <v>82.855318293351331</v>
      </c>
      <c r="Y20" s="93">
        <v>86.010371237145392</v>
      </c>
      <c r="Z20" s="93">
        <v>95.634218922973758</v>
      </c>
      <c r="AA20" s="93">
        <v>89.803569074817716</v>
      </c>
      <c r="AB20" s="93">
        <v>115.20580776100056</v>
      </c>
      <c r="AC20" s="93">
        <v>94.228818491111852</v>
      </c>
      <c r="AD20" s="93">
        <v>96.662594511925064</v>
      </c>
      <c r="AE20" s="93">
        <v>108.4774822845077</v>
      </c>
      <c r="AF20" s="93">
        <v>117.84705884987453</v>
      </c>
      <c r="AG20" s="93">
        <v>119.23492585266348</v>
      </c>
      <c r="AH20" s="93">
        <v>101.71549072300449</v>
      </c>
      <c r="AI20" s="93">
        <v>104.93399222035769</v>
      </c>
    </row>
    <row r="21" spans="1:35" x14ac:dyDescent="0.2">
      <c r="B21" s="121" t="s">
        <v>131</v>
      </c>
      <c r="C21" s="38">
        <v>7.173</v>
      </c>
      <c r="D21" s="38">
        <v>10.670999999999999</v>
      </c>
      <c r="E21" s="129">
        <v>11.916725000000001</v>
      </c>
      <c r="F21" s="129">
        <v>7.9720000000000004</v>
      </c>
      <c r="G21" s="129">
        <v>7.5147474391190636</v>
      </c>
      <c r="H21" s="129">
        <v>10.364878235955233</v>
      </c>
      <c r="I21" s="129">
        <v>8.0688941679245829</v>
      </c>
      <c r="J21" s="127">
        <v>4.308712939573665</v>
      </c>
      <c r="K21" s="127">
        <v>5.3905257893487182</v>
      </c>
      <c r="L21" s="127">
        <v>5.6966528238082059</v>
      </c>
      <c r="M21" s="127">
        <v>4.1466029436952763</v>
      </c>
      <c r="N21" s="12">
        <v>3.6907123913902096</v>
      </c>
      <c r="O21" s="12">
        <v>1.4223523942330134</v>
      </c>
      <c r="P21" s="12">
        <v>0.82344304644990141</v>
      </c>
      <c r="Q21" s="12">
        <v>0.87438967772361431</v>
      </c>
      <c r="R21" s="12">
        <v>0.62425458266809208</v>
      </c>
      <c r="S21" s="93">
        <v>0.35001498162891409</v>
      </c>
      <c r="T21" s="93">
        <v>0.4358861270346055</v>
      </c>
      <c r="U21" s="93">
        <v>0.60735715318570049</v>
      </c>
      <c r="V21" s="131" t="s">
        <v>12</v>
      </c>
      <c r="W21" s="131" t="s">
        <v>12</v>
      </c>
      <c r="X21" s="131" t="s">
        <v>12</v>
      </c>
      <c r="Y21" s="131" t="s">
        <v>12</v>
      </c>
      <c r="Z21" s="131" t="s">
        <v>12</v>
      </c>
      <c r="AA21" s="131" t="s">
        <v>12</v>
      </c>
      <c r="AB21" s="131" t="s">
        <v>12</v>
      </c>
      <c r="AC21" s="131" t="s">
        <v>12</v>
      </c>
      <c r="AD21" s="131" t="s">
        <v>12</v>
      </c>
      <c r="AE21" s="131" t="s">
        <v>12</v>
      </c>
      <c r="AF21" s="131" t="s">
        <v>12</v>
      </c>
      <c r="AG21" s="131" t="s">
        <v>12</v>
      </c>
      <c r="AH21" s="131" t="s">
        <v>12</v>
      </c>
      <c r="AI21" s="131" t="s">
        <v>12</v>
      </c>
    </row>
    <row r="22" spans="1:35" x14ac:dyDescent="0.2">
      <c r="A22" s="130"/>
      <c r="B22" s="121" t="s">
        <v>121</v>
      </c>
      <c r="C22" s="38">
        <v>25.536999999999999</v>
      </c>
      <c r="D22" s="38">
        <v>28.437999999999999</v>
      </c>
      <c r="E22" s="129">
        <v>34.560366000000002</v>
      </c>
      <c r="F22" s="129">
        <v>44.488944169251745</v>
      </c>
      <c r="G22" s="129">
        <v>44.018216455284858</v>
      </c>
      <c r="H22" s="129">
        <v>55.242546460253493</v>
      </c>
      <c r="I22" s="129">
        <v>50.837881881904629</v>
      </c>
      <c r="J22" s="127">
        <v>48.562985447229309</v>
      </c>
      <c r="K22" s="127">
        <v>59.410545400660524</v>
      </c>
      <c r="L22" s="127">
        <v>49.661441288871806</v>
      </c>
      <c r="M22" s="127">
        <v>68.310362696374696</v>
      </c>
      <c r="N22" s="12">
        <v>53.124426375296565</v>
      </c>
      <c r="O22" s="12">
        <v>46.41470874222415</v>
      </c>
      <c r="P22" s="12">
        <v>42.369835154451884</v>
      </c>
      <c r="Q22" s="12">
        <v>38.470539090502719</v>
      </c>
      <c r="R22" s="12">
        <v>43.473982831596977</v>
      </c>
      <c r="S22" s="93">
        <v>33.616455379768098</v>
      </c>
      <c r="T22" s="93">
        <v>32.718177330973802</v>
      </c>
      <c r="U22" s="93">
        <v>39.376342620226545</v>
      </c>
      <c r="V22" s="93">
        <v>33.109801650385386</v>
      </c>
      <c r="W22" s="93">
        <v>39.171379856329978</v>
      </c>
      <c r="X22" s="93">
        <v>38.434769115992026</v>
      </c>
      <c r="Y22" s="93">
        <v>33.666740629743764</v>
      </c>
      <c r="Z22" s="93">
        <v>38.096815723008383</v>
      </c>
      <c r="AA22" s="93">
        <v>42.575793084916647</v>
      </c>
      <c r="AB22" s="93">
        <v>52.759974627117977</v>
      </c>
      <c r="AC22" s="93">
        <v>48.574413400044271</v>
      </c>
      <c r="AD22" s="93">
        <v>49.767692839165235</v>
      </c>
      <c r="AE22" s="93">
        <v>49.047774210727901</v>
      </c>
      <c r="AF22" s="93">
        <v>42.716612728465932</v>
      </c>
      <c r="AG22" s="93">
        <v>46.530302151445049</v>
      </c>
      <c r="AH22" s="93">
        <v>41.199377695438002</v>
      </c>
      <c r="AI22" s="93">
        <v>39.296527551920732</v>
      </c>
    </row>
    <row r="23" spans="1:35" x14ac:dyDescent="0.2">
      <c r="B23" s="121" t="s">
        <v>88</v>
      </c>
      <c r="C23" s="38">
        <v>30.638999999999999</v>
      </c>
      <c r="D23" s="38">
        <v>30.138999999999999</v>
      </c>
      <c r="E23" s="129">
        <v>37.932245999999999</v>
      </c>
      <c r="F23" s="129">
        <v>34.762</v>
      </c>
      <c r="G23" s="129">
        <v>33.297754325212075</v>
      </c>
      <c r="H23" s="129">
        <v>41.747078666007361</v>
      </c>
      <c r="I23" s="129">
        <v>38.338171132428947</v>
      </c>
      <c r="J23" s="127">
        <v>38.38466969077006</v>
      </c>
      <c r="K23" s="127">
        <v>33.917972317015213</v>
      </c>
      <c r="L23" s="127">
        <v>23.564618580341865</v>
      </c>
      <c r="M23" s="127">
        <v>25.835356676131422</v>
      </c>
      <c r="N23" s="12">
        <v>37.899255385237524</v>
      </c>
      <c r="O23" s="12">
        <v>29.25901984161683</v>
      </c>
      <c r="P23" s="12">
        <v>23.421592296479435</v>
      </c>
      <c r="Q23" s="12">
        <v>23.223256233755464</v>
      </c>
      <c r="R23" s="12">
        <v>18.964458650210734</v>
      </c>
      <c r="S23" s="93">
        <v>21.345508313356365</v>
      </c>
      <c r="T23" s="93">
        <v>18.316031856298753</v>
      </c>
      <c r="U23" s="93">
        <v>19.749104244896941</v>
      </c>
      <c r="V23" s="93">
        <v>13.736235644606316</v>
      </c>
      <c r="W23" s="93">
        <v>12.343542779627752</v>
      </c>
      <c r="X23" s="93">
        <v>11.91754921286141</v>
      </c>
      <c r="Y23" s="93">
        <v>12.992155862563527</v>
      </c>
      <c r="Z23" s="93">
        <v>13.626576877880355</v>
      </c>
      <c r="AA23" s="93">
        <v>13.591214556692302</v>
      </c>
      <c r="AB23" s="93">
        <v>14.410663724508289</v>
      </c>
      <c r="AC23" s="93">
        <v>13.912028557601779</v>
      </c>
      <c r="AD23" s="93">
        <v>15.504799828579745</v>
      </c>
      <c r="AE23" s="93">
        <v>17.688405600037122</v>
      </c>
      <c r="AF23" s="93">
        <v>16.480632156591973</v>
      </c>
      <c r="AG23" s="93">
        <v>17.209161697509288</v>
      </c>
      <c r="AH23" s="93">
        <v>16.812756621118293</v>
      </c>
      <c r="AI23" s="93">
        <v>16.880704683458049</v>
      </c>
    </row>
    <row r="24" spans="1:35" x14ac:dyDescent="0.2">
      <c r="B24" s="121" t="s">
        <v>120</v>
      </c>
      <c r="C24" s="38">
        <v>134.69399999999999</v>
      </c>
      <c r="D24" s="38">
        <v>138.71199999999999</v>
      </c>
      <c r="E24" s="129">
        <v>144.02769000000001</v>
      </c>
      <c r="F24" s="127">
        <v>149.24644828480001</v>
      </c>
      <c r="G24" s="127">
        <v>149.51090584359886</v>
      </c>
      <c r="H24" s="127">
        <v>162.71751908898332</v>
      </c>
      <c r="I24" s="127">
        <v>155.03142308032972</v>
      </c>
      <c r="J24" s="127">
        <v>155.41458008630957</v>
      </c>
      <c r="K24" s="127">
        <v>146.5116622385213</v>
      </c>
      <c r="L24" s="127">
        <v>151.53243280180541</v>
      </c>
      <c r="M24" s="127">
        <v>161.72077860810793</v>
      </c>
      <c r="N24" s="12">
        <v>171.29464917209077</v>
      </c>
      <c r="O24" s="12">
        <v>168.74073949590667</v>
      </c>
      <c r="P24" s="12">
        <v>174.45554819270814</v>
      </c>
      <c r="Q24" s="12">
        <v>168.55906588874655</v>
      </c>
      <c r="R24" s="12">
        <v>149.54546568874653</v>
      </c>
      <c r="S24" s="12">
        <v>150.29842768874653</v>
      </c>
      <c r="T24" s="12">
        <v>137.44842768874653</v>
      </c>
      <c r="U24" s="12">
        <v>118.69293602762653</v>
      </c>
      <c r="V24" s="93">
        <v>106.01842768874654</v>
      </c>
      <c r="W24" s="93">
        <v>104.01737168874654</v>
      </c>
      <c r="X24" s="93">
        <v>98.876427688746531</v>
      </c>
      <c r="Y24" s="93">
        <v>104.72942768874654</v>
      </c>
      <c r="Z24" s="93">
        <v>104.03922768874654</v>
      </c>
      <c r="AA24" s="93">
        <v>104.18736768874655</v>
      </c>
      <c r="AB24" s="93">
        <v>113.32142768874654</v>
      </c>
      <c r="AC24" s="93">
        <v>119.37258768874655</v>
      </c>
      <c r="AD24" s="93">
        <v>124.46242900709247</v>
      </c>
      <c r="AE24" s="93">
        <v>125.24427693321586</v>
      </c>
      <c r="AF24" s="93">
        <v>141.51217120285321</v>
      </c>
      <c r="AG24" s="93">
        <v>154.14985099507643</v>
      </c>
      <c r="AH24" s="93">
        <v>148.17709909797128</v>
      </c>
      <c r="AI24" s="93">
        <v>147.58357647484928</v>
      </c>
    </row>
    <row r="25" spans="1:35" x14ac:dyDescent="0.2">
      <c r="B25" s="121" t="s">
        <v>119</v>
      </c>
      <c r="C25" s="38">
        <v>4.5730000000000004</v>
      </c>
      <c r="D25" s="38">
        <v>4.351</v>
      </c>
      <c r="E25" s="129">
        <v>4.7763919999999995</v>
      </c>
      <c r="F25" s="129">
        <v>7.3650000000000002</v>
      </c>
      <c r="G25" s="129">
        <v>9.8618500419724597</v>
      </c>
      <c r="H25" s="129">
        <v>5.8258096592236415</v>
      </c>
      <c r="I25" s="129">
        <v>6.9739823532119392</v>
      </c>
      <c r="J25" s="127">
        <v>5.3199270077421197</v>
      </c>
      <c r="K25" s="127">
        <v>4.3475338687353116</v>
      </c>
      <c r="L25" s="127">
        <v>5.6625315902058553</v>
      </c>
      <c r="M25" s="127">
        <v>5.0417419915397312</v>
      </c>
      <c r="N25" s="12">
        <v>6.0430195743450081</v>
      </c>
      <c r="O25" s="12">
        <v>4.3080147731734408</v>
      </c>
      <c r="P25" s="12">
        <v>4.7661095760198986</v>
      </c>
      <c r="Q25" s="12">
        <v>3.3617486490247792</v>
      </c>
      <c r="R25" s="12">
        <v>2.402874165105656</v>
      </c>
      <c r="S25" s="93">
        <v>2.7043742263605743</v>
      </c>
      <c r="T25" s="93">
        <v>2.1131570287264898</v>
      </c>
      <c r="U25" s="93">
        <v>2.3312332974169232</v>
      </c>
      <c r="V25" s="93">
        <v>2.3274932974169231</v>
      </c>
      <c r="W25" s="93">
        <v>2.3273032974169232</v>
      </c>
      <c r="X25" s="93">
        <v>2.328500897416923</v>
      </c>
      <c r="Y25" s="93">
        <v>2.328500897416923</v>
      </c>
      <c r="Z25" s="93">
        <v>2.3286808974169229</v>
      </c>
      <c r="AA25" s="93">
        <v>2.3271832974169233</v>
      </c>
      <c r="AB25" s="93">
        <v>2.3284882974169232</v>
      </c>
      <c r="AC25" s="93">
        <v>2.3294316774169235</v>
      </c>
      <c r="AD25" s="93">
        <v>2.3265828174169232</v>
      </c>
      <c r="AE25" s="93">
        <v>2.3265828174169232</v>
      </c>
      <c r="AF25" s="93">
        <v>2.3253832974169231</v>
      </c>
      <c r="AG25" s="93">
        <v>2.3253832974169231</v>
      </c>
      <c r="AH25" s="107" t="s">
        <v>12</v>
      </c>
      <c r="AI25" s="107" t="s">
        <v>12</v>
      </c>
    </row>
    <row r="26" spans="1:35" x14ac:dyDescent="0.2">
      <c r="B26" s="121" t="s">
        <v>118</v>
      </c>
      <c r="C26" s="38">
        <v>1.5309999999999999</v>
      </c>
      <c r="D26" s="38">
        <v>2.0139999999999998</v>
      </c>
      <c r="E26" s="129">
        <v>1.787595</v>
      </c>
      <c r="F26" s="129">
        <v>1.97</v>
      </c>
      <c r="G26" s="129">
        <v>2.2926761549516401</v>
      </c>
      <c r="H26" s="129">
        <v>2.8403523099032806</v>
      </c>
      <c r="I26" s="129">
        <v>3.6710288448549204</v>
      </c>
      <c r="J26" s="127">
        <v>3.0858392624123829</v>
      </c>
      <c r="K26" s="127">
        <v>3.9164203379669829</v>
      </c>
      <c r="L26" s="127">
        <v>4.6278385523669741</v>
      </c>
      <c r="M26" s="127">
        <v>6.6993601523851911</v>
      </c>
      <c r="N26" s="12">
        <v>5.3618087145568705</v>
      </c>
      <c r="O26" s="12">
        <v>6.2154031755420247</v>
      </c>
      <c r="P26" s="12">
        <v>6.9076236379508655</v>
      </c>
      <c r="Q26" s="12">
        <v>8.526672876167062</v>
      </c>
      <c r="R26" s="12">
        <v>7.528750385637923</v>
      </c>
      <c r="S26" s="93">
        <v>9.9838202708675183</v>
      </c>
      <c r="T26" s="93">
        <v>7.7382924381285818</v>
      </c>
      <c r="U26" s="93">
        <v>10.977245261803729</v>
      </c>
      <c r="V26" s="93">
        <v>9.9763974851182873</v>
      </c>
      <c r="W26" s="93">
        <v>9.4278698915944954</v>
      </c>
      <c r="X26" s="93">
        <v>12.822648717518572</v>
      </c>
      <c r="Y26" s="93">
        <v>11.742457562977762</v>
      </c>
      <c r="Z26" s="93">
        <v>14.02175049134666</v>
      </c>
      <c r="AA26" s="93">
        <v>13.345400955081203</v>
      </c>
      <c r="AB26" s="93">
        <v>20.066879646787374</v>
      </c>
      <c r="AC26" s="93">
        <v>17.70567772587447</v>
      </c>
      <c r="AD26" s="93">
        <v>18.551663954412668</v>
      </c>
      <c r="AE26" s="93">
        <v>18.405640745974889</v>
      </c>
      <c r="AF26" s="93">
        <v>13.747036779140409</v>
      </c>
      <c r="AG26" s="93">
        <v>13.476568578306679</v>
      </c>
      <c r="AH26" s="93">
        <v>18.475620820858264</v>
      </c>
      <c r="AI26" s="93">
        <v>15.712477218379632</v>
      </c>
    </row>
    <row r="27" spans="1:35" x14ac:dyDescent="0.2">
      <c r="B27" s="372" t="s">
        <v>93</v>
      </c>
      <c r="C27" s="38">
        <v>4.9180000000000001</v>
      </c>
      <c r="D27" s="38">
        <v>5.3440000000000003</v>
      </c>
      <c r="E27" s="129">
        <v>4.7330510000000006</v>
      </c>
      <c r="F27" s="129">
        <v>4.4438333333333331</v>
      </c>
      <c r="G27" s="129">
        <v>4.512666666666667</v>
      </c>
      <c r="H27" s="128">
        <v>5.9924999999999997</v>
      </c>
      <c r="I27" s="128">
        <v>6.1653333333333329</v>
      </c>
      <c r="J27" s="127">
        <v>6.1713938474309105</v>
      </c>
      <c r="K27" s="127">
        <v>5.4671401967986721</v>
      </c>
      <c r="L27" s="127">
        <v>4.0367950483183588</v>
      </c>
      <c r="M27" s="127">
        <v>2.7364190415005001</v>
      </c>
      <c r="N27" s="12">
        <v>3.416535457991134</v>
      </c>
      <c r="O27" s="12">
        <v>2.1926337109751599</v>
      </c>
      <c r="P27" s="12">
        <v>4.4030722486260423</v>
      </c>
      <c r="Q27" s="12">
        <v>2.6003797049983852</v>
      </c>
      <c r="R27" s="12">
        <v>6.5207730882192667</v>
      </c>
      <c r="S27" s="93">
        <v>7.6879303494249216</v>
      </c>
      <c r="T27" s="93">
        <v>8.5663503298035621</v>
      </c>
      <c r="U27" s="93">
        <v>9.9082847651755657</v>
      </c>
      <c r="V27" s="93">
        <v>12.053765102738172</v>
      </c>
      <c r="W27" s="93">
        <v>11.759578729742461</v>
      </c>
      <c r="X27" s="93">
        <v>11.639269486389193</v>
      </c>
      <c r="Y27" s="93">
        <v>11.854190816329618</v>
      </c>
      <c r="Z27" s="93">
        <v>12.000590949392983</v>
      </c>
      <c r="AA27" s="93">
        <v>12.059225285155371</v>
      </c>
      <c r="AB27" s="93">
        <v>12.169176718718569</v>
      </c>
      <c r="AC27" s="93">
        <v>12.109905325597266</v>
      </c>
      <c r="AD27" s="93">
        <v>12.445538862572858</v>
      </c>
      <c r="AE27" s="93">
        <v>12.882260016864336</v>
      </c>
      <c r="AF27" s="93">
        <v>12.390278664963352</v>
      </c>
      <c r="AG27" s="93">
        <v>12.387446207024718</v>
      </c>
      <c r="AH27" s="107">
        <v>26.283455398353677</v>
      </c>
      <c r="AI27" s="107">
        <v>31.339169098295947</v>
      </c>
    </row>
    <row r="28" spans="1:35" x14ac:dyDescent="0.2">
      <c r="A28" s="126" t="s">
        <v>135</v>
      </c>
      <c r="B28" s="121"/>
      <c r="C28" s="36">
        <v>254.77700000000002</v>
      </c>
      <c r="D28" s="36">
        <v>275.53799999999995</v>
      </c>
      <c r="E28" s="36">
        <v>308.793251</v>
      </c>
      <c r="F28" s="36">
        <v>314.17722578738511</v>
      </c>
      <c r="G28" s="36">
        <v>316.01874967463567</v>
      </c>
      <c r="H28" s="36">
        <v>366.55116655826924</v>
      </c>
      <c r="I28" s="36">
        <v>342.14375575691071</v>
      </c>
      <c r="J28" s="36">
        <v>320.89878713412793</v>
      </c>
      <c r="K28" s="36">
        <v>318.23012337745428</v>
      </c>
      <c r="L28" s="36">
        <v>313.66775587676233</v>
      </c>
      <c r="M28" s="36">
        <v>336.35430433761377</v>
      </c>
      <c r="N28" s="36">
        <v>362.8778113649297</v>
      </c>
      <c r="O28" s="36">
        <v>319.45240760048409</v>
      </c>
      <c r="P28" s="36">
        <v>320.29162697242555</v>
      </c>
      <c r="Q28" s="36">
        <v>311.93743128508669</v>
      </c>
      <c r="R28" s="36">
        <v>313.38841192441157</v>
      </c>
      <c r="S28" s="36">
        <v>304.69355441945362</v>
      </c>
      <c r="T28" s="36">
        <v>286.95183960331002</v>
      </c>
      <c r="U28" s="36">
        <v>279.87695509759453</v>
      </c>
      <c r="V28" s="92">
        <v>235.87617467078738</v>
      </c>
      <c r="W28" s="92">
        <v>247.54245777041237</v>
      </c>
      <c r="X28" s="92">
        <v>258.87448341227599</v>
      </c>
      <c r="Y28" s="92">
        <v>263.32384469492354</v>
      </c>
      <c r="Z28" s="92">
        <v>279.74786155076555</v>
      </c>
      <c r="AA28" s="92">
        <v>277.88975394282676</v>
      </c>
      <c r="AB28" s="92">
        <v>330.26241846429622</v>
      </c>
      <c r="AC28" s="92">
        <v>308.23286286639313</v>
      </c>
      <c r="AD28" s="92">
        <v>319.72130182116496</v>
      </c>
      <c r="AE28" s="92">
        <v>334.07242260874472</v>
      </c>
      <c r="AF28" s="92">
        <v>347.01917367930633</v>
      </c>
      <c r="AG28" s="92">
        <v>365.31363877944261</v>
      </c>
      <c r="AH28" s="92">
        <v>352.66380035674399</v>
      </c>
      <c r="AI28" s="92">
        <v>355.7464472472613</v>
      </c>
    </row>
    <row r="29" spans="1:35" ht="13.5" thickBot="1" x14ac:dyDescent="0.25">
      <c r="A29" s="6"/>
      <c r="B29" s="12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2"/>
      <c r="T29" s="6"/>
      <c r="U29" s="6"/>
      <c r="V29" s="6"/>
      <c r="W29" s="6"/>
      <c r="X29" s="6"/>
      <c r="Y29" s="6"/>
      <c r="Z29" s="6"/>
      <c r="AA29" s="82"/>
      <c r="AB29" s="82"/>
      <c r="AC29" s="82"/>
      <c r="AD29" s="82"/>
      <c r="AE29" s="82"/>
      <c r="AF29" s="82"/>
      <c r="AG29" s="82"/>
      <c r="AH29" s="82"/>
      <c r="AI29" s="82"/>
    </row>
    <row r="30" spans="1:35" x14ac:dyDescent="0.2">
      <c r="B30" s="121"/>
      <c r="V30" s="80"/>
      <c r="W30" s="80"/>
      <c r="X30" s="80"/>
      <c r="Y30" s="80"/>
      <c r="Z30" s="80"/>
      <c r="AA30" s="80"/>
      <c r="AB30" s="80"/>
      <c r="AC30" s="80"/>
      <c r="AD30" s="80"/>
      <c r="AE30" s="80"/>
    </row>
    <row r="31" spans="1:35" ht="13.5" thickBot="1" x14ac:dyDescent="0.25">
      <c r="A31" s="405" t="s">
        <v>134</v>
      </c>
      <c r="B31" s="121"/>
      <c r="N31" s="68"/>
      <c r="O31" s="68"/>
      <c r="V31" s="89"/>
      <c r="W31" s="89"/>
      <c r="X31" s="89"/>
      <c r="Y31" s="89"/>
      <c r="Z31" s="89"/>
      <c r="AF31" s="16"/>
      <c r="AG31" s="16"/>
      <c r="AH31" s="16"/>
      <c r="AI31" s="16"/>
    </row>
    <row r="32" spans="1:35" x14ac:dyDescent="0.2">
      <c r="A32" s="360" t="s">
        <v>133</v>
      </c>
      <c r="B32" s="110"/>
      <c r="C32" s="110"/>
      <c r="D32" s="110"/>
      <c r="E32" s="110"/>
      <c r="F32" s="110"/>
      <c r="G32" s="110"/>
      <c r="H32" s="110"/>
      <c r="I32" s="361"/>
      <c r="J32" s="110"/>
      <c r="K32" s="110"/>
      <c r="L32" s="110"/>
      <c r="M32" s="110"/>
      <c r="N32" s="362"/>
      <c r="O32" s="362"/>
      <c r="P32" s="110"/>
      <c r="Q32" s="110"/>
      <c r="R32" s="406"/>
      <c r="S32" s="406"/>
      <c r="T32" s="406"/>
      <c r="U32" s="406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</row>
    <row r="33" spans="1:35" x14ac:dyDescent="0.2">
      <c r="A33" s="121"/>
      <c r="B33" s="121" t="s">
        <v>132</v>
      </c>
      <c r="C33" s="124">
        <v>107.43096731299491</v>
      </c>
      <c r="D33" s="124">
        <v>131.00921189831246</v>
      </c>
      <c r="E33" s="124">
        <v>177.77693898757229</v>
      </c>
      <c r="F33" s="124">
        <v>159.50075283776991</v>
      </c>
      <c r="G33" s="124">
        <v>166.13448053109161</v>
      </c>
      <c r="H33" s="124">
        <v>211.14419621110792</v>
      </c>
      <c r="I33" s="124">
        <v>194.73421286452768</v>
      </c>
      <c r="J33" s="124">
        <v>146.84305707961798</v>
      </c>
      <c r="K33" s="124">
        <v>149.39478670218242</v>
      </c>
      <c r="L33" s="124">
        <v>245.01881793496869</v>
      </c>
      <c r="M33" s="124">
        <v>223.57673374730413</v>
      </c>
      <c r="N33" s="123">
        <v>289.51095375448705</v>
      </c>
      <c r="O33" s="123">
        <v>216.31211323516172</v>
      </c>
      <c r="P33" s="123">
        <v>240.30795234441749</v>
      </c>
      <c r="Q33" s="123">
        <v>255.25957912311424</v>
      </c>
      <c r="R33" s="123">
        <v>318.02629556579603</v>
      </c>
      <c r="S33" s="100">
        <v>299.0956610651748</v>
      </c>
      <c r="T33" s="100">
        <v>337.51119930305498</v>
      </c>
      <c r="U33" s="100">
        <v>455.27497513537389</v>
      </c>
      <c r="V33" s="100">
        <v>310.44051537872241</v>
      </c>
      <c r="W33" s="100">
        <v>356.17428264912695</v>
      </c>
      <c r="X33" s="100">
        <v>412.03311951815499</v>
      </c>
      <c r="Y33" s="100">
        <v>409.1338892132398</v>
      </c>
      <c r="Z33" s="100">
        <v>449.08932508900364</v>
      </c>
      <c r="AA33" s="100">
        <v>428.06289110178</v>
      </c>
      <c r="AB33" s="100">
        <v>539.97115530613041</v>
      </c>
      <c r="AC33" s="100">
        <v>445.53559588581317</v>
      </c>
      <c r="AD33" s="100">
        <v>473.7724739436519</v>
      </c>
      <c r="AE33" s="100">
        <v>493.5908275532683</v>
      </c>
      <c r="AF33" s="100">
        <v>508.25180371981298</v>
      </c>
      <c r="AG33" s="100">
        <v>514.68135283261313</v>
      </c>
      <c r="AH33" s="100">
        <v>438.95598336912002</v>
      </c>
      <c r="AI33" s="100">
        <v>470.02473011800811</v>
      </c>
    </row>
    <row r="34" spans="1:35" x14ac:dyDescent="0.2">
      <c r="A34" s="121"/>
      <c r="B34" s="121" t="s">
        <v>131</v>
      </c>
      <c r="C34" s="124">
        <v>29.457957023822839</v>
      </c>
      <c r="D34" s="124">
        <v>43.483768268988172</v>
      </c>
      <c r="E34" s="124">
        <v>58.81919447940674</v>
      </c>
      <c r="F34" s="124">
        <v>41.491360857369706</v>
      </c>
      <c r="G34" s="124">
        <v>43.172287257583072</v>
      </c>
      <c r="H34" s="124">
        <v>63.354507077390537</v>
      </c>
      <c r="I34" s="124">
        <v>52.690206660843636</v>
      </c>
      <c r="J34" s="124">
        <v>36.828515054874138</v>
      </c>
      <c r="K34" s="124">
        <v>56.67256729658645</v>
      </c>
      <c r="L34" s="124">
        <v>63.713821986446767</v>
      </c>
      <c r="M34" s="124">
        <v>52.541851795429238</v>
      </c>
      <c r="N34" s="123">
        <v>64.749340199828239</v>
      </c>
      <c r="O34" s="123">
        <v>49.046634283897014</v>
      </c>
      <c r="P34" s="123">
        <v>45.746835913883416</v>
      </c>
      <c r="Q34" s="123">
        <v>58.292645181574287</v>
      </c>
      <c r="R34" s="123">
        <v>78.031822833511512</v>
      </c>
      <c r="S34" s="100">
        <v>87.503745407228521</v>
      </c>
      <c r="T34" s="100">
        <v>108.97153175865138</v>
      </c>
      <c r="U34" s="100">
        <v>151.83928829642511</v>
      </c>
      <c r="V34" s="107" t="s">
        <v>12</v>
      </c>
      <c r="W34" s="107" t="s">
        <v>12</v>
      </c>
      <c r="X34" s="107" t="s">
        <v>12</v>
      </c>
      <c r="Y34" s="107" t="s">
        <v>12</v>
      </c>
      <c r="Z34" s="107" t="s">
        <v>12</v>
      </c>
      <c r="AA34" s="107" t="s">
        <v>12</v>
      </c>
      <c r="AB34" s="107" t="s">
        <v>12</v>
      </c>
      <c r="AC34" s="107" t="s">
        <v>12</v>
      </c>
      <c r="AD34" s="107" t="s">
        <v>12</v>
      </c>
      <c r="AE34" s="107" t="s">
        <v>12</v>
      </c>
      <c r="AF34" s="107" t="s">
        <v>12</v>
      </c>
      <c r="AG34" s="107" t="s">
        <v>12</v>
      </c>
      <c r="AH34" s="107" t="s">
        <v>12</v>
      </c>
      <c r="AI34" s="107" t="s">
        <v>491</v>
      </c>
    </row>
    <row r="35" spans="1:35" x14ac:dyDescent="0.2">
      <c r="A35" s="121"/>
      <c r="B35" s="121" t="s">
        <v>121</v>
      </c>
      <c r="C35" s="124">
        <v>116.8741418764302</v>
      </c>
      <c r="D35" s="124">
        <v>131.87108741015535</v>
      </c>
      <c r="E35" s="124">
        <v>167.64669415474171</v>
      </c>
      <c r="F35" s="124">
        <v>177.38813464613932</v>
      </c>
      <c r="G35" s="124">
        <v>169.10571054661872</v>
      </c>
      <c r="H35" s="124">
        <v>215.37055150196292</v>
      </c>
      <c r="I35" s="124">
        <v>192.49481969672331</v>
      </c>
      <c r="J35" s="124"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23">
        <v>279.16146282341862</v>
      </c>
      <c r="O35" s="123">
        <v>249.7372201088173</v>
      </c>
      <c r="P35" s="123">
        <v>231.94763249771049</v>
      </c>
      <c r="Q35" s="123">
        <v>205.81765434172456</v>
      </c>
      <c r="R35" s="123">
        <v>243.65543529336179</v>
      </c>
      <c r="S35" s="100">
        <v>202.96532662752486</v>
      </c>
      <c r="T35" s="100">
        <v>193.74662951261288</v>
      </c>
      <c r="U35" s="100">
        <v>285.35892020326122</v>
      </c>
      <c r="V35" s="100">
        <v>254.69078192604144</v>
      </c>
      <c r="W35" s="100">
        <v>326.15636849567011</v>
      </c>
      <c r="X35" s="100">
        <v>339.82996565863863</v>
      </c>
      <c r="Y35" s="100">
        <v>326.86155951207536</v>
      </c>
      <c r="Z35" s="100">
        <v>369.871997310761</v>
      </c>
      <c r="AA35" s="100">
        <v>367.03269900790212</v>
      </c>
      <c r="AB35" s="100">
        <v>462.80679497471908</v>
      </c>
      <c r="AC35" s="100">
        <v>415.16592649610487</v>
      </c>
      <c r="AD35" s="100">
        <v>432.76254642752377</v>
      </c>
      <c r="AE35" s="100">
        <v>454.14605750673985</v>
      </c>
      <c r="AF35" s="100">
        <v>406.82488312824694</v>
      </c>
      <c r="AG35" s="100">
        <v>465.30302151445051</v>
      </c>
      <c r="AH35" s="100">
        <v>416.15533025694953</v>
      </c>
      <c r="AI35" s="100">
        <v>398.9495182936115</v>
      </c>
    </row>
    <row r="36" spans="1:35" x14ac:dyDescent="0.2">
      <c r="A36" s="121"/>
      <c r="B36" s="121" t="s">
        <v>88</v>
      </c>
      <c r="C36" s="124">
        <v>20.367960624256067</v>
      </c>
      <c r="D36" s="124">
        <v>20.061032602786792</v>
      </c>
      <c r="E36" s="124">
        <v>27.016249530549477</v>
      </c>
      <c r="F36" s="124">
        <v>22.592739301742483</v>
      </c>
      <c r="G36" s="124">
        <v>21.98199937590579</v>
      </c>
      <c r="H36" s="124">
        <v>27.183114811109377</v>
      </c>
      <c r="I36" s="124">
        <v>26.795319020176759</v>
      </c>
      <c r="J36" s="124">
        <v>28.710572484586848</v>
      </c>
      <c r="K36" s="124">
        <v>28.595174839477913</v>
      </c>
      <c r="L36" s="124">
        <v>24.092515024254862</v>
      </c>
      <c r="M36" s="124">
        <v>29.126670435322911</v>
      </c>
      <c r="N36" s="123">
        <v>52.390455329330273</v>
      </c>
      <c r="O36" s="123">
        <v>43.944269599127296</v>
      </c>
      <c r="P36" s="123">
        <v>39.309776304534147</v>
      </c>
      <c r="Q36" s="123">
        <v>41.276133624074255</v>
      </c>
      <c r="R36" s="123">
        <v>35.820533280159452</v>
      </c>
      <c r="S36" s="100">
        <v>44.689992134541257</v>
      </c>
      <c r="T36" s="100">
        <v>38.779639317317582</v>
      </c>
      <c r="U36" s="100">
        <v>46.599671395181723</v>
      </c>
      <c r="V36" s="100">
        <v>47.301086930462517</v>
      </c>
      <c r="W36" s="100">
        <v>48.25466293834149</v>
      </c>
      <c r="X36" s="100">
        <v>47.710273481169821</v>
      </c>
      <c r="Y36" s="100">
        <v>55.808229650186966</v>
      </c>
      <c r="Z36" s="100">
        <v>60.230626228254749</v>
      </c>
      <c r="AA36" s="100">
        <v>61.194122272365163</v>
      </c>
      <c r="AB36" s="100">
        <v>64.825297906020197</v>
      </c>
      <c r="AC36" s="100">
        <v>63.970755591850953</v>
      </c>
      <c r="AD36" s="100">
        <v>57.269648668903017</v>
      </c>
      <c r="AE36" s="100">
        <v>56.924722064006538</v>
      </c>
      <c r="AF36" s="100">
        <v>48.720523612920957</v>
      </c>
      <c r="AG36" s="100">
        <v>48.956853448812346</v>
      </c>
      <c r="AH36" s="100">
        <v>54.234698777800944</v>
      </c>
      <c r="AI36" s="100">
        <v>40.146086871512821</v>
      </c>
    </row>
    <row r="37" spans="1:35" x14ac:dyDescent="0.2">
      <c r="A37" s="121"/>
      <c r="B37" s="121" t="s">
        <v>119</v>
      </c>
      <c r="C37" s="124">
        <v>32.970439798125454</v>
      </c>
      <c r="D37" s="124">
        <v>34.179104477611943</v>
      </c>
      <c r="E37" s="124">
        <v>41.898175438596489</v>
      </c>
      <c r="F37" s="124">
        <v>51.341930986406418</v>
      </c>
      <c r="G37" s="124">
        <v>66.54419731425412</v>
      </c>
      <c r="H37" s="124">
        <v>34.069062334641181</v>
      </c>
      <c r="I37" s="124">
        <v>47.980614745180183</v>
      </c>
      <c r="J37" s="124">
        <v>39.436078634115042</v>
      </c>
      <c r="K37" s="124">
        <v>31.561044419131118</v>
      </c>
      <c r="L37" s="124">
        <v>40.616372629959876</v>
      </c>
      <c r="M37" s="124">
        <v>35.731693774200792</v>
      </c>
      <c r="N37" s="123">
        <v>55.187393373013776</v>
      </c>
      <c r="O37" s="123">
        <v>52.114667894228141</v>
      </c>
      <c r="P37" s="123">
        <v>66.796363415674065</v>
      </c>
      <c r="Q37" s="123">
        <v>53.423489070286735</v>
      </c>
      <c r="R37" s="123">
        <v>68.531631464564256</v>
      </c>
      <c r="S37" s="100">
        <v>90.384559211193377</v>
      </c>
      <c r="T37" s="100">
        <v>81.565306621880396</v>
      </c>
      <c r="U37" s="100">
        <v>89.628346690385342</v>
      </c>
      <c r="V37" s="100">
        <v>89.484555840712147</v>
      </c>
      <c r="W37" s="100">
        <v>90.170604316812202</v>
      </c>
      <c r="X37" s="100">
        <v>89.868811170085806</v>
      </c>
      <c r="Y37" s="100">
        <v>89.868811170085806</v>
      </c>
      <c r="Z37" s="100">
        <v>90.119229776196718</v>
      </c>
      <c r="AA37" s="100">
        <v>90.165954956099313</v>
      </c>
      <c r="AB37" s="100">
        <v>88.502025747507531</v>
      </c>
      <c r="AC37" s="100">
        <v>89.818382921588054</v>
      </c>
      <c r="AD37" s="100">
        <v>90.259351778079818</v>
      </c>
      <c r="AE37" s="100">
        <v>90.259351778079818</v>
      </c>
      <c r="AF37" s="100">
        <v>90.446647118511208</v>
      </c>
      <c r="AG37" s="100">
        <v>90.446647118511208</v>
      </c>
      <c r="AH37" s="107" t="s">
        <v>12</v>
      </c>
      <c r="AI37" s="107" t="s">
        <v>12</v>
      </c>
    </row>
    <row r="38" spans="1:35" x14ac:dyDescent="0.2">
      <c r="A38" s="121"/>
      <c r="B38" s="121" t="s">
        <v>118</v>
      </c>
      <c r="C38" s="124">
        <v>25.747748662524671</v>
      </c>
      <c r="D38" s="124">
        <v>33.333021056806224</v>
      </c>
      <c r="E38" s="124">
        <v>32.700171883574761</v>
      </c>
      <c r="F38" s="124">
        <v>41.082038166437144</v>
      </c>
      <c r="G38" s="124">
        <v>39.189402222269962</v>
      </c>
      <c r="H38" s="124">
        <v>39.488142809331457</v>
      </c>
      <c r="I38" s="124">
        <v>57.996211011544958</v>
      </c>
      <c r="J38" s="124">
        <v>51.072663908595509</v>
      </c>
      <c r="K38" s="124">
        <v>68.060291793642236</v>
      </c>
      <c r="L38" s="124">
        <v>83.196674267656761</v>
      </c>
      <c r="M38" s="124">
        <v>115.5062095238826</v>
      </c>
      <c r="N38" s="123">
        <v>109.42466764401777</v>
      </c>
      <c r="O38" s="123">
        <v>146.87311478187382</v>
      </c>
      <c r="P38" s="123">
        <v>177.22183094451199</v>
      </c>
      <c r="Q38" s="123">
        <v>196.32318500855612</v>
      </c>
      <c r="R38" s="123">
        <v>160.96453691354159</v>
      </c>
      <c r="S38" s="100">
        <v>203.7514340993371</v>
      </c>
      <c r="T38" s="100">
        <v>141.8096073626229</v>
      </c>
      <c r="U38" s="100">
        <v>201.16567743413748</v>
      </c>
      <c r="V38" s="100">
        <v>181.38904518396885</v>
      </c>
      <c r="W38" s="100">
        <v>159.79440494227958</v>
      </c>
      <c r="X38" s="100">
        <v>206.81691479868664</v>
      </c>
      <c r="Y38" s="100">
        <v>195.70762604962937</v>
      </c>
      <c r="Z38" s="100">
        <v>215.71923832841014</v>
      </c>
      <c r="AA38" s="100">
        <v>180.34325614974597</v>
      </c>
      <c r="AB38" s="100">
        <v>278.70666176093573</v>
      </c>
      <c r="AC38" s="100">
        <v>245.91219063714541</v>
      </c>
      <c r="AD38" s="100">
        <v>218.25487005191371</v>
      </c>
      <c r="AE38" s="100">
        <v>200.06131245624877</v>
      </c>
      <c r="AF38" s="100">
        <v>149.42431281674357</v>
      </c>
      <c r="AG38" s="100">
        <v>149.73965087007423</v>
      </c>
      <c r="AH38" s="100">
        <v>205.28467578731406</v>
      </c>
      <c r="AI38" s="100">
        <v>184.85267315740742</v>
      </c>
    </row>
    <row r="39" spans="1:35" x14ac:dyDescent="0.2">
      <c r="B39" s="372" t="s">
        <v>417</v>
      </c>
      <c r="C39" s="124">
        <v>27.244587603514951</v>
      </c>
      <c r="D39" s="124">
        <v>29.642146451799061</v>
      </c>
      <c r="E39" s="124">
        <v>28.091597594128039</v>
      </c>
      <c r="F39" s="124">
        <v>22.216648595148836</v>
      </c>
      <c r="G39" s="124">
        <v>21.27930629484527</v>
      </c>
      <c r="H39" s="124">
        <v>26.012968365809726</v>
      </c>
      <c r="I39" s="124">
        <v>26.931721808297482</v>
      </c>
      <c r="J39" s="124">
        <v>27.153035438214513</v>
      </c>
      <c r="K39" s="124">
        <v>25.606521184275191</v>
      </c>
      <c r="L39" s="124">
        <v>20.914112463593881</v>
      </c>
      <c r="M39" s="124">
        <v>15.70529893179285</v>
      </c>
      <c r="N39" s="123">
        <v>24.190944389310737</v>
      </c>
      <c r="O39" s="123">
        <v>16.818840356428275</v>
      </c>
      <c r="P39" s="123">
        <v>37.809472312991687</v>
      </c>
      <c r="Q39" s="123">
        <v>23.408009010752991</v>
      </c>
      <c r="R39" s="123">
        <v>62.148789280403903</v>
      </c>
      <c r="S39" s="100">
        <v>80.732659151947246</v>
      </c>
      <c r="T39" s="100">
        <v>91.799269865001975</v>
      </c>
      <c r="U39" s="100">
        <v>119.48964572053644</v>
      </c>
      <c r="V39" s="100">
        <v>216.79433638018295</v>
      </c>
      <c r="W39" s="100">
        <v>235.19157459484921</v>
      </c>
      <c r="X39" s="100">
        <v>242.48478096644149</v>
      </c>
      <c r="Y39" s="100">
        <v>263.42646258510263</v>
      </c>
      <c r="Z39" s="100">
        <v>272.74070339529504</v>
      </c>
      <c r="AA39" s="100">
        <v>272.83315124785906</v>
      </c>
      <c r="AB39" s="100">
        <v>281.69390552589277</v>
      </c>
      <c r="AC39" s="100">
        <v>281.62570524644804</v>
      </c>
      <c r="AD39" s="100">
        <v>230.47294189949739</v>
      </c>
      <c r="AE39" s="100">
        <v>207.77838736877962</v>
      </c>
      <c r="AF39" s="100">
        <v>198.56215809236141</v>
      </c>
      <c r="AG39" s="100">
        <v>199.79751946814059</v>
      </c>
      <c r="AH39" s="107" t="s">
        <v>12</v>
      </c>
      <c r="AI39" s="107" t="s">
        <v>12</v>
      </c>
    </row>
    <row r="40" spans="1:35" ht="13.5" thickBot="1" x14ac:dyDescent="0.25">
      <c r="A40" s="6"/>
      <c r="B40" s="12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x14ac:dyDescent="0.2">
      <c r="B41" s="121"/>
      <c r="V41" s="16"/>
      <c r="W41" s="16"/>
      <c r="X41" s="16"/>
    </row>
    <row r="42" spans="1:35" x14ac:dyDescent="0.2">
      <c r="A42" s="636" t="s">
        <v>493</v>
      </c>
      <c r="B42" s="203"/>
    </row>
    <row r="43" spans="1:35" x14ac:dyDescent="0.2">
      <c r="A43" s="347" t="s">
        <v>0</v>
      </c>
      <c r="B43" s="103"/>
      <c r="AI43" s="16"/>
    </row>
    <row r="44" spans="1:35" x14ac:dyDescent="0.2">
      <c r="B44" s="54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81"/>
      <c r="W44" s="81"/>
      <c r="X44" s="81"/>
      <c r="AI44" s="16"/>
    </row>
    <row r="45" spans="1:35" x14ac:dyDescent="0.2">
      <c r="A45" s="547"/>
      <c r="B45" s="54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6"/>
      <c r="W45" s="16"/>
      <c r="X45" s="16"/>
      <c r="AF45" s="16"/>
      <c r="AG45" s="16"/>
      <c r="AH45" s="16"/>
      <c r="AI45" s="16"/>
    </row>
    <row r="46" spans="1:35" x14ac:dyDescent="0.2">
      <c r="B46" s="121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6"/>
      <c r="W46" s="16"/>
      <c r="X46" s="16"/>
      <c r="AF46" s="16"/>
      <c r="AG46" s="16"/>
      <c r="AH46" s="16"/>
      <c r="AI46" s="16"/>
    </row>
    <row r="47" spans="1:35" x14ac:dyDescent="0.2">
      <c r="B47" s="121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6"/>
      <c r="W47" s="16"/>
      <c r="X47" s="16"/>
      <c r="AF47" s="16"/>
      <c r="AG47" s="16"/>
      <c r="AH47" s="16"/>
      <c r="AI47" s="16"/>
    </row>
    <row r="48" spans="1:35" x14ac:dyDescent="0.2">
      <c r="B48" s="121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6"/>
      <c r="W48" s="16"/>
      <c r="X48" s="16"/>
      <c r="AF48" s="16"/>
      <c r="AG48" s="16"/>
      <c r="AH48" s="16"/>
      <c r="AI48" s="16"/>
    </row>
    <row r="49" spans="2:35" x14ac:dyDescent="0.2">
      <c r="B49" s="121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6"/>
      <c r="W49" s="16"/>
      <c r="X49" s="16"/>
      <c r="AF49" s="16"/>
      <c r="AG49" s="16"/>
      <c r="AH49" s="16"/>
      <c r="AI49" s="16"/>
    </row>
    <row r="50" spans="2:35" x14ac:dyDescent="0.2">
      <c r="B50" s="121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6"/>
      <c r="W50" s="16"/>
      <c r="X50" s="16"/>
      <c r="AF50" s="16"/>
      <c r="AG50" s="16"/>
      <c r="AH50" s="16"/>
      <c r="AI50" s="16"/>
    </row>
    <row r="51" spans="2:35" x14ac:dyDescent="0.2">
      <c r="B51" s="121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6"/>
      <c r="W51" s="16"/>
      <c r="X51" s="16"/>
      <c r="AF51" s="16"/>
      <c r="AG51" s="16"/>
      <c r="AH51" s="16"/>
      <c r="AI51" s="16"/>
    </row>
    <row r="52" spans="2:35" x14ac:dyDescent="0.2">
      <c r="B52" s="121"/>
      <c r="V52" s="16"/>
      <c r="W52" s="16"/>
      <c r="X52" s="16"/>
      <c r="AF52" s="16"/>
      <c r="AG52" s="16"/>
      <c r="AH52" s="16"/>
      <c r="AI52" s="16"/>
    </row>
    <row r="53" spans="2:35" x14ac:dyDescent="0.2">
      <c r="B53" s="121"/>
      <c r="V53" s="16"/>
      <c r="W53" s="16"/>
      <c r="X53" s="16"/>
      <c r="AF53" s="16"/>
      <c r="AG53" s="16"/>
      <c r="AH53" s="16"/>
      <c r="AI53" s="16"/>
    </row>
    <row r="54" spans="2:35" x14ac:dyDescent="0.2">
      <c r="B54" s="121"/>
      <c r="V54" s="16"/>
      <c r="W54" s="16"/>
      <c r="X54" s="16"/>
      <c r="AF54" s="16"/>
      <c r="AG54" s="16"/>
      <c r="AH54" s="16"/>
      <c r="AI54" s="16"/>
    </row>
    <row r="55" spans="2:35" x14ac:dyDescent="0.2">
      <c r="B55" s="121"/>
      <c r="V55" s="16"/>
      <c r="W55" s="16"/>
      <c r="X55" s="16"/>
      <c r="AF55" s="16"/>
      <c r="AG55" s="16"/>
      <c r="AH55" s="16"/>
      <c r="AI55" s="16"/>
    </row>
    <row r="56" spans="2:35" x14ac:dyDescent="0.2">
      <c r="B56" s="121"/>
      <c r="V56" s="16"/>
      <c r="W56" s="16"/>
      <c r="X56" s="16"/>
      <c r="AF56" s="16"/>
      <c r="AG56" s="16"/>
      <c r="AH56" s="16"/>
      <c r="AI56" s="16"/>
    </row>
    <row r="57" spans="2:35" x14ac:dyDescent="0.2">
      <c r="B57" s="121"/>
      <c r="V57" s="16"/>
      <c r="W57" s="16"/>
      <c r="X57" s="16"/>
      <c r="AF57" s="16"/>
      <c r="AG57" s="16"/>
      <c r="AH57" s="16"/>
      <c r="AI57" s="16"/>
    </row>
    <row r="58" spans="2:35" x14ac:dyDescent="0.2">
      <c r="B58" s="121"/>
      <c r="V58" s="16"/>
      <c r="W58" s="16"/>
      <c r="X58" s="16"/>
      <c r="AF58" s="16"/>
      <c r="AG58" s="16"/>
      <c r="AH58" s="16"/>
      <c r="AI58" s="16"/>
    </row>
    <row r="59" spans="2:35" x14ac:dyDescent="0.2">
      <c r="B59" s="121"/>
      <c r="V59" s="16"/>
      <c r="W59" s="16"/>
      <c r="X59" s="16"/>
      <c r="AF59" s="16"/>
      <c r="AG59" s="16"/>
      <c r="AH59" s="16"/>
      <c r="AI59" s="16"/>
    </row>
    <row r="60" spans="2:35" x14ac:dyDescent="0.2">
      <c r="B60" s="121"/>
      <c r="V60" s="16"/>
      <c r="W60" s="16"/>
      <c r="X60" s="16"/>
      <c r="AF60" s="16"/>
      <c r="AG60" s="16"/>
      <c r="AH60" s="16"/>
      <c r="AI60" s="16"/>
    </row>
    <row r="61" spans="2:35" x14ac:dyDescent="0.2">
      <c r="B61" s="121"/>
      <c r="S61" s="16"/>
      <c r="V61" s="16"/>
      <c r="W61" s="16"/>
      <c r="X61" s="16"/>
      <c r="AF61" s="16"/>
      <c r="AG61" s="16"/>
      <c r="AH61" s="16"/>
      <c r="AI61" s="16"/>
    </row>
    <row r="62" spans="2:35" x14ac:dyDescent="0.2">
      <c r="B62" s="121"/>
      <c r="S62" s="16"/>
      <c r="V62" s="16"/>
      <c r="W62" s="16"/>
      <c r="X62" s="16"/>
      <c r="AF62" s="16"/>
      <c r="AG62" s="16"/>
      <c r="AH62" s="16"/>
      <c r="AI62" s="16"/>
    </row>
    <row r="63" spans="2:35" x14ac:dyDescent="0.2">
      <c r="B63" s="121"/>
      <c r="S63" s="16"/>
      <c r="V63" s="16"/>
      <c r="W63" s="16"/>
      <c r="X63" s="16"/>
      <c r="AF63" s="16"/>
      <c r="AG63" s="16"/>
      <c r="AH63" s="16"/>
      <c r="AI63" s="16"/>
    </row>
    <row r="64" spans="2:35" x14ac:dyDescent="0.2">
      <c r="B64" s="121"/>
      <c r="S64" s="16"/>
      <c r="V64" s="16"/>
      <c r="W64" s="16"/>
      <c r="X64" s="16"/>
      <c r="AF64" s="16"/>
      <c r="AG64" s="16"/>
      <c r="AH64" s="16"/>
      <c r="AI64" s="16"/>
    </row>
    <row r="65" spans="2:35" x14ac:dyDescent="0.2">
      <c r="B65" s="121"/>
      <c r="S65" s="16"/>
      <c r="V65" s="16"/>
      <c r="W65" s="16"/>
      <c r="X65" s="16"/>
      <c r="AF65" s="16"/>
      <c r="AG65" s="16"/>
      <c r="AH65" s="16"/>
      <c r="AI65" s="16"/>
    </row>
    <row r="66" spans="2:35" x14ac:dyDescent="0.2">
      <c r="B66" s="121"/>
      <c r="S66" s="16"/>
      <c r="V66" s="16"/>
      <c r="W66" s="16"/>
      <c r="X66" s="16"/>
      <c r="AF66" s="16"/>
      <c r="AG66" s="16"/>
      <c r="AH66" s="16"/>
      <c r="AI66" s="16"/>
    </row>
    <row r="67" spans="2:35" x14ac:dyDescent="0.2">
      <c r="B67" s="121"/>
      <c r="S67" s="16"/>
      <c r="V67" s="16"/>
      <c r="W67" s="16"/>
      <c r="X67" s="16"/>
      <c r="AF67" s="16"/>
      <c r="AG67" s="16"/>
      <c r="AH67" s="16"/>
      <c r="AI67" s="16"/>
    </row>
    <row r="68" spans="2:35" x14ac:dyDescent="0.2">
      <c r="B68" s="121"/>
      <c r="S68" s="16"/>
      <c r="V68" s="16"/>
      <c r="W68" s="16"/>
      <c r="X68" s="16"/>
      <c r="AF68" s="16"/>
      <c r="AG68" s="16"/>
      <c r="AH68" s="16"/>
      <c r="AI68" s="16"/>
    </row>
    <row r="69" spans="2:35" x14ac:dyDescent="0.2">
      <c r="B69" s="121"/>
      <c r="S69" s="16"/>
      <c r="V69" s="16"/>
      <c r="W69" s="16"/>
      <c r="X69" s="16"/>
      <c r="AF69" s="16"/>
      <c r="AG69" s="16"/>
      <c r="AH69" s="16"/>
      <c r="AI69" s="16"/>
    </row>
    <row r="70" spans="2:35" x14ac:dyDescent="0.2">
      <c r="B70" s="121"/>
      <c r="S70" s="16"/>
      <c r="V70" s="16"/>
      <c r="W70" s="16"/>
      <c r="X70" s="16"/>
      <c r="AF70" s="16"/>
      <c r="AG70" s="16"/>
      <c r="AH70" s="16"/>
      <c r="AI70" s="16"/>
    </row>
    <row r="71" spans="2:35" x14ac:dyDescent="0.2">
      <c r="B71" s="121"/>
      <c r="S71" s="16"/>
      <c r="V71" s="16"/>
      <c r="W71" s="16"/>
      <c r="X71" s="16"/>
      <c r="AF71" s="16"/>
      <c r="AG71" s="16"/>
      <c r="AH71" s="16"/>
      <c r="AI71" s="16"/>
    </row>
    <row r="72" spans="2:35" x14ac:dyDescent="0.2">
      <c r="B72" s="121"/>
      <c r="S72" s="16"/>
      <c r="V72" s="16"/>
      <c r="W72" s="16"/>
      <c r="X72" s="16"/>
      <c r="AF72" s="16"/>
      <c r="AG72" s="16"/>
      <c r="AH72" s="16"/>
      <c r="AI72" s="16"/>
    </row>
    <row r="73" spans="2:35" x14ac:dyDescent="0.2">
      <c r="B73" s="121"/>
      <c r="S73" s="16"/>
      <c r="V73" s="16"/>
      <c r="W73" s="16"/>
      <c r="X73" s="16"/>
      <c r="AF73" s="16"/>
      <c r="AG73" s="16"/>
      <c r="AH73" s="16"/>
      <c r="AI73" s="16"/>
    </row>
    <row r="74" spans="2:35" x14ac:dyDescent="0.2">
      <c r="B74" s="121"/>
      <c r="S74" s="16"/>
      <c r="V74" s="16"/>
      <c r="W74" s="16"/>
      <c r="X74" s="16"/>
      <c r="AF74" s="16"/>
      <c r="AG74" s="16"/>
      <c r="AH74" s="16"/>
      <c r="AI74" s="16"/>
    </row>
    <row r="75" spans="2:35" x14ac:dyDescent="0.2">
      <c r="B75" s="121"/>
      <c r="S75" s="16"/>
      <c r="V75" s="16"/>
      <c r="W75" s="16"/>
      <c r="X75" s="16"/>
      <c r="AF75" s="16"/>
      <c r="AG75" s="16"/>
      <c r="AH75" s="16"/>
      <c r="AI75" s="16"/>
    </row>
    <row r="76" spans="2:35" x14ac:dyDescent="0.2">
      <c r="B76" s="121"/>
      <c r="S76" s="16"/>
      <c r="V76" s="16"/>
      <c r="W76" s="16"/>
      <c r="X76" s="16"/>
      <c r="AF76" s="16"/>
      <c r="AG76" s="16"/>
      <c r="AH76" s="16"/>
      <c r="AI76" s="16"/>
    </row>
    <row r="77" spans="2:35" x14ac:dyDescent="0.2">
      <c r="B77" s="121"/>
      <c r="S77" s="16"/>
      <c r="V77" s="16"/>
      <c r="W77" s="16"/>
      <c r="X77" s="16"/>
      <c r="AF77" s="16"/>
      <c r="AG77" s="16"/>
      <c r="AH77" s="16"/>
      <c r="AI77" s="16"/>
    </row>
    <row r="78" spans="2:35" x14ac:dyDescent="0.2">
      <c r="B78" s="121"/>
      <c r="S78" s="16"/>
      <c r="V78" s="16"/>
      <c r="W78" s="16"/>
      <c r="X78" s="16"/>
      <c r="AF78" s="16"/>
      <c r="AG78" s="16"/>
      <c r="AH78" s="16"/>
      <c r="AI78" s="16"/>
    </row>
    <row r="79" spans="2:35" x14ac:dyDescent="0.2">
      <c r="B79" s="121"/>
      <c r="S79" s="16"/>
      <c r="V79" s="16"/>
      <c r="W79" s="16"/>
      <c r="X79" s="16"/>
      <c r="AF79" s="16"/>
      <c r="AG79" s="16"/>
      <c r="AH79" s="16"/>
      <c r="AI79" s="16"/>
    </row>
    <row r="80" spans="2:35" x14ac:dyDescent="0.2">
      <c r="B80" s="121"/>
      <c r="S80" s="16"/>
      <c r="V80" s="16"/>
      <c r="W80" s="16"/>
      <c r="X80" s="16"/>
      <c r="AF80" s="16"/>
      <c r="AG80" s="16"/>
      <c r="AH80" s="16"/>
      <c r="AI80" s="16"/>
    </row>
    <row r="81" spans="2:35" x14ac:dyDescent="0.2">
      <c r="B81" s="121"/>
      <c r="S81" s="16"/>
      <c r="V81" s="16"/>
      <c r="W81" s="16"/>
      <c r="X81" s="16"/>
      <c r="AF81" s="16"/>
      <c r="AG81" s="16"/>
      <c r="AH81" s="16"/>
      <c r="AI81" s="16"/>
    </row>
    <row r="82" spans="2:35" x14ac:dyDescent="0.2">
      <c r="B82" s="121"/>
      <c r="S82" s="16"/>
      <c r="V82" s="16"/>
      <c r="W82" s="16"/>
      <c r="X82" s="16"/>
      <c r="AF82" s="16"/>
      <c r="AG82" s="16"/>
      <c r="AH82" s="16"/>
      <c r="AI82" s="16"/>
    </row>
    <row r="83" spans="2:35" x14ac:dyDescent="0.2">
      <c r="B83" s="121"/>
      <c r="S83" s="16"/>
      <c r="V83" s="16"/>
      <c r="W83" s="16"/>
      <c r="X83" s="16"/>
      <c r="AF83" s="16"/>
      <c r="AG83" s="16"/>
      <c r="AH83" s="16"/>
      <c r="AI83" s="16"/>
    </row>
    <row r="84" spans="2:35" x14ac:dyDescent="0.2">
      <c r="B84" s="121"/>
      <c r="S84" s="16"/>
      <c r="V84" s="16"/>
      <c r="W84" s="16"/>
      <c r="X84" s="16"/>
      <c r="AF84" s="16"/>
      <c r="AG84" s="16"/>
      <c r="AH84" s="16"/>
      <c r="AI84" s="16"/>
    </row>
    <row r="85" spans="2:35" x14ac:dyDescent="0.2">
      <c r="B85" s="121"/>
      <c r="S85" s="16"/>
      <c r="V85" s="16"/>
      <c r="W85" s="16"/>
      <c r="X85" s="16"/>
      <c r="AF85" s="16"/>
      <c r="AG85" s="16"/>
      <c r="AH85" s="16"/>
      <c r="AI85" s="16"/>
    </row>
    <row r="86" spans="2:35" x14ac:dyDescent="0.2">
      <c r="B86" s="121"/>
      <c r="S86" s="16"/>
      <c r="V86" s="16"/>
      <c r="W86" s="16"/>
      <c r="X86" s="16"/>
      <c r="AF86" s="16"/>
      <c r="AG86" s="16"/>
      <c r="AH86" s="16"/>
      <c r="AI86" s="16"/>
    </row>
    <row r="87" spans="2:35" x14ac:dyDescent="0.2">
      <c r="B87" s="121"/>
      <c r="S87" s="16"/>
      <c r="V87" s="16"/>
      <c r="W87" s="16"/>
      <c r="X87" s="16"/>
      <c r="AF87" s="16"/>
      <c r="AG87" s="16"/>
      <c r="AH87" s="16"/>
      <c r="AI87" s="16"/>
    </row>
    <row r="88" spans="2:35" x14ac:dyDescent="0.2">
      <c r="B88" s="121"/>
      <c r="S88" s="16"/>
      <c r="V88" s="16"/>
      <c r="W88" s="16"/>
      <c r="X88" s="16"/>
      <c r="AF88" s="16"/>
      <c r="AG88" s="16"/>
      <c r="AH88" s="16"/>
      <c r="AI88" s="16"/>
    </row>
    <row r="89" spans="2:35" x14ac:dyDescent="0.2">
      <c r="B89" s="121"/>
      <c r="S89" s="16"/>
      <c r="V89" s="16"/>
      <c r="W89" s="16"/>
      <c r="X89" s="16"/>
      <c r="AF89" s="16"/>
      <c r="AG89" s="16"/>
      <c r="AH89" s="16"/>
      <c r="AI89" s="16"/>
    </row>
    <row r="90" spans="2:35" x14ac:dyDescent="0.2">
      <c r="B90" s="121"/>
      <c r="S90" s="16"/>
      <c r="V90" s="16"/>
      <c r="W90" s="16"/>
      <c r="X90" s="16"/>
      <c r="AF90" s="16"/>
      <c r="AG90" s="16"/>
      <c r="AH90" s="16"/>
      <c r="AI90" s="16"/>
    </row>
    <row r="91" spans="2:35" x14ac:dyDescent="0.2">
      <c r="B91" s="121"/>
      <c r="S91" s="16"/>
      <c r="V91" s="16"/>
      <c r="W91" s="16"/>
      <c r="X91" s="16"/>
      <c r="AF91" s="16"/>
      <c r="AG91" s="16"/>
      <c r="AH91" s="16"/>
      <c r="AI91" s="16"/>
    </row>
    <row r="92" spans="2:35" x14ac:dyDescent="0.2">
      <c r="B92" s="121"/>
      <c r="S92" s="16"/>
      <c r="V92" s="16"/>
      <c r="W92" s="16"/>
      <c r="X92" s="16"/>
      <c r="AF92" s="16"/>
      <c r="AG92" s="16"/>
      <c r="AH92" s="16"/>
      <c r="AI92" s="16"/>
    </row>
    <row r="93" spans="2:35" x14ac:dyDescent="0.2">
      <c r="B93" s="121"/>
      <c r="S93" s="16"/>
      <c r="V93" s="16"/>
      <c r="W93" s="16"/>
      <c r="X93" s="16"/>
      <c r="AF93" s="16"/>
      <c r="AG93" s="16"/>
      <c r="AH93" s="16"/>
      <c r="AI93" s="16"/>
    </row>
    <row r="94" spans="2:35" x14ac:dyDescent="0.2">
      <c r="B94" s="121"/>
      <c r="S94" s="16"/>
      <c r="V94" s="16"/>
      <c r="W94" s="16"/>
      <c r="X94" s="16"/>
      <c r="AF94" s="16"/>
      <c r="AG94" s="16"/>
      <c r="AH94" s="16"/>
      <c r="AI94" s="16"/>
    </row>
    <row r="95" spans="2:35" x14ac:dyDescent="0.2">
      <c r="B95" s="121"/>
      <c r="S95" s="16"/>
      <c r="V95" s="16"/>
      <c r="W95" s="16"/>
      <c r="X95" s="16"/>
      <c r="AF95" s="16"/>
      <c r="AG95" s="16"/>
      <c r="AH95" s="16"/>
      <c r="AI95" s="16"/>
    </row>
    <row r="96" spans="2:35" x14ac:dyDescent="0.2">
      <c r="B96" s="121"/>
      <c r="S96" s="16"/>
      <c r="V96" s="16"/>
      <c r="W96" s="16"/>
      <c r="X96" s="16"/>
      <c r="AF96" s="16"/>
      <c r="AG96" s="16"/>
      <c r="AH96" s="16"/>
      <c r="AI96" s="16"/>
    </row>
    <row r="97" spans="2:35" x14ac:dyDescent="0.2">
      <c r="B97" s="121"/>
      <c r="S97" s="16"/>
      <c r="V97" s="16"/>
      <c r="W97" s="16"/>
      <c r="X97" s="16"/>
      <c r="AF97" s="16"/>
      <c r="AG97" s="16"/>
      <c r="AH97" s="16"/>
      <c r="AI97" s="16"/>
    </row>
    <row r="98" spans="2:35" x14ac:dyDescent="0.2">
      <c r="B98" s="121"/>
      <c r="S98" s="16"/>
      <c r="V98" s="16"/>
      <c r="W98" s="16"/>
      <c r="X98" s="16"/>
      <c r="AF98" s="16"/>
      <c r="AG98" s="16"/>
      <c r="AH98" s="16"/>
      <c r="AI98" s="16"/>
    </row>
    <row r="99" spans="2:35" x14ac:dyDescent="0.2">
      <c r="B99" s="121"/>
      <c r="S99" s="16"/>
      <c r="V99" s="16"/>
      <c r="W99" s="16"/>
      <c r="X99" s="16"/>
      <c r="AF99" s="16"/>
      <c r="AG99" s="16"/>
      <c r="AH99" s="16"/>
      <c r="AI99" s="16"/>
    </row>
    <row r="100" spans="2:35" x14ac:dyDescent="0.2">
      <c r="B100" s="121"/>
      <c r="S100" s="16"/>
      <c r="V100" s="16"/>
      <c r="W100" s="16"/>
      <c r="X100" s="16"/>
      <c r="AF100" s="16"/>
      <c r="AG100" s="16"/>
      <c r="AH100" s="16"/>
      <c r="AI100" s="16"/>
    </row>
    <row r="101" spans="2:35" x14ac:dyDescent="0.2">
      <c r="B101" s="121"/>
      <c r="S101" s="16"/>
      <c r="V101" s="16"/>
      <c r="W101" s="16"/>
      <c r="X101" s="16"/>
      <c r="AF101" s="16"/>
      <c r="AG101" s="16"/>
      <c r="AH101" s="16"/>
      <c r="AI101" s="16"/>
    </row>
    <row r="102" spans="2:35" x14ac:dyDescent="0.2">
      <c r="B102" s="121"/>
      <c r="S102" s="16"/>
      <c r="V102" s="16"/>
      <c r="W102" s="16"/>
      <c r="X102" s="16"/>
      <c r="AF102" s="16"/>
      <c r="AG102" s="16"/>
      <c r="AH102" s="16"/>
      <c r="AI102" s="16"/>
    </row>
    <row r="103" spans="2:35" x14ac:dyDescent="0.2">
      <c r="B103" s="121"/>
      <c r="S103" s="16"/>
      <c r="V103" s="16"/>
      <c r="W103" s="16"/>
      <c r="X103" s="16"/>
      <c r="AF103" s="16"/>
      <c r="AG103" s="16"/>
      <c r="AH103" s="16"/>
      <c r="AI103" s="16"/>
    </row>
    <row r="104" spans="2:35" x14ac:dyDescent="0.2">
      <c r="B104" s="121"/>
      <c r="S104" s="16"/>
      <c r="V104" s="16"/>
      <c r="W104" s="16"/>
      <c r="X104" s="16"/>
      <c r="AF104" s="16"/>
      <c r="AG104" s="16"/>
      <c r="AH104" s="16"/>
      <c r="AI104" s="16"/>
    </row>
    <row r="105" spans="2:35" x14ac:dyDescent="0.2">
      <c r="B105" s="121"/>
      <c r="S105" s="16"/>
      <c r="V105" s="16"/>
      <c r="W105" s="16"/>
      <c r="X105" s="16"/>
      <c r="AF105" s="16"/>
      <c r="AG105" s="16"/>
      <c r="AH105" s="16"/>
      <c r="AI105" s="16"/>
    </row>
    <row r="106" spans="2:35" x14ac:dyDescent="0.2">
      <c r="B106" s="121"/>
      <c r="S106" s="16"/>
      <c r="V106" s="16"/>
      <c r="W106" s="16"/>
      <c r="X106" s="16"/>
      <c r="AF106" s="16"/>
      <c r="AG106" s="16"/>
      <c r="AH106" s="16"/>
      <c r="AI106" s="16"/>
    </row>
    <row r="107" spans="2:35" x14ac:dyDescent="0.2">
      <c r="B107" s="121"/>
      <c r="S107" s="16"/>
      <c r="V107" s="16"/>
      <c r="W107" s="16"/>
      <c r="X107" s="16"/>
      <c r="AF107" s="16"/>
      <c r="AG107" s="16"/>
      <c r="AH107" s="16"/>
      <c r="AI107" s="16"/>
    </row>
    <row r="108" spans="2:35" x14ac:dyDescent="0.2">
      <c r="B108" s="121"/>
      <c r="S108" s="16"/>
      <c r="V108" s="16"/>
      <c r="W108" s="16"/>
      <c r="X108" s="16"/>
      <c r="AF108" s="16"/>
      <c r="AG108" s="16"/>
      <c r="AH108" s="16"/>
      <c r="AI108" s="16"/>
    </row>
    <row r="109" spans="2:35" x14ac:dyDescent="0.2">
      <c r="B109" s="121"/>
      <c r="S109" s="16"/>
      <c r="V109" s="16"/>
      <c r="W109" s="16"/>
      <c r="X109" s="16"/>
      <c r="AF109" s="16"/>
      <c r="AG109" s="16"/>
      <c r="AH109" s="16"/>
      <c r="AI109" s="16"/>
    </row>
    <row r="110" spans="2:35" x14ac:dyDescent="0.2">
      <c r="B110" s="121"/>
      <c r="S110" s="16"/>
      <c r="V110" s="16"/>
      <c r="W110" s="16"/>
      <c r="X110" s="16"/>
      <c r="AF110" s="16"/>
      <c r="AG110" s="16"/>
      <c r="AH110" s="16"/>
      <c r="AI110" s="16"/>
    </row>
    <row r="111" spans="2:35" x14ac:dyDescent="0.2">
      <c r="B111" s="121"/>
      <c r="S111" s="16"/>
      <c r="V111" s="16"/>
      <c r="W111" s="16"/>
      <c r="X111" s="16"/>
      <c r="AF111" s="16"/>
      <c r="AG111" s="16"/>
      <c r="AH111" s="16"/>
      <c r="AI111" s="16"/>
    </row>
    <row r="112" spans="2:35" x14ac:dyDescent="0.2">
      <c r="B112" s="121"/>
      <c r="S112" s="16"/>
      <c r="V112" s="16"/>
      <c r="W112" s="16"/>
      <c r="X112" s="16"/>
      <c r="AF112" s="16"/>
      <c r="AG112" s="16"/>
      <c r="AH112" s="16"/>
      <c r="AI112" s="16"/>
    </row>
    <row r="113" spans="2:35" x14ac:dyDescent="0.2">
      <c r="B113" s="121"/>
      <c r="S113" s="16"/>
      <c r="V113" s="16"/>
      <c r="W113" s="16"/>
      <c r="X113" s="16"/>
      <c r="AF113" s="16"/>
      <c r="AG113" s="16"/>
      <c r="AH113" s="16"/>
      <c r="AI113" s="16"/>
    </row>
    <row r="114" spans="2:35" x14ac:dyDescent="0.2">
      <c r="B114" s="121"/>
      <c r="S114" s="16"/>
      <c r="V114" s="16"/>
      <c r="W114" s="16"/>
      <c r="X114" s="16"/>
      <c r="AF114" s="16"/>
      <c r="AG114" s="16"/>
      <c r="AH114" s="16"/>
      <c r="AI114" s="16"/>
    </row>
    <row r="115" spans="2:35" x14ac:dyDescent="0.2">
      <c r="B115" s="121"/>
      <c r="S115" s="16"/>
      <c r="V115" s="16"/>
      <c r="W115" s="16"/>
      <c r="X115" s="16"/>
      <c r="AF115" s="16"/>
      <c r="AG115" s="16"/>
      <c r="AH115" s="16"/>
      <c r="AI115" s="16"/>
    </row>
    <row r="116" spans="2:35" x14ac:dyDescent="0.2">
      <c r="B116" s="121"/>
      <c r="S116" s="16"/>
      <c r="V116" s="16"/>
      <c r="W116" s="16"/>
      <c r="X116" s="16"/>
      <c r="AF116" s="16"/>
      <c r="AG116" s="16"/>
      <c r="AH116" s="16"/>
      <c r="AI116" s="16"/>
    </row>
    <row r="117" spans="2:35" x14ac:dyDescent="0.2">
      <c r="B117" s="121"/>
      <c r="S117" s="16"/>
      <c r="V117" s="16"/>
      <c r="W117" s="16"/>
      <c r="X117" s="16"/>
      <c r="AF117" s="16"/>
      <c r="AG117" s="16"/>
      <c r="AH117" s="16"/>
      <c r="AI117" s="16"/>
    </row>
    <row r="118" spans="2:35" x14ac:dyDescent="0.2">
      <c r="B118" s="121"/>
      <c r="S118" s="16"/>
      <c r="V118" s="16"/>
      <c r="W118" s="16"/>
      <c r="X118" s="16"/>
      <c r="AF118" s="16"/>
      <c r="AG118" s="16"/>
      <c r="AH118" s="16"/>
      <c r="AI118" s="16"/>
    </row>
    <row r="119" spans="2:35" x14ac:dyDescent="0.2">
      <c r="B119" s="121"/>
      <c r="S119" s="16"/>
      <c r="V119" s="16"/>
      <c r="W119" s="16"/>
      <c r="X119" s="16"/>
      <c r="AF119" s="16"/>
      <c r="AG119" s="16"/>
      <c r="AH119" s="16"/>
      <c r="AI119" s="16"/>
    </row>
    <row r="120" spans="2:35" x14ac:dyDescent="0.2">
      <c r="B120" s="121"/>
      <c r="S120" s="16"/>
      <c r="V120" s="16"/>
      <c r="W120" s="16"/>
      <c r="X120" s="16"/>
      <c r="AF120" s="16"/>
      <c r="AG120" s="16"/>
      <c r="AH120" s="16"/>
      <c r="AI120" s="16"/>
    </row>
    <row r="121" spans="2:35" x14ac:dyDescent="0.2">
      <c r="B121" s="121"/>
      <c r="S121" s="16"/>
      <c r="V121" s="16"/>
      <c r="W121" s="16"/>
      <c r="X121" s="16"/>
      <c r="AF121" s="16"/>
      <c r="AG121" s="16"/>
      <c r="AH121" s="16"/>
      <c r="AI121" s="16"/>
    </row>
    <row r="122" spans="2:35" x14ac:dyDescent="0.2">
      <c r="B122" s="121"/>
      <c r="S122" s="16"/>
      <c r="V122" s="16"/>
      <c r="W122" s="16"/>
      <c r="X122" s="16"/>
      <c r="AF122" s="16"/>
      <c r="AG122" s="16"/>
      <c r="AH122" s="16"/>
      <c r="AI122" s="16"/>
    </row>
    <row r="123" spans="2:35" x14ac:dyDescent="0.2">
      <c r="B123" s="121"/>
      <c r="S123" s="16"/>
      <c r="V123" s="16"/>
      <c r="W123" s="16"/>
      <c r="X123" s="16"/>
      <c r="AF123" s="16"/>
      <c r="AG123" s="16"/>
      <c r="AH123" s="16"/>
      <c r="AI123" s="16"/>
    </row>
    <row r="124" spans="2:35" x14ac:dyDescent="0.2">
      <c r="B124" s="121"/>
      <c r="S124" s="16"/>
      <c r="V124" s="16"/>
      <c r="W124" s="16"/>
      <c r="X124" s="16"/>
      <c r="AF124" s="16"/>
      <c r="AG124" s="16"/>
      <c r="AH124" s="16"/>
      <c r="AI124" s="16"/>
    </row>
    <row r="125" spans="2:35" x14ac:dyDescent="0.2">
      <c r="B125" s="121"/>
      <c r="S125" s="16"/>
      <c r="V125" s="16"/>
      <c r="W125" s="16"/>
      <c r="X125" s="16"/>
      <c r="AF125" s="16"/>
      <c r="AG125" s="16"/>
      <c r="AH125" s="16"/>
      <c r="AI125" s="16"/>
    </row>
    <row r="126" spans="2:35" x14ac:dyDescent="0.2">
      <c r="B126" s="121"/>
      <c r="S126" s="16"/>
      <c r="V126" s="16"/>
      <c r="W126" s="16"/>
      <c r="X126" s="16"/>
      <c r="AF126" s="16"/>
      <c r="AG126" s="16"/>
      <c r="AH126" s="16"/>
      <c r="AI126" s="16"/>
    </row>
    <row r="127" spans="2:35" x14ac:dyDescent="0.2">
      <c r="B127" s="121"/>
      <c r="S127" s="16"/>
      <c r="V127" s="16"/>
      <c r="W127" s="16"/>
      <c r="X127" s="16"/>
      <c r="AF127" s="16"/>
      <c r="AG127" s="16"/>
      <c r="AH127" s="16"/>
      <c r="AI127" s="16"/>
    </row>
    <row r="128" spans="2:35" x14ac:dyDescent="0.2">
      <c r="B128" s="121"/>
      <c r="S128" s="16"/>
      <c r="V128" s="16"/>
      <c r="W128" s="16"/>
      <c r="X128" s="16"/>
      <c r="AF128" s="16"/>
      <c r="AG128" s="16"/>
      <c r="AH128" s="16"/>
      <c r="AI128" s="16"/>
    </row>
    <row r="129" spans="2:35" x14ac:dyDescent="0.2">
      <c r="B129" s="121"/>
      <c r="S129" s="16"/>
      <c r="V129" s="16"/>
      <c r="W129" s="16"/>
      <c r="X129" s="16"/>
      <c r="AF129" s="16"/>
      <c r="AG129" s="16"/>
      <c r="AH129" s="16"/>
      <c r="AI129" s="16"/>
    </row>
    <row r="130" spans="2:35" x14ac:dyDescent="0.2">
      <c r="B130" s="121"/>
      <c r="S130" s="16"/>
      <c r="V130" s="16"/>
      <c r="W130" s="16"/>
      <c r="X130" s="16"/>
      <c r="AF130" s="16"/>
      <c r="AG130" s="16"/>
      <c r="AH130" s="16"/>
      <c r="AI130" s="16"/>
    </row>
    <row r="131" spans="2:35" x14ac:dyDescent="0.2">
      <c r="B131" s="121"/>
      <c r="S131" s="16"/>
      <c r="V131" s="16"/>
      <c r="W131" s="16"/>
      <c r="X131" s="16"/>
      <c r="AF131" s="16"/>
      <c r="AG131" s="16"/>
      <c r="AH131" s="16"/>
      <c r="AI131" s="16"/>
    </row>
    <row r="132" spans="2:35" x14ac:dyDescent="0.2">
      <c r="B132" s="121"/>
      <c r="S132" s="16"/>
      <c r="V132" s="16"/>
      <c r="W132" s="16"/>
      <c r="X132" s="16"/>
      <c r="AF132" s="16"/>
      <c r="AG132" s="16"/>
      <c r="AH132" s="16"/>
      <c r="AI132" s="16"/>
    </row>
    <row r="133" spans="2:35" x14ac:dyDescent="0.2">
      <c r="B133" s="121"/>
      <c r="S133" s="16"/>
      <c r="V133" s="16"/>
      <c r="W133" s="16"/>
      <c r="X133" s="16"/>
      <c r="AF133" s="16"/>
      <c r="AG133" s="16"/>
      <c r="AH133" s="16"/>
      <c r="AI133" s="16"/>
    </row>
    <row r="134" spans="2:35" x14ac:dyDescent="0.2">
      <c r="B134" s="121"/>
      <c r="S134" s="16"/>
      <c r="V134" s="16"/>
      <c r="W134" s="16"/>
      <c r="X134" s="16"/>
      <c r="AF134" s="16"/>
      <c r="AG134" s="16"/>
      <c r="AH134" s="16"/>
      <c r="AI134" s="16"/>
    </row>
    <row r="135" spans="2:35" x14ac:dyDescent="0.2">
      <c r="B135" s="121"/>
      <c r="S135" s="16"/>
      <c r="V135" s="16"/>
      <c r="W135" s="16"/>
      <c r="X135" s="16"/>
      <c r="AF135" s="16"/>
      <c r="AG135" s="16"/>
      <c r="AH135" s="16"/>
      <c r="AI135" s="16"/>
    </row>
    <row r="136" spans="2:35" x14ac:dyDescent="0.2">
      <c r="B136" s="121"/>
      <c r="S136" s="16"/>
      <c r="V136" s="16"/>
      <c r="W136" s="16"/>
      <c r="X136" s="16"/>
      <c r="AF136" s="16"/>
      <c r="AG136" s="16"/>
      <c r="AH136" s="16"/>
      <c r="AI136" s="16"/>
    </row>
    <row r="137" spans="2:35" x14ac:dyDescent="0.2">
      <c r="B137" s="121"/>
      <c r="S137" s="16"/>
      <c r="V137" s="16"/>
      <c r="W137" s="16"/>
      <c r="X137" s="16"/>
      <c r="AF137" s="16"/>
      <c r="AG137" s="16"/>
      <c r="AH137" s="16"/>
      <c r="AI137" s="16"/>
    </row>
    <row r="138" spans="2:35" x14ac:dyDescent="0.2">
      <c r="B138" s="121"/>
      <c r="S138" s="16"/>
      <c r="V138" s="16"/>
      <c r="W138" s="16"/>
      <c r="X138" s="16"/>
      <c r="AF138" s="16"/>
      <c r="AG138" s="16"/>
      <c r="AH138" s="16"/>
      <c r="AI138" s="16"/>
    </row>
    <row r="139" spans="2:35" x14ac:dyDescent="0.2">
      <c r="B139" s="121"/>
      <c r="S139" s="16"/>
      <c r="V139" s="16"/>
      <c r="W139" s="16"/>
      <c r="X139" s="16"/>
      <c r="AF139" s="16"/>
      <c r="AG139" s="16"/>
      <c r="AH139" s="16"/>
      <c r="AI139" s="16"/>
    </row>
    <row r="140" spans="2:35" x14ac:dyDescent="0.2">
      <c r="B140" s="121"/>
      <c r="S140" s="16"/>
      <c r="V140" s="16"/>
      <c r="W140" s="16"/>
      <c r="X140" s="16"/>
      <c r="AF140" s="16"/>
      <c r="AG140" s="16"/>
      <c r="AH140" s="16"/>
      <c r="AI140" s="16"/>
    </row>
    <row r="141" spans="2:35" x14ac:dyDescent="0.2">
      <c r="B141" s="121"/>
      <c r="S141" s="16"/>
      <c r="V141" s="16"/>
      <c r="W141" s="16"/>
      <c r="X141" s="16"/>
      <c r="AF141" s="16"/>
      <c r="AG141" s="16"/>
      <c r="AH141" s="16"/>
      <c r="AI141" s="16"/>
    </row>
    <row r="142" spans="2:35" x14ac:dyDescent="0.2">
      <c r="B142" s="121"/>
      <c r="S142" s="16"/>
      <c r="V142" s="16"/>
      <c r="W142" s="16"/>
      <c r="X142" s="16"/>
      <c r="AF142" s="16"/>
      <c r="AG142" s="16"/>
      <c r="AH142" s="16"/>
      <c r="AI142" s="16"/>
    </row>
    <row r="143" spans="2:35" x14ac:dyDescent="0.2">
      <c r="B143" s="121"/>
      <c r="S143" s="16"/>
      <c r="V143" s="16"/>
      <c r="W143" s="16"/>
      <c r="X143" s="16"/>
      <c r="AF143" s="16"/>
      <c r="AG143" s="16"/>
      <c r="AH143" s="16"/>
      <c r="AI143" s="16"/>
    </row>
    <row r="144" spans="2:35" x14ac:dyDescent="0.2">
      <c r="B144" s="121"/>
      <c r="S144" s="16"/>
      <c r="V144" s="16"/>
      <c r="W144" s="16"/>
      <c r="X144" s="16"/>
      <c r="AF144" s="16"/>
      <c r="AG144" s="16"/>
      <c r="AH144" s="16"/>
      <c r="AI144" s="16"/>
    </row>
    <row r="145" spans="2:35" x14ac:dyDescent="0.2">
      <c r="B145" s="121"/>
      <c r="S145" s="16"/>
      <c r="V145" s="16"/>
      <c r="W145" s="16"/>
      <c r="X145" s="16"/>
      <c r="AF145" s="16"/>
      <c r="AG145" s="16"/>
      <c r="AH145" s="16"/>
      <c r="AI145" s="16"/>
    </row>
    <row r="146" spans="2:35" x14ac:dyDescent="0.2">
      <c r="B146" s="121"/>
      <c r="S146" s="16"/>
      <c r="V146" s="16"/>
      <c r="W146" s="16"/>
      <c r="X146" s="16"/>
      <c r="AF146" s="16"/>
      <c r="AG146" s="16"/>
      <c r="AH146" s="16"/>
      <c r="AI146" s="16"/>
    </row>
    <row r="147" spans="2:35" x14ac:dyDescent="0.2">
      <c r="B147" s="121"/>
      <c r="S147" s="16"/>
      <c r="V147" s="16"/>
      <c r="W147" s="16"/>
      <c r="X147" s="16"/>
      <c r="AF147" s="16"/>
      <c r="AG147" s="16"/>
      <c r="AH147" s="16"/>
      <c r="AI147" s="16"/>
    </row>
    <row r="148" spans="2:35" x14ac:dyDescent="0.2">
      <c r="B148" s="121"/>
      <c r="S148" s="16"/>
      <c r="V148" s="16"/>
      <c r="W148" s="16"/>
      <c r="X148" s="16"/>
      <c r="AF148" s="16"/>
      <c r="AG148" s="16"/>
      <c r="AH148" s="16"/>
      <c r="AI148" s="16"/>
    </row>
    <row r="149" spans="2:35" x14ac:dyDescent="0.2">
      <c r="B149" s="121"/>
      <c r="S149" s="16"/>
      <c r="V149" s="16"/>
      <c r="W149" s="16"/>
      <c r="X149" s="16"/>
      <c r="AF149" s="16"/>
      <c r="AG149" s="16"/>
      <c r="AH149" s="16"/>
      <c r="AI149" s="16"/>
    </row>
    <row r="150" spans="2:35" x14ac:dyDescent="0.2">
      <c r="B150" s="121"/>
      <c r="S150" s="16"/>
      <c r="V150" s="16"/>
      <c r="W150" s="16"/>
      <c r="X150" s="16"/>
      <c r="AF150" s="16"/>
      <c r="AG150" s="16"/>
      <c r="AH150" s="16"/>
      <c r="AI150" s="16"/>
    </row>
    <row r="151" spans="2:35" x14ac:dyDescent="0.2">
      <c r="B151" s="121"/>
      <c r="S151" s="16"/>
      <c r="V151" s="16"/>
      <c r="W151" s="16"/>
      <c r="X151" s="16"/>
      <c r="AF151" s="16"/>
      <c r="AG151" s="16"/>
      <c r="AH151" s="16"/>
      <c r="AI151" s="16"/>
    </row>
    <row r="152" spans="2:35" x14ac:dyDescent="0.2">
      <c r="B152" s="121"/>
      <c r="S152" s="16"/>
      <c r="V152" s="16"/>
      <c r="W152" s="16"/>
      <c r="X152" s="16"/>
      <c r="AF152" s="16"/>
      <c r="AG152" s="16"/>
      <c r="AH152" s="16"/>
      <c r="AI152" s="16"/>
    </row>
    <row r="153" spans="2:35" x14ac:dyDescent="0.2">
      <c r="B153" s="121"/>
      <c r="S153" s="16"/>
      <c r="V153" s="16"/>
      <c r="W153" s="16"/>
      <c r="X153" s="16"/>
      <c r="AF153" s="16"/>
      <c r="AG153" s="16"/>
      <c r="AH153" s="16"/>
      <c r="AI153" s="16"/>
    </row>
    <row r="154" spans="2:35" x14ac:dyDescent="0.2">
      <c r="B154" s="121"/>
      <c r="S154" s="16"/>
      <c r="V154" s="16"/>
      <c r="W154" s="16"/>
      <c r="X154" s="16"/>
      <c r="AF154" s="16"/>
      <c r="AG154" s="16"/>
      <c r="AH154" s="16"/>
      <c r="AI154" s="16"/>
    </row>
    <row r="155" spans="2:35" x14ac:dyDescent="0.2">
      <c r="B155" s="121"/>
      <c r="S155" s="16"/>
      <c r="V155" s="16"/>
      <c r="W155" s="16"/>
      <c r="X155" s="16"/>
      <c r="AF155" s="16"/>
      <c r="AG155" s="16"/>
      <c r="AH155" s="16"/>
      <c r="AI155" s="16"/>
    </row>
    <row r="156" spans="2:35" x14ac:dyDescent="0.2">
      <c r="B156" s="121"/>
      <c r="S156" s="16"/>
      <c r="V156" s="16"/>
      <c r="W156" s="16"/>
      <c r="X156" s="16"/>
      <c r="AF156" s="16"/>
      <c r="AG156" s="16"/>
      <c r="AH156" s="16"/>
      <c r="AI156" s="16"/>
    </row>
    <row r="157" spans="2:35" x14ac:dyDescent="0.2">
      <c r="B157" s="121"/>
      <c r="S157" s="16"/>
      <c r="V157" s="16"/>
      <c r="W157" s="16"/>
      <c r="X157" s="16"/>
      <c r="AF157" s="16"/>
      <c r="AG157" s="16"/>
      <c r="AH157" s="16"/>
      <c r="AI157" s="16"/>
    </row>
    <row r="158" spans="2:35" x14ac:dyDescent="0.2">
      <c r="B158" s="121"/>
      <c r="S158" s="16"/>
      <c r="V158" s="16"/>
      <c r="W158" s="16"/>
      <c r="X158" s="16"/>
      <c r="AF158" s="16"/>
      <c r="AG158" s="16"/>
      <c r="AH158" s="16"/>
      <c r="AI158" s="16"/>
    </row>
    <row r="159" spans="2:35" x14ac:dyDescent="0.2">
      <c r="B159" s="121"/>
      <c r="S159" s="16"/>
      <c r="V159" s="16"/>
      <c r="W159" s="16"/>
      <c r="X159" s="16"/>
      <c r="AF159" s="16"/>
      <c r="AG159" s="16"/>
      <c r="AH159" s="16"/>
      <c r="AI159" s="16"/>
    </row>
    <row r="160" spans="2:35" x14ac:dyDescent="0.2">
      <c r="B160" s="121"/>
      <c r="S160" s="16"/>
      <c r="V160" s="16"/>
      <c r="W160" s="16"/>
      <c r="X160" s="16"/>
      <c r="AF160" s="16"/>
      <c r="AG160" s="16"/>
      <c r="AH160" s="16"/>
      <c r="AI160" s="16"/>
    </row>
    <row r="161" spans="2:35" x14ac:dyDescent="0.2">
      <c r="B161" s="121"/>
      <c r="S161" s="16"/>
      <c r="V161" s="16"/>
      <c r="W161" s="16"/>
      <c r="X161" s="16"/>
      <c r="AF161" s="16"/>
      <c r="AG161" s="16"/>
      <c r="AH161" s="16"/>
      <c r="AI161" s="16"/>
    </row>
    <row r="162" spans="2:35" x14ac:dyDescent="0.2">
      <c r="B162" s="121"/>
      <c r="S162" s="16"/>
      <c r="V162" s="16"/>
      <c r="W162" s="16"/>
      <c r="X162" s="16"/>
      <c r="AF162" s="16"/>
      <c r="AG162" s="16"/>
      <c r="AH162" s="16"/>
      <c r="AI162" s="16"/>
    </row>
    <row r="163" spans="2:35" x14ac:dyDescent="0.2">
      <c r="B163" s="121"/>
      <c r="S163" s="16"/>
      <c r="V163" s="16"/>
      <c r="W163" s="16"/>
      <c r="X163" s="16"/>
      <c r="AF163" s="16"/>
      <c r="AG163" s="16"/>
      <c r="AH163" s="16"/>
      <c r="AI163" s="16"/>
    </row>
    <row r="164" spans="2:35" x14ac:dyDescent="0.2">
      <c r="B164" s="121"/>
      <c r="S164" s="16"/>
      <c r="V164" s="16"/>
      <c r="W164" s="16"/>
      <c r="X164" s="16"/>
      <c r="AF164" s="16"/>
      <c r="AG164" s="16"/>
      <c r="AH164" s="16"/>
      <c r="AI164" s="16"/>
    </row>
    <row r="165" spans="2:35" x14ac:dyDescent="0.2">
      <c r="B165" s="121"/>
      <c r="S165" s="16"/>
      <c r="V165" s="16"/>
      <c r="W165" s="16"/>
      <c r="X165" s="16"/>
      <c r="AF165" s="16"/>
      <c r="AG165" s="16"/>
      <c r="AH165" s="16"/>
      <c r="AI165" s="16"/>
    </row>
    <row r="166" spans="2:35" x14ac:dyDescent="0.2">
      <c r="B166" s="121"/>
      <c r="S166" s="16"/>
      <c r="V166" s="16"/>
      <c r="W166" s="16"/>
      <c r="X166" s="16"/>
      <c r="AF166" s="16"/>
      <c r="AG166" s="16"/>
      <c r="AH166" s="16"/>
      <c r="AI166" s="16"/>
    </row>
    <row r="167" spans="2:35" x14ac:dyDescent="0.2">
      <c r="B167" s="121"/>
      <c r="S167" s="16"/>
      <c r="V167" s="16"/>
      <c r="W167" s="16"/>
      <c r="X167" s="16"/>
      <c r="AF167" s="16"/>
      <c r="AG167" s="16"/>
      <c r="AH167" s="16"/>
      <c r="AI167" s="16"/>
    </row>
    <row r="168" spans="2:35" x14ac:dyDescent="0.2">
      <c r="B168" s="121"/>
      <c r="S168" s="16"/>
      <c r="V168" s="16"/>
      <c r="W168" s="16"/>
      <c r="X168" s="16"/>
      <c r="AF168" s="16"/>
      <c r="AG168" s="16"/>
      <c r="AH168" s="16"/>
      <c r="AI168" s="16"/>
    </row>
    <row r="169" spans="2:35" x14ac:dyDescent="0.2">
      <c r="B169" s="121"/>
      <c r="S169" s="16"/>
      <c r="V169" s="16"/>
      <c r="W169" s="16"/>
      <c r="X169" s="16"/>
      <c r="AF169" s="16"/>
      <c r="AG169" s="16"/>
      <c r="AH169" s="16"/>
      <c r="AI169" s="16"/>
    </row>
    <row r="170" spans="2:35" x14ac:dyDescent="0.2">
      <c r="B170" s="121"/>
      <c r="S170" s="16"/>
      <c r="V170" s="16"/>
      <c r="W170" s="16"/>
      <c r="X170" s="16"/>
      <c r="AF170" s="16"/>
      <c r="AG170" s="16"/>
      <c r="AH170" s="16"/>
      <c r="AI170" s="16"/>
    </row>
    <row r="171" spans="2:35" x14ac:dyDescent="0.2">
      <c r="B171" s="121"/>
      <c r="S171" s="16"/>
      <c r="V171" s="16"/>
      <c r="W171" s="16"/>
      <c r="X171" s="16"/>
      <c r="AF171" s="16"/>
      <c r="AG171" s="16"/>
      <c r="AH171" s="16"/>
      <c r="AI171" s="16"/>
    </row>
    <row r="172" spans="2:35" x14ac:dyDescent="0.2">
      <c r="B172" s="121"/>
      <c r="S172" s="16"/>
      <c r="V172" s="16"/>
      <c r="W172" s="16"/>
      <c r="X172" s="16"/>
      <c r="AF172" s="16"/>
      <c r="AG172" s="16"/>
      <c r="AH172" s="16"/>
      <c r="AI172" s="16"/>
    </row>
    <row r="173" spans="2:35" x14ac:dyDescent="0.2">
      <c r="B173" s="121"/>
      <c r="S173" s="16"/>
      <c r="V173" s="16"/>
      <c r="W173" s="16"/>
      <c r="X173" s="16"/>
      <c r="AF173" s="16"/>
      <c r="AG173" s="16"/>
      <c r="AH173" s="16"/>
      <c r="AI173" s="16"/>
    </row>
    <row r="174" spans="2:35" x14ac:dyDescent="0.2">
      <c r="B174" s="121"/>
      <c r="S174" s="16"/>
      <c r="V174" s="16"/>
      <c r="W174" s="16"/>
      <c r="X174" s="16"/>
      <c r="AF174" s="16"/>
      <c r="AG174" s="16"/>
      <c r="AH174" s="16"/>
      <c r="AI174" s="16"/>
    </row>
    <row r="175" spans="2:35" x14ac:dyDescent="0.2">
      <c r="B175" s="121"/>
      <c r="S175" s="16"/>
      <c r="V175" s="16"/>
      <c r="W175" s="16"/>
      <c r="X175" s="16"/>
      <c r="AF175" s="16"/>
      <c r="AG175" s="16"/>
      <c r="AH175" s="16"/>
      <c r="AI175" s="16"/>
    </row>
    <row r="176" spans="2:35" x14ac:dyDescent="0.2">
      <c r="B176" s="121"/>
      <c r="S176" s="16"/>
      <c r="V176" s="16"/>
      <c r="W176" s="16"/>
      <c r="X176" s="16"/>
      <c r="AF176" s="16"/>
      <c r="AG176" s="16"/>
      <c r="AH176" s="16"/>
      <c r="AI176" s="16"/>
    </row>
    <row r="177" spans="2:35" x14ac:dyDescent="0.2">
      <c r="B177" s="121"/>
      <c r="S177" s="16"/>
      <c r="V177" s="16"/>
      <c r="W177" s="16"/>
      <c r="X177" s="16"/>
      <c r="AF177" s="16"/>
      <c r="AG177" s="16"/>
      <c r="AH177" s="16"/>
      <c r="AI177" s="16"/>
    </row>
    <row r="178" spans="2:35" x14ac:dyDescent="0.2">
      <c r="B178" s="121"/>
      <c r="S178" s="16"/>
      <c r="V178" s="16"/>
      <c r="W178" s="16"/>
      <c r="X178" s="16"/>
      <c r="AF178" s="16"/>
      <c r="AG178" s="16"/>
      <c r="AH178" s="16"/>
      <c r="AI178" s="16"/>
    </row>
    <row r="179" spans="2:35" x14ac:dyDescent="0.2">
      <c r="B179" s="121"/>
      <c r="S179" s="16"/>
      <c r="V179" s="16"/>
      <c r="W179" s="16"/>
      <c r="X179" s="16"/>
      <c r="AF179" s="16"/>
      <c r="AG179" s="16"/>
      <c r="AH179" s="16"/>
      <c r="AI179" s="16"/>
    </row>
    <row r="180" spans="2:35" x14ac:dyDescent="0.2">
      <c r="B180" s="121"/>
      <c r="S180" s="16"/>
      <c r="V180" s="16"/>
      <c r="W180" s="16"/>
      <c r="X180" s="16"/>
      <c r="AF180" s="16"/>
      <c r="AG180" s="16"/>
      <c r="AH180" s="16"/>
      <c r="AI180" s="16"/>
    </row>
    <row r="181" spans="2:35" x14ac:dyDescent="0.2">
      <c r="B181" s="121"/>
      <c r="S181" s="16"/>
      <c r="V181" s="16"/>
      <c r="W181" s="16"/>
      <c r="X181" s="16"/>
      <c r="AF181" s="16"/>
      <c r="AG181" s="16"/>
      <c r="AH181" s="16"/>
      <c r="AI181" s="16"/>
    </row>
    <row r="182" spans="2:35" x14ac:dyDescent="0.2">
      <c r="B182" s="121"/>
      <c r="S182" s="16"/>
      <c r="V182" s="16"/>
      <c r="W182" s="16"/>
      <c r="X182" s="16"/>
      <c r="AF182" s="16"/>
      <c r="AG182" s="16"/>
      <c r="AH182" s="16"/>
      <c r="AI182" s="16"/>
    </row>
    <row r="183" spans="2:35" x14ac:dyDescent="0.2">
      <c r="B183" s="121"/>
      <c r="S183" s="16"/>
      <c r="V183" s="16"/>
      <c r="W183" s="16"/>
      <c r="X183" s="16"/>
      <c r="AF183" s="16"/>
      <c r="AG183" s="16"/>
      <c r="AH183" s="16"/>
      <c r="AI183" s="16"/>
    </row>
    <row r="184" spans="2:35" x14ac:dyDescent="0.2">
      <c r="B184" s="121"/>
      <c r="S184" s="16"/>
      <c r="V184" s="16"/>
      <c r="W184" s="16"/>
      <c r="X184" s="16"/>
      <c r="AF184" s="16"/>
      <c r="AG184" s="16"/>
      <c r="AH184" s="16"/>
      <c r="AI184" s="16"/>
    </row>
    <row r="185" spans="2:35" x14ac:dyDescent="0.2">
      <c r="B185" s="121"/>
      <c r="S185" s="16"/>
      <c r="V185" s="16"/>
      <c r="W185" s="16"/>
      <c r="X185" s="16"/>
      <c r="AF185" s="16"/>
      <c r="AG185" s="16"/>
      <c r="AH185" s="16"/>
      <c r="AI185" s="16"/>
    </row>
    <row r="186" spans="2:35" x14ac:dyDescent="0.2">
      <c r="B186" s="121"/>
      <c r="S186" s="16"/>
      <c r="V186" s="16"/>
      <c r="W186" s="16"/>
      <c r="X186" s="16"/>
      <c r="AF186" s="16"/>
      <c r="AG186" s="16"/>
      <c r="AH186" s="16"/>
      <c r="AI186" s="16"/>
    </row>
    <row r="187" spans="2:35" x14ac:dyDescent="0.2">
      <c r="B187" s="121"/>
      <c r="S187" s="16"/>
      <c r="V187" s="16"/>
      <c r="W187" s="16"/>
      <c r="X187" s="16"/>
      <c r="AF187" s="16"/>
      <c r="AG187" s="16"/>
      <c r="AH187" s="16"/>
      <c r="AI187" s="16"/>
    </row>
    <row r="188" spans="2:35" x14ac:dyDescent="0.2">
      <c r="B188" s="121"/>
      <c r="S188" s="16"/>
      <c r="V188" s="16"/>
      <c r="W188" s="16"/>
      <c r="X188" s="16"/>
      <c r="AF188" s="16"/>
      <c r="AG188" s="16"/>
      <c r="AH188" s="16"/>
      <c r="AI188" s="16"/>
    </row>
    <row r="189" spans="2:35" x14ac:dyDescent="0.2">
      <c r="B189" s="121"/>
      <c r="S189" s="16"/>
      <c r="V189" s="16"/>
      <c r="W189" s="16"/>
      <c r="X189" s="16"/>
      <c r="AF189" s="16"/>
      <c r="AG189" s="16"/>
      <c r="AH189" s="16"/>
      <c r="AI189" s="16"/>
    </row>
    <row r="190" spans="2:35" x14ac:dyDescent="0.2">
      <c r="B190" s="121"/>
      <c r="S190" s="16"/>
      <c r="V190" s="16"/>
      <c r="W190" s="16"/>
      <c r="X190" s="16"/>
      <c r="AF190" s="16"/>
      <c r="AG190" s="16"/>
      <c r="AH190" s="16"/>
      <c r="AI190" s="16"/>
    </row>
    <row r="191" spans="2:35" x14ac:dyDescent="0.2">
      <c r="B191" s="121"/>
      <c r="S191" s="16"/>
      <c r="V191" s="16"/>
      <c r="W191" s="16"/>
      <c r="X191" s="16"/>
      <c r="AF191" s="16"/>
      <c r="AG191" s="16"/>
      <c r="AH191" s="16"/>
      <c r="AI191" s="16"/>
    </row>
    <row r="192" spans="2:35" x14ac:dyDescent="0.2">
      <c r="B192" s="121"/>
      <c r="S192" s="16"/>
      <c r="V192" s="16"/>
      <c r="W192" s="16"/>
      <c r="X192" s="16"/>
      <c r="AF192" s="16"/>
      <c r="AG192" s="16"/>
      <c r="AH192" s="16"/>
      <c r="AI192" s="16"/>
    </row>
    <row r="193" spans="2:35" x14ac:dyDescent="0.2">
      <c r="B193" s="121"/>
      <c r="S193" s="16"/>
      <c r="V193" s="16"/>
      <c r="W193" s="16"/>
      <c r="X193" s="16"/>
      <c r="AF193" s="16"/>
      <c r="AG193" s="16"/>
      <c r="AH193" s="16"/>
      <c r="AI193" s="16"/>
    </row>
    <row r="194" spans="2:35" x14ac:dyDescent="0.2">
      <c r="B194" s="121"/>
      <c r="S194" s="16"/>
      <c r="V194" s="16"/>
      <c r="W194" s="16"/>
      <c r="X194" s="16"/>
      <c r="AF194" s="16"/>
      <c r="AG194" s="16"/>
      <c r="AH194" s="16"/>
      <c r="AI194" s="16"/>
    </row>
    <row r="195" spans="2:35" x14ac:dyDescent="0.2">
      <c r="B195" s="121"/>
      <c r="S195" s="16"/>
      <c r="V195" s="16"/>
      <c r="W195" s="16"/>
      <c r="X195" s="16"/>
      <c r="AF195" s="16"/>
      <c r="AG195" s="16"/>
      <c r="AH195" s="16"/>
      <c r="AI195" s="16"/>
    </row>
    <row r="196" spans="2:35" x14ac:dyDescent="0.2">
      <c r="B196" s="121"/>
      <c r="S196" s="16"/>
      <c r="V196" s="16"/>
      <c r="W196" s="16"/>
      <c r="X196" s="16"/>
      <c r="AF196" s="16"/>
      <c r="AG196" s="16"/>
      <c r="AH196" s="16"/>
      <c r="AI196" s="16"/>
    </row>
    <row r="197" spans="2:35" x14ac:dyDescent="0.2">
      <c r="B197" s="121"/>
      <c r="S197" s="16"/>
      <c r="V197" s="16"/>
      <c r="W197" s="16"/>
      <c r="X197" s="16"/>
      <c r="AF197" s="16"/>
      <c r="AG197" s="16"/>
      <c r="AH197" s="16"/>
      <c r="AI197" s="16"/>
    </row>
    <row r="198" spans="2:35" x14ac:dyDescent="0.2">
      <c r="B198" s="121"/>
      <c r="S198" s="16"/>
      <c r="V198" s="16"/>
      <c r="W198" s="16"/>
      <c r="X198" s="16"/>
      <c r="AF198" s="16"/>
      <c r="AG198" s="16"/>
      <c r="AH198" s="16"/>
      <c r="AI198" s="16"/>
    </row>
    <row r="199" spans="2:35" x14ac:dyDescent="0.2">
      <c r="B199" s="121"/>
      <c r="S199" s="16"/>
      <c r="V199" s="16"/>
      <c r="W199" s="16"/>
      <c r="X199" s="16"/>
      <c r="AF199" s="16"/>
      <c r="AG199" s="16"/>
      <c r="AH199" s="16"/>
      <c r="AI199" s="16"/>
    </row>
    <row r="200" spans="2:35" x14ac:dyDescent="0.2">
      <c r="B200" s="121"/>
      <c r="S200" s="16"/>
      <c r="V200" s="16"/>
      <c r="W200" s="16"/>
      <c r="X200" s="16"/>
      <c r="AF200" s="16"/>
      <c r="AG200" s="16"/>
      <c r="AH200" s="16"/>
      <c r="AI200" s="16"/>
    </row>
    <row r="201" spans="2:35" x14ac:dyDescent="0.2">
      <c r="B201" s="121"/>
      <c r="S201" s="16"/>
      <c r="V201" s="16"/>
      <c r="W201" s="16"/>
      <c r="X201" s="16"/>
      <c r="AF201" s="16"/>
      <c r="AG201" s="16"/>
      <c r="AH201" s="16"/>
      <c r="AI201" s="16"/>
    </row>
    <row r="202" spans="2:35" x14ac:dyDescent="0.2">
      <c r="B202" s="121"/>
      <c r="S202" s="16"/>
      <c r="V202" s="16"/>
      <c r="W202" s="16"/>
      <c r="X202" s="16"/>
      <c r="AF202" s="16"/>
      <c r="AG202" s="16"/>
      <c r="AH202" s="16"/>
      <c r="AI202" s="16"/>
    </row>
    <row r="203" spans="2:35" x14ac:dyDescent="0.2">
      <c r="B203" s="121"/>
      <c r="S203" s="16"/>
      <c r="V203" s="16"/>
      <c r="W203" s="16"/>
      <c r="X203" s="16"/>
      <c r="AF203" s="16"/>
      <c r="AG203" s="16"/>
      <c r="AH203" s="16"/>
      <c r="AI203" s="16"/>
    </row>
    <row r="204" spans="2:35" x14ac:dyDescent="0.2">
      <c r="B204" s="121"/>
      <c r="S204" s="16"/>
      <c r="V204" s="16"/>
      <c r="W204" s="16"/>
      <c r="X204" s="16"/>
      <c r="AF204" s="16"/>
      <c r="AG204" s="16"/>
      <c r="AH204" s="16"/>
    </row>
    <row r="205" spans="2:35" x14ac:dyDescent="0.2">
      <c r="B205" s="121"/>
      <c r="S205" s="16"/>
      <c r="V205" s="16"/>
      <c r="W205" s="16"/>
      <c r="X205" s="16"/>
      <c r="AF205" s="16"/>
      <c r="AG205" s="16"/>
      <c r="AH205" s="16"/>
    </row>
  </sheetData>
  <hyperlinks>
    <hyperlink ref="AH1" r:id="rId1" display="lisa.brown@defra.gsi.gov.uk "/>
  </hyperlinks>
  <printOptions horizont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verticalDpi="300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E14B"/>
  </sheetPr>
  <dimension ref="A1:AG281"/>
  <sheetViews>
    <sheetView showGridLines="0" zoomScaleNormal="100" workbookViewId="0">
      <pane xSplit="2" ySplit="6" topLeftCell="H7" activePane="bottomRight" state="frozen"/>
      <selection activeCell="C7" sqref="C7"/>
      <selection pane="topRight" activeCell="C7" sqref="C7"/>
      <selection pane="bottomLeft" activeCell="C7" sqref="C7"/>
      <selection pane="bottomRight" activeCell="AF16" sqref="AF16"/>
    </sheetView>
  </sheetViews>
  <sheetFormatPr defaultRowHeight="12.75" x14ac:dyDescent="0.2"/>
  <cols>
    <col min="1" max="1" width="3.5546875" style="460" customWidth="1"/>
    <col min="2" max="2" width="26.77734375" style="460" customWidth="1"/>
    <col min="3" max="10" width="6.77734375" style="460" customWidth="1"/>
    <col min="11" max="11" width="6.77734375" style="548" customWidth="1"/>
    <col min="12" max="18" width="6.77734375" style="460" customWidth="1"/>
    <col min="19" max="23" width="6.77734375" style="556" customWidth="1"/>
    <col min="24" max="29" width="6.77734375" style="460" customWidth="1"/>
    <col min="30" max="30" width="7.109375" style="460" customWidth="1"/>
    <col min="31" max="31" width="7.88671875" style="460" bestFit="1" customWidth="1"/>
    <col min="32" max="33" width="7.44140625" style="460" bestFit="1" customWidth="1"/>
    <col min="34" max="34" width="7.109375" style="460" customWidth="1"/>
    <col min="35" max="16384" width="8.88671875" style="460"/>
  </cols>
  <sheetData>
    <row r="1" spans="1:33" x14ac:dyDescent="0.2">
      <c r="A1" s="411" t="s">
        <v>399</v>
      </c>
      <c r="S1" s="460"/>
      <c r="T1" s="549"/>
      <c r="U1" s="460"/>
      <c r="V1" s="460"/>
      <c r="W1" s="460"/>
      <c r="AD1" s="457" t="s">
        <v>468</v>
      </c>
      <c r="AE1" s="645" t="s">
        <v>456</v>
      </c>
    </row>
    <row r="2" spans="1:33" x14ac:dyDescent="0.2">
      <c r="A2" s="411" t="s">
        <v>163</v>
      </c>
      <c r="C2" s="461"/>
      <c r="D2" s="461"/>
      <c r="S2" s="460"/>
      <c r="T2" s="549"/>
      <c r="U2" s="460"/>
      <c r="V2" s="460"/>
      <c r="W2" s="460"/>
    </row>
    <row r="3" spans="1:33" ht="13.5" thickBot="1" x14ac:dyDescent="0.25">
      <c r="A3" s="479" t="s">
        <v>73</v>
      </c>
      <c r="C3" s="396"/>
      <c r="D3" s="396"/>
      <c r="E3" s="193"/>
      <c r="S3" s="460"/>
      <c r="T3" s="549"/>
      <c r="U3" s="460"/>
      <c r="V3" s="460"/>
      <c r="W3" s="550"/>
    </row>
    <row r="4" spans="1:33" x14ac:dyDescent="0.2">
      <c r="A4" s="724"/>
      <c r="B4" s="724"/>
      <c r="C4" s="724"/>
      <c r="D4" s="724"/>
      <c r="E4" s="724"/>
      <c r="F4" s="724"/>
      <c r="G4" s="724"/>
      <c r="H4" s="724"/>
      <c r="I4" s="724"/>
      <c r="J4" s="724"/>
      <c r="K4" s="75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  <c r="Z4" s="724"/>
      <c r="AA4" s="724"/>
      <c r="AB4" s="724"/>
      <c r="AC4" s="724"/>
      <c r="AD4" s="724"/>
      <c r="AE4" s="724"/>
      <c r="AF4" s="724"/>
    </row>
    <row r="5" spans="1:33" x14ac:dyDescent="0.2">
      <c r="A5" s="755"/>
      <c r="B5" s="721" t="s">
        <v>39</v>
      </c>
      <c r="C5" s="756">
        <v>1988</v>
      </c>
      <c r="D5" s="756">
        <v>1989</v>
      </c>
      <c r="E5" s="756">
        <v>1990</v>
      </c>
      <c r="F5" s="756">
        <v>1991</v>
      </c>
      <c r="G5" s="756">
        <v>1992</v>
      </c>
      <c r="H5" s="756">
        <v>1993</v>
      </c>
      <c r="I5" s="756">
        <v>1994</v>
      </c>
      <c r="J5" s="721">
        <v>1995</v>
      </c>
      <c r="K5" s="757">
        <v>1996</v>
      </c>
      <c r="L5" s="721">
        <v>1997</v>
      </c>
      <c r="M5" s="721">
        <v>1998</v>
      </c>
      <c r="N5" s="721">
        <v>1999</v>
      </c>
      <c r="O5" s="721">
        <v>2000</v>
      </c>
      <c r="P5" s="758">
        <v>2001</v>
      </c>
      <c r="Q5" s="758">
        <v>2002</v>
      </c>
      <c r="R5" s="758">
        <v>2003</v>
      </c>
      <c r="S5" s="758">
        <v>2004</v>
      </c>
      <c r="T5" s="758">
        <v>2005</v>
      </c>
      <c r="U5" s="758">
        <v>2006</v>
      </c>
      <c r="V5" s="758">
        <v>2007</v>
      </c>
      <c r="W5" s="758">
        <v>2008</v>
      </c>
      <c r="X5" s="758">
        <v>2009</v>
      </c>
      <c r="Y5" s="758">
        <v>2010</v>
      </c>
      <c r="Z5" s="758">
        <v>2011</v>
      </c>
      <c r="AA5" s="758">
        <v>2012</v>
      </c>
      <c r="AB5" s="758">
        <v>2013</v>
      </c>
      <c r="AC5" s="758">
        <v>2014</v>
      </c>
      <c r="AD5" s="758">
        <v>2015</v>
      </c>
      <c r="AE5" s="758">
        <v>2016</v>
      </c>
      <c r="AF5" s="758">
        <v>2017</v>
      </c>
    </row>
    <row r="6" spans="1:33" ht="13.5" thickBot="1" x14ac:dyDescent="0.25">
      <c r="A6" s="759"/>
      <c r="B6" s="759"/>
      <c r="C6" s="755"/>
      <c r="D6" s="755"/>
      <c r="E6" s="755"/>
      <c r="F6" s="755"/>
      <c r="G6" s="755"/>
      <c r="H6" s="755"/>
      <c r="I6" s="755"/>
      <c r="J6" s="755"/>
      <c r="K6" s="760"/>
      <c r="L6" s="761"/>
      <c r="M6" s="755"/>
      <c r="N6" s="761"/>
      <c r="O6" s="755"/>
      <c r="P6" s="755"/>
      <c r="Q6" s="755"/>
      <c r="R6" s="755"/>
      <c r="S6" s="755"/>
      <c r="T6" s="755"/>
      <c r="U6" s="755"/>
      <c r="V6" s="761"/>
      <c r="W6" s="761" t="s">
        <v>38</v>
      </c>
      <c r="X6" s="761" t="s">
        <v>38</v>
      </c>
      <c r="Y6" s="761"/>
      <c r="Z6" s="761"/>
      <c r="AA6" s="761"/>
      <c r="AB6" s="761"/>
      <c r="AC6" s="761"/>
      <c r="AD6" s="761"/>
      <c r="AE6" s="762"/>
      <c r="AF6" s="723" t="s">
        <v>37</v>
      </c>
    </row>
    <row r="7" spans="1:33" x14ac:dyDescent="0.2">
      <c r="A7" s="472" t="s">
        <v>162</v>
      </c>
      <c r="C7" s="388"/>
      <c r="D7" s="388"/>
      <c r="E7" s="388"/>
      <c r="F7" s="388"/>
      <c r="G7" s="388"/>
      <c r="H7" s="388"/>
      <c r="I7" s="388"/>
      <c r="J7" s="397"/>
      <c r="K7" s="398"/>
      <c r="L7" s="397"/>
      <c r="M7" s="397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99"/>
      <c r="Z7" s="399"/>
      <c r="AA7" s="399"/>
      <c r="AB7" s="399"/>
      <c r="AC7" s="399"/>
      <c r="AD7" s="399"/>
      <c r="AE7" s="399"/>
      <c r="AF7" s="399"/>
    </row>
    <row r="8" spans="1:33" x14ac:dyDescent="0.2">
      <c r="A8" s="472"/>
      <c r="J8" s="551"/>
      <c r="L8" s="551"/>
      <c r="M8" s="551"/>
      <c r="S8" s="460"/>
      <c r="T8" s="460"/>
      <c r="U8" s="460"/>
      <c r="V8" s="460"/>
      <c r="W8" s="460"/>
      <c r="Y8" s="400"/>
      <c r="Z8" s="400"/>
      <c r="AA8" s="400"/>
      <c r="AB8" s="400"/>
      <c r="AC8" s="400"/>
      <c r="AD8" s="400"/>
      <c r="AE8" s="400"/>
      <c r="AF8" s="400"/>
    </row>
    <row r="9" spans="1:33" x14ac:dyDescent="0.2">
      <c r="A9" s="465"/>
      <c r="B9" s="460" t="s">
        <v>161</v>
      </c>
      <c r="C9" s="462">
        <v>2.3232549999999996</v>
      </c>
      <c r="D9" s="462">
        <v>2.7334439999999978</v>
      </c>
      <c r="E9" s="462">
        <v>4.2326149999999991</v>
      </c>
      <c r="F9" s="462">
        <v>5.0465140000000002</v>
      </c>
      <c r="G9" s="462">
        <v>7.5095509999999974</v>
      </c>
      <c r="H9" s="462">
        <v>5.8377959999999991</v>
      </c>
      <c r="I9" s="462">
        <v>8.8028809999999957</v>
      </c>
      <c r="J9" s="462">
        <v>7.3687870000000002</v>
      </c>
      <c r="K9" s="552">
        <v>8.2611689999999953</v>
      </c>
      <c r="L9" s="552">
        <v>7.5939849999999982</v>
      </c>
      <c r="M9" s="552">
        <v>7.7515259999999984</v>
      </c>
      <c r="N9" s="552">
        <v>7.8897469999999998</v>
      </c>
      <c r="O9" s="552">
        <v>6.960555999999996</v>
      </c>
      <c r="P9" s="552">
        <v>9.4484519999999943</v>
      </c>
      <c r="Q9" s="552">
        <v>11.993996000000008</v>
      </c>
      <c r="R9" s="552">
        <v>16.95640400000001</v>
      </c>
      <c r="S9" s="552">
        <v>14.126776999999999</v>
      </c>
      <c r="T9" s="552">
        <v>15.449039000000001</v>
      </c>
      <c r="U9" s="552">
        <v>13.230027999999997</v>
      </c>
      <c r="V9" s="552">
        <v>20.396329000000005</v>
      </c>
      <c r="W9" s="552">
        <v>19.362897000000007</v>
      </c>
      <c r="X9" s="191">
        <v>18.251232999999999</v>
      </c>
      <c r="Y9" s="191">
        <v>19.763952999999997</v>
      </c>
      <c r="Z9" s="191">
        <v>29.204235000000008</v>
      </c>
      <c r="AA9" s="191">
        <v>18.645427000000002</v>
      </c>
      <c r="AB9" s="191">
        <v>21.438418999999989</v>
      </c>
      <c r="AC9" s="191">
        <v>23.863146999999984</v>
      </c>
      <c r="AD9" s="191">
        <v>30.038011999999984</v>
      </c>
      <c r="AE9" s="192">
        <v>33.844063000000013</v>
      </c>
      <c r="AF9" s="192">
        <v>28.074891999999984</v>
      </c>
      <c r="AG9" s="548"/>
    </row>
    <row r="10" spans="1:33" x14ac:dyDescent="0.2">
      <c r="A10" s="465"/>
      <c r="B10" s="465" t="s">
        <v>160</v>
      </c>
      <c r="C10" s="463">
        <v>2.0482939999999998</v>
      </c>
      <c r="D10" s="463">
        <v>2.8949999999999996</v>
      </c>
      <c r="E10" s="463">
        <v>3.7404939999999991</v>
      </c>
      <c r="F10" s="463">
        <v>4.5518510000000019</v>
      </c>
      <c r="G10" s="463">
        <v>3.4627299999999992</v>
      </c>
      <c r="H10" s="463">
        <v>4.8148250000000008</v>
      </c>
      <c r="I10" s="463">
        <v>5.1982199999999992</v>
      </c>
      <c r="J10" s="192">
        <v>7.4912470000000013</v>
      </c>
      <c r="K10" s="192">
        <v>5.7092439999999991</v>
      </c>
      <c r="L10" s="192">
        <v>5.8976819999999988</v>
      </c>
      <c r="M10" s="192">
        <v>7.7845699999999987</v>
      </c>
      <c r="N10" s="192">
        <v>8.1899920000000002</v>
      </c>
      <c r="O10" s="192">
        <v>9.297284000000003</v>
      </c>
      <c r="P10" s="192">
        <v>15.208886000000003</v>
      </c>
      <c r="Q10" s="192">
        <v>12.216043999999993</v>
      </c>
      <c r="R10" s="192">
        <v>10.31474600000001</v>
      </c>
      <c r="S10" s="192">
        <v>10.547419</v>
      </c>
      <c r="T10" s="192">
        <v>14.594662999999983</v>
      </c>
      <c r="U10" s="192">
        <v>14.828730000000013</v>
      </c>
      <c r="V10" s="192">
        <v>20.622959000000012</v>
      </c>
      <c r="W10" s="192">
        <v>21.768945000000006</v>
      </c>
      <c r="X10" s="192">
        <v>13.152661</v>
      </c>
      <c r="Y10" s="192">
        <v>14.878963999999993</v>
      </c>
      <c r="Z10" s="192">
        <v>17.342771999999993</v>
      </c>
      <c r="AA10" s="192">
        <v>21.273457000000001</v>
      </c>
      <c r="AB10" s="192">
        <v>21.829635999999983</v>
      </c>
      <c r="AC10" s="191">
        <v>14.582647999999997</v>
      </c>
      <c r="AD10" s="191">
        <v>12.810057999999994</v>
      </c>
      <c r="AE10" s="192">
        <v>16.173542000000001</v>
      </c>
      <c r="AF10" s="192">
        <v>11.643751999999999</v>
      </c>
      <c r="AG10" s="548"/>
    </row>
    <row r="11" spans="1:33" x14ac:dyDescent="0.2">
      <c r="A11" s="553"/>
      <c r="B11" s="460" t="s">
        <v>92</v>
      </c>
      <c r="C11" s="464">
        <v>1.7566549999999996</v>
      </c>
      <c r="D11" s="464">
        <v>1.5242819999999997</v>
      </c>
      <c r="E11" s="463">
        <v>1.5654219999999992</v>
      </c>
      <c r="F11" s="463">
        <v>1.5558340000000002</v>
      </c>
      <c r="G11" s="463">
        <v>1.995028</v>
      </c>
      <c r="H11" s="463">
        <v>1.3927839999999996</v>
      </c>
      <c r="I11" s="463">
        <v>2.6511120000000012</v>
      </c>
      <c r="J11" s="192">
        <v>2.7900810000000003</v>
      </c>
      <c r="K11" s="192">
        <v>4.4411539999999992</v>
      </c>
      <c r="L11" s="192">
        <v>3.1270650000000018</v>
      </c>
      <c r="M11" s="192">
        <v>3.4230990000000001</v>
      </c>
      <c r="N11" s="192">
        <v>3.5130119999999994</v>
      </c>
      <c r="O11" s="192">
        <v>4.2934419999999971</v>
      </c>
      <c r="P11" s="192">
        <v>6.2666210000000051</v>
      </c>
      <c r="Q11" s="192">
        <v>5.6995200000000033</v>
      </c>
      <c r="R11" s="192">
        <v>6.1314960000000012</v>
      </c>
      <c r="S11" s="192">
        <v>6.0409450000000016</v>
      </c>
      <c r="T11" s="192">
        <v>8.0565889999999989</v>
      </c>
      <c r="U11" s="192">
        <v>9.2105040000000002</v>
      </c>
      <c r="V11" s="192">
        <v>8.6693559999999987</v>
      </c>
      <c r="W11" s="192">
        <v>9.8593310000000081</v>
      </c>
      <c r="X11" s="192">
        <v>9.2453110000000009</v>
      </c>
      <c r="Y11" s="192">
        <v>9.7587440000000001</v>
      </c>
      <c r="Z11" s="192">
        <v>10.377295000000004</v>
      </c>
      <c r="AA11" s="192">
        <v>10.949804</v>
      </c>
      <c r="AB11" s="192">
        <v>14.287996999999997</v>
      </c>
      <c r="AC11" s="192">
        <v>14.210702000000007</v>
      </c>
      <c r="AD11" s="192">
        <v>13.357874999999996</v>
      </c>
      <c r="AE11" s="192">
        <v>12.860216999999999</v>
      </c>
      <c r="AF11" s="192">
        <v>12.145898999999995</v>
      </c>
      <c r="AG11" s="548"/>
    </row>
    <row r="12" spans="1:33" x14ac:dyDescent="0.2">
      <c r="A12" s="472"/>
      <c r="B12" s="465" t="s">
        <v>159</v>
      </c>
      <c r="C12" s="464">
        <v>5.2954209999999993</v>
      </c>
      <c r="D12" s="464">
        <v>4.6176660000000016</v>
      </c>
      <c r="E12" s="463">
        <v>4.3736739999999994</v>
      </c>
      <c r="F12" s="463">
        <v>4.6159310000000024</v>
      </c>
      <c r="G12" s="463">
        <v>5.9995510000000003</v>
      </c>
      <c r="H12" s="463">
        <v>5.3557050000000004</v>
      </c>
      <c r="I12" s="463">
        <v>9.0533710000000038</v>
      </c>
      <c r="J12" s="192">
        <v>8.2269020000000026</v>
      </c>
      <c r="K12" s="192">
        <v>10.312136000000002</v>
      </c>
      <c r="L12" s="192">
        <v>13.025322999999997</v>
      </c>
      <c r="M12" s="192">
        <v>11.091163</v>
      </c>
      <c r="N12" s="192">
        <v>10.190951999999998</v>
      </c>
      <c r="O12" s="192">
        <v>9.0338399999999996</v>
      </c>
      <c r="P12" s="192">
        <v>9.4254319999999989</v>
      </c>
      <c r="Q12" s="192">
        <v>101.79460900000002</v>
      </c>
      <c r="R12" s="192">
        <v>16.628005999999999</v>
      </c>
      <c r="S12" s="192">
        <v>12.337944999999999</v>
      </c>
      <c r="T12" s="192">
        <v>16.330287999999992</v>
      </c>
      <c r="U12" s="192">
        <v>19.678964000000001</v>
      </c>
      <c r="V12" s="192">
        <v>18.834982</v>
      </c>
      <c r="W12" s="192">
        <v>19.140752000000003</v>
      </c>
      <c r="X12" s="192">
        <v>18.986616999999995</v>
      </c>
      <c r="Y12" s="192">
        <v>22.338312000000005</v>
      </c>
      <c r="Z12" s="192">
        <v>18.526434999999999</v>
      </c>
      <c r="AA12" s="192">
        <v>18.757526000000002</v>
      </c>
      <c r="AB12" s="192">
        <v>21.356071</v>
      </c>
      <c r="AC12" s="192">
        <v>21.515423000000006</v>
      </c>
      <c r="AD12" s="192">
        <v>26.798791000000012</v>
      </c>
      <c r="AE12" s="192">
        <v>28.203762000000008</v>
      </c>
      <c r="AF12" s="192">
        <v>28.265672999999989</v>
      </c>
      <c r="AG12" s="548"/>
    </row>
    <row r="13" spans="1:33" x14ac:dyDescent="0.2">
      <c r="A13" s="553"/>
      <c r="B13" s="465" t="s">
        <v>158</v>
      </c>
      <c r="C13" s="192">
        <v>4.5372080000000006</v>
      </c>
      <c r="D13" s="192">
        <v>5.8325120000000004</v>
      </c>
      <c r="E13" s="463">
        <v>6.845499000000002</v>
      </c>
      <c r="F13" s="463">
        <v>7.2902179999999941</v>
      </c>
      <c r="G13" s="463">
        <v>8.8990440000000035</v>
      </c>
      <c r="H13" s="463">
        <v>7.7588049999999971</v>
      </c>
      <c r="I13" s="463">
        <v>10.065547</v>
      </c>
      <c r="J13" s="192">
        <v>13.395023000000004</v>
      </c>
      <c r="K13" s="192">
        <v>17.027445000000004</v>
      </c>
      <c r="L13" s="192">
        <v>18.024468000000017</v>
      </c>
      <c r="M13" s="192">
        <v>18.322493000000001</v>
      </c>
      <c r="N13" s="192">
        <v>25.218918999999985</v>
      </c>
      <c r="O13" s="192">
        <v>26.404388999999995</v>
      </c>
      <c r="P13" s="192">
        <v>28.608126999999996</v>
      </c>
      <c r="Q13" s="192">
        <v>25.335746000000007</v>
      </c>
      <c r="R13" s="192">
        <v>28.134934999999999</v>
      </c>
      <c r="S13" s="192">
        <v>32.910585000000019</v>
      </c>
      <c r="T13" s="192">
        <v>34.758246</v>
      </c>
      <c r="U13" s="192">
        <v>36.173657999999989</v>
      </c>
      <c r="V13" s="192">
        <v>35.688647999999979</v>
      </c>
      <c r="W13" s="192">
        <v>34.907620000000023</v>
      </c>
      <c r="X13" s="192">
        <v>34.172055000000022</v>
      </c>
      <c r="Y13" s="192">
        <v>34.229072999999971</v>
      </c>
      <c r="Z13" s="192">
        <v>35.346901999999993</v>
      </c>
      <c r="AA13" s="192">
        <v>36.414373999999995</v>
      </c>
      <c r="AB13" s="192">
        <v>33.327658</v>
      </c>
      <c r="AC13" s="192">
        <v>36.036833000000023</v>
      </c>
      <c r="AD13" s="192">
        <v>37.386108999999998</v>
      </c>
      <c r="AE13" s="192">
        <v>37.024905000000004</v>
      </c>
      <c r="AF13" s="192">
        <v>34.936801999999993</v>
      </c>
      <c r="AG13" s="548"/>
    </row>
    <row r="14" spans="1:33" x14ac:dyDescent="0.2">
      <c r="A14" s="465"/>
      <c r="B14" s="465" t="s">
        <v>157</v>
      </c>
      <c r="C14" s="192">
        <v>45.953894999999989</v>
      </c>
      <c r="D14" s="192">
        <v>32.660314999999997</v>
      </c>
      <c r="E14" s="463">
        <v>30.615783000000008</v>
      </c>
      <c r="F14" s="463">
        <v>36.591152000000037</v>
      </c>
      <c r="G14" s="463">
        <v>34.349890000000009</v>
      </c>
      <c r="H14" s="463">
        <v>21.128146000000019</v>
      </c>
      <c r="I14" s="463">
        <v>32.38579800000003</v>
      </c>
      <c r="J14" s="192">
        <v>42.981240999999983</v>
      </c>
      <c r="K14" s="192">
        <v>50.977006999999958</v>
      </c>
      <c r="L14" s="192">
        <v>28.420305999999982</v>
      </c>
      <c r="M14" s="192">
        <v>37.538792000000022</v>
      </c>
      <c r="N14" s="192">
        <v>46.318791000000019</v>
      </c>
      <c r="O14" s="192">
        <v>41.178418999999991</v>
      </c>
      <c r="P14" s="192">
        <v>110.56873299999999</v>
      </c>
      <c r="Q14" s="192">
        <v>68.542765999999972</v>
      </c>
      <c r="R14" s="192">
        <v>49.010547000000017</v>
      </c>
      <c r="S14" s="192">
        <v>40.966202999999993</v>
      </c>
      <c r="T14" s="192">
        <v>59.626939999999969</v>
      </c>
      <c r="U14" s="192">
        <v>48.970681999999996</v>
      </c>
      <c r="V14" s="192">
        <v>52.713174000000016</v>
      </c>
      <c r="W14" s="192">
        <v>50.087066999999976</v>
      </c>
      <c r="X14" s="192">
        <v>65.249696999999983</v>
      </c>
      <c r="Y14" s="192">
        <v>40.056719999999999</v>
      </c>
      <c r="Z14" s="192">
        <v>39.555568000000036</v>
      </c>
      <c r="AA14" s="192">
        <v>50.046318000000021</v>
      </c>
      <c r="AB14" s="192">
        <v>55.683803000000005</v>
      </c>
      <c r="AC14" s="192">
        <v>27.393186000000007</v>
      </c>
      <c r="AD14" s="192">
        <v>49.416883999999989</v>
      </c>
      <c r="AE14" s="192">
        <v>73.288136000000051</v>
      </c>
      <c r="AF14" s="192">
        <v>39.055911999999978</v>
      </c>
      <c r="AG14" s="548"/>
    </row>
    <row r="15" spans="1:33" x14ac:dyDescent="0.2">
      <c r="A15" s="465"/>
      <c r="B15" s="460" t="s">
        <v>156</v>
      </c>
      <c r="C15" s="192">
        <v>49.159982000000007</v>
      </c>
      <c r="D15" s="192">
        <v>43.059100999999977</v>
      </c>
      <c r="E15" s="463">
        <v>31.066879999999998</v>
      </c>
      <c r="F15" s="463">
        <v>29.686654000000001</v>
      </c>
      <c r="G15" s="463">
        <v>29.307216999999994</v>
      </c>
      <c r="H15" s="463">
        <v>23.330483999999988</v>
      </c>
      <c r="I15" s="463">
        <v>69.811334999999985</v>
      </c>
      <c r="J15" s="192">
        <v>72.383799999999994</v>
      </c>
      <c r="K15" s="192">
        <v>99.005249000000035</v>
      </c>
      <c r="L15" s="192">
        <v>96.507423000000003</v>
      </c>
      <c r="M15" s="192">
        <v>110.22420600000001</v>
      </c>
      <c r="N15" s="192">
        <v>105.84256299999996</v>
      </c>
      <c r="O15" s="192">
        <v>92.558319999999924</v>
      </c>
      <c r="P15" s="192">
        <v>115.21215399999997</v>
      </c>
      <c r="Q15" s="192">
        <v>110.731365</v>
      </c>
      <c r="R15" s="192">
        <v>108.63251900000002</v>
      </c>
      <c r="S15" s="192">
        <v>116.61583900000002</v>
      </c>
      <c r="T15" s="192">
        <v>125.39621199999993</v>
      </c>
      <c r="U15" s="192">
        <v>125.6634059999999</v>
      </c>
      <c r="V15" s="192">
        <v>116.24714000000006</v>
      </c>
      <c r="W15" s="192">
        <v>110.48243799999996</v>
      </c>
      <c r="X15" s="192">
        <v>87.300282000000024</v>
      </c>
      <c r="Y15" s="192">
        <v>115.50857700000002</v>
      </c>
      <c r="Z15" s="192">
        <v>147.90847700000012</v>
      </c>
      <c r="AA15" s="192">
        <v>188.68998899999991</v>
      </c>
      <c r="AB15" s="192">
        <v>182.58369999999999</v>
      </c>
      <c r="AC15" s="192">
        <v>151.74252899999996</v>
      </c>
      <c r="AD15" s="192">
        <v>161.15773099999998</v>
      </c>
      <c r="AE15" s="192">
        <v>154.0828829999999</v>
      </c>
      <c r="AF15" s="192">
        <v>136.06849700000009</v>
      </c>
      <c r="AG15" s="548"/>
    </row>
    <row r="16" spans="1:33" x14ac:dyDescent="0.2">
      <c r="A16" s="465"/>
      <c r="B16" s="460" t="s">
        <v>155</v>
      </c>
      <c r="C16" s="192">
        <v>29.211631999999994</v>
      </c>
      <c r="D16" s="192">
        <v>25.709350999999995</v>
      </c>
      <c r="E16" s="463">
        <v>27.61087800000001</v>
      </c>
      <c r="F16" s="463">
        <v>13.737715999999994</v>
      </c>
      <c r="G16" s="463">
        <v>17.281113000000001</v>
      </c>
      <c r="H16" s="463">
        <v>10.824490999999998</v>
      </c>
      <c r="I16" s="463">
        <v>11.378430999999997</v>
      </c>
      <c r="J16" s="192">
        <v>14.514675999999998</v>
      </c>
      <c r="K16" s="192">
        <v>22.285552999999997</v>
      </c>
      <c r="L16" s="192">
        <v>14.471580999999999</v>
      </c>
      <c r="M16" s="192">
        <v>14.524177</v>
      </c>
      <c r="N16" s="192">
        <v>14.034116999999995</v>
      </c>
      <c r="O16" s="192">
        <v>15.797007999999998</v>
      </c>
      <c r="P16" s="192">
        <v>20.535698999999994</v>
      </c>
      <c r="Q16" s="192">
        <v>20.049496999999999</v>
      </c>
      <c r="R16" s="192">
        <v>24.545112999999997</v>
      </c>
      <c r="S16" s="192">
        <v>30.683778000000022</v>
      </c>
      <c r="T16" s="192">
        <v>18.455646000000005</v>
      </c>
      <c r="U16" s="192">
        <v>24.684364000000002</v>
      </c>
      <c r="V16" s="192">
        <v>37.661221000000019</v>
      </c>
      <c r="W16" s="192">
        <v>24.627944999999997</v>
      </c>
      <c r="X16" s="192">
        <v>19.292394999999992</v>
      </c>
      <c r="Y16" s="192">
        <v>16.532172999999993</v>
      </c>
      <c r="Z16" s="192">
        <v>17.959274000000011</v>
      </c>
      <c r="AA16" s="192">
        <v>16.510573000000001</v>
      </c>
      <c r="AB16" s="192">
        <v>24.919025000000016</v>
      </c>
      <c r="AC16" s="192">
        <v>18.647866999999991</v>
      </c>
      <c r="AD16" s="192">
        <v>29.181816999999992</v>
      </c>
      <c r="AE16" s="192">
        <v>23.323080000000001</v>
      </c>
      <c r="AF16" s="192">
        <v>24.46167599999999</v>
      </c>
      <c r="AG16" s="548"/>
    </row>
    <row r="17" spans="1:33" x14ac:dyDescent="0.2">
      <c r="A17" s="465"/>
      <c r="B17" s="460" t="s">
        <v>154</v>
      </c>
      <c r="C17" s="192">
        <v>6.206169</v>
      </c>
      <c r="D17" s="192">
        <v>10.105008</v>
      </c>
      <c r="E17" s="463">
        <v>12.757161</v>
      </c>
      <c r="F17" s="463">
        <v>8.0900069999999999</v>
      </c>
      <c r="G17" s="463">
        <v>35.269477999999999</v>
      </c>
      <c r="H17" s="463">
        <v>5.9142769999999993</v>
      </c>
      <c r="I17" s="463">
        <v>13.885466999999998</v>
      </c>
      <c r="J17" s="192">
        <v>18.682346000000006</v>
      </c>
      <c r="K17" s="192">
        <v>20.63693</v>
      </c>
      <c r="L17" s="192">
        <v>15.307276000000005</v>
      </c>
      <c r="M17" s="192">
        <v>15.070334000000003</v>
      </c>
      <c r="N17" s="192">
        <v>17.743532000000002</v>
      </c>
      <c r="O17" s="192">
        <v>17.588916000000001</v>
      </c>
      <c r="P17" s="192">
        <v>20.455242000000002</v>
      </c>
      <c r="Q17" s="192">
        <v>33.072957999999986</v>
      </c>
      <c r="R17" s="192">
        <v>24.122326999999991</v>
      </c>
      <c r="S17" s="192">
        <v>31.362448000000011</v>
      </c>
      <c r="T17" s="192">
        <v>32.413600000000017</v>
      </c>
      <c r="U17" s="192">
        <v>28.068011000000009</v>
      </c>
      <c r="V17" s="192">
        <v>36.021483000000003</v>
      </c>
      <c r="W17" s="192">
        <v>33.913277999999984</v>
      </c>
      <c r="X17" s="192">
        <v>31.185434999999998</v>
      </c>
      <c r="Y17" s="192">
        <v>29.901454000000001</v>
      </c>
      <c r="Z17" s="192">
        <v>32.345978000000017</v>
      </c>
      <c r="AA17" s="192">
        <v>40.535962000000005</v>
      </c>
      <c r="AB17" s="192">
        <v>39.580625999999995</v>
      </c>
      <c r="AC17" s="192">
        <v>36.923932999999998</v>
      </c>
      <c r="AD17" s="192">
        <v>19.414537000000021</v>
      </c>
      <c r="AE17" s="192">
        <v>23.547520999999978</v>
      </c>
      <c r="AF17" s="192">
        <v>20.045327999999994</v>
      </c>
      <c r="AG17" s="548"/>
    </row>
    <row r="18" spans="1:33" x14ac:dyDescent="0.2">
      <c r="A18" s="465"/>
      <c r="B18" s="465" t="s">
        <v>91</v>
      </c>
      <c r="C18" s="192">
        <v>13.261747</v>
      </c>
      <c r="D18" s="192">
        <v>13.740198999999997</v>
      </c>
      <c r="E18" s="463">
        <v>13.130171999999996</v>
      </c>
      <c r="F18" s="463">
        <v>13.734108000000004</v>
      </c>
      <c r="G18" s="463">
        <v>31.385107999999995</v>
      </c>
      <c r="H18" s="463">
        <v>10.153983999999996</v>
      </c>
      <c r="I18" s="463">
        <v>22.762856999999997</v>
      </c>
      <c r="J18" s="192">
        <v>27.046158999999992</v>
      </c>
      <c r="K18" s="192">
        <v>28.311159</v>
      </c>
      <c r="L18" s="192">
        <v>34.339038000000031</v>
      </c>
      <c r="M18" s="192">
        <v>36.446871999999999</v>
      </c>
      <c r="N18" s="192">
        <v>34.473822999999996</v>
      </c>
      <c r="O18" s="192">
        <v>28.986726999999998</v>
      </c>
      <c r="P18" s="192">
        <v>33.077798999999999</v>
      </c>
      <c r="Q18" s="192">
        <v>28.188020000000005</v>
      </c>
      <c r="R18" s="192">
        <v>40.802086000000024</v>
      </c>
      <c r="S18" s="192">
        <v>40.670372000000008</v>
      </c>
      <c r="T18" s="192">
        <v>60.071429000000016</v>
      </c>
      <c r="U18" s="192">
        <v>47.619275999999992</v>
      </c>
      <c r="V18" s="192">
        <v>42.908000999999992</v>
      </c>
      <c r="W18" s="192">
        <v>50.037527000000011</v>
      </c>
      <c r="X18" s="192">
        <v>61.13075400000001</v>
      </c>
      <c r="Y18" s="192">
        <v>69.554935999999984</v>
      </c>
      <c r="Z18" s="192">
        <v>89.576156999999995</v>
      </c>
      <c r="AA18" s="192">
        <v>77.866219000000029</v>
      </c>
      <c r="AB18" s="192">
        <v>78.453275999999988</v>
      </c>
      <c r="AC18" s="192">
        <v>81.780273999999977</v>
      </c>
      <c r="AD18" s="192">
        <v>82.084255000000013</v>
      </c>
      <c r="AE18" s="192">
        <v>83.317247000000066</v>
      </c>
      <c r="AF18" s="192">
        <v>73.246280999999996</v>
      </c>
      <c r="AG18" s="548"/>
    </row>
    <row r="19" spans="1:33" x14ac:dyDescent="0.2">
      <c r="A19" s="465"/>
      <c r="B19" s="465" t="s">
        <v>90</v>
      </c>
      <c r="C19" s="464">
        <v>7.7289720000000006</v>
      </c>
      <c r="D19" s="464">
        <v>8.4591120000000029</v>
      </c>
      <c r="E19" s="463">
        <v>8.9822310000000023</v>
      </c>
      <c r="F19" s="463">
        <v>10.814518999999999</v>
      </c>
      <c r="G19" s="463">
        <v>22.001224999999987</v>
      </c>
      <c r="H19" s="463">
        <v>8.4739429999999984</v>
      </c>
      <c r="I19" s="463">
        <v>23.081053000000018</v>
      </c>
      <c r="J19" s="192">
        <v>15.888870000000002</v>
      </c>
      <c r="K19" s="192">
        <v>18.885867000000008</v>
      </c>
      <c r="L19" s="192">
        <v>21.471926999999997</v>
      </c>
      <c r="M19" s="192">
        <v>24.926336000000003</v>
      </c>
      <c r="N19" s="192">
        <v>21.104627999999998</v>
      </c>
      <c r="O19" s="192">
        <v>26.426941000000006</v>
      </c>
      <c r="P19" s="192">
        <v>29.339627000000007</v>
      </c>
      <c r="Q19" s="192">
        <v>26.561074999999995</v>
      </c>
      <c r="R19" s="192">
        <v>28.448773000000003</v>
      </c>
      <c r="S19" s="192">
        <v>29.314382000000005</v>
      </c>
      <c r="T19" s="192">
        <v>34.43705299999997</v>
      </c>
      <c r="U19" s="192">
        <v>36.873917000000013</v>
      </c>
      <c r="V19" s="192">
        <v>30.883100000000002</v>
      </c>
      <c r="W19" s="192">
        <v>34.342163000000035</v>
      </c>
      <c r="X19" s="192">
        <v>29.178286000000018</v>
      </c>
      <c r="Y19" s="192">
        <v>31.547635999999983</v>
      </c>
      <c r="Z19" s="192">
        <v>41.272406999999944</v>
      </c>
      <c r="AA19" s="192">
        <v>52.433746000000021</v>
      </c>
      <c r="AB19" s="192">
        <v>48.557410999999981</v>
      </c>
      <c r="AC19" s="192">
        <v>34.97241799999999</v>
      </c>
      <c r="AD19" s="192">
        <v>37.926927999999968</v>
      </c>
      <c r="AE19" s="192">
        <v>42.50659600000003</v>
      </c>
      <c r="AF19" s="192">
        <v>42.859021999999975</v>
      </c>
      <c r="AG19" s="548"/>
    </row>
    <row r="20" spans="1:33" x14ac:dyDescent="0.2">
      <c r="A20" s="465"/>
      <c r="B20" s="465" t="s">
        <v>121</v>
      </c>
      <c r="C20" s="464">
        <v>46.871715000000002</v>
      </c>
      <c r="D20" s="464">
        <v>51.27367000000001</v>
      </c>
      <c r="E20" s="463">
        <v>52.406142000000017</v>
      </c>
      <c r="F20" s="463">
        <v>46.483934999999995</v>
      </c>
      <c r="G20" s="463">
        <v>74.574876000000046</v>
      </c>
      <c r="H20" s="463">
        <v>29.024832000000011</v>
      </c>
      <c r="I20" s="463">
        <v>49.105878000000004</v>
      </c>
      <c r="J20" s="192">
        <v>41.234442999999992</v>
      </c>
      <c r="K20" s="192">
        <v>51.67044499999998</v>
      </c>
      <c r="L20" s="192">
        <v>60.289829999999988</v>
      </c>
      <c r="M20" s="192">
        <v>65.245165</v>
      </c>
      <c r="N20" s="192">
        <v>67.459344000000002</v>
      </c>
      <c r="O20" s="192">
        <v>65.839796000000035</v>
      </c>
      <c r="P20" s="192">
        <v>79.445451000000006</v>
      </c>
      <c r="Q20" s="192">
        <v>73.251280000000023</v>
      </c>
      <c r="R20" s="192">
        <v>85.30872699999999</v>
      </c>
      <c r="S20" s="192">
        <v>102.09224099999999</v>
      </c>
      <c r="T20" s="192">
        <v>129.02827900000003</v>
      </c>
      <c r="U20" s="192">
        <v>134.75688700000001</v>
      </c>
      <c r="V20" s="192">
        <v>130.63573300000002</v>
      </c>
      <c r="W20" s="192">
        <v>134.16468899999995</v>
      </c>
      <c r="X20" s="192">
        <v>132.03826500000008</v>
      </c>
      <c r="Y20" s="192">
        <v>151.06567700000005</v>
      </c>
      <c r="Z20" s="192">
        <v>136.36682700000009</v>
      </c>
      <c r="AA20" s="192">
        <v>136.42155899999997</v>
      </c>
      <c r="AB20" s="192">
        <v>134.81995500000008</v>
      </c>
      <c r="AC20" s="192">
        <v>150.99205599999996</v>
      </c>
      <c r="AD20" s="192">
        <v>153.20467799999997</v>
      </c>
      <c r="AE20" s="192">
        <v>166.89220900000007</v>
      </c>
      <c r="AF20" s="192">
        <v>159.95365999999999</v>
      </c>
      <c r="AG20" s="548"/>
    </row>
    <row r="21" spans="1:33" x14ac:dyDescent="0.2">
      <c r="A21" s="465"/>
      <c r="B21" s="465" t="s">
        <v>88</v>
      </c>
      <c r="C21" s="192">
        <v>25.148257000000008</v>
      </c>
      <c r="D21" s="192">
        <v>26.358873999999997</v>
      </c>
      <c r="E21" s="463">
        <v>26.435151000000012</v>
      </c>
      <c r="F21" s="463">
        <v>22.516522000000005</v>
      </c>
      <c r="G21" s="463">
        <v>90.24683499999999</v>
      </c>
      <c r="H21" s="463">
        <v>18.379418999999995</v>
      </c>
      <c r="I21" s="463">
        <v>106.878925</v>
      </c>
      <c r="J21" s="192">
        <v>125.14461499999994</v>
      </c>
      <c r="K21" s="192">
        <v>126.61493600000001</v>
      </c>
      <c r="L21" s="192">
        <v>142.77921899999998</v>
      </c>
      <c r="M21" s="192">
        <v>146.194322</v>
      </c>
      <c r="N21" s="192">
        <v>149.44489899999994</v>
      </c>
      <c r="O21" s="192">
        <v>165.05709999999996</v>
      </c>
      <c r="P21" s="192">
        <v>167.4691819999999</v>
      </c>
      <c r="Q21" s="192">
        <v>148.69626199999993</v>
      </c>
      <c r="R21" s="192">
        <v>197.82145600000004</v>
      </c>
      <c r="S21" s="192">
        <v>182.62633199999991</v>
      </c>
      <c r="T21" s="192">
        <v>188.38830399999992</v>
      </c>
      <c r="U21" s="192">
        <v>173.86213099999983</v>
      </c>
      <c r="V21" s="192">
        <v>178.71669999999997</v>
      </c>
      <c r="W21" s="192">
        <v>172.53934500000011</v>
      </c>
      <c r="X21" s="192">
        <v>155.123886</v>
      </c>
      <c r="Y21" s="192">
        <v>154.26129700000001</v>
      </c>
      <c r="Z21" s="192">
        <v>142.28898000000009</v>
      </c>
      <c r="AA21" s="192">
        <v>169.1858410000001</v>
      </c>
      <c r="AB21" s="192">
        <v>174.62506000000002</v>
      </c>
      <c r="AC21" s="192">
        <v>186.08224299999998</v>
      </c>
      <c r="AD21" s="192">
        <v>207.44508299999987</v>
      </c>
      <c r="AE21" s="192">
        <v>221.40846699999997</v>
      </c>
      <c r="AF21" s="192">
        <v>192.52937600000007</v>
      </c>
      <c r="AG21" s="548"/>
    </row>
    <row r="22" spans="1:33" x14ac:dyDescent="0.2">
      <c r="A22" s="465"/>
      <c r="B22" s="465" t="s">
        <v>153</v>
      </c>
      <c r="C22" s="192">
        <v>24.936225000000011</v>
      </c>
      <c r="D22" s="192">
        <v>27.371915999999999</v>
      </c>
      <c r="E22" s="463">
        <v>34.028562999999998</v>
      </c>
      <c r="F22" s="463">
        <v>34.266933999999992</v>
      </c>
      <c r="G22" s="463">
        <v>36.58098800000004</v>
      </c>
      <c r="H22" s="463">
        <v>35.575422000000025</v>
      </c>
      <c r="I22" s="463">
        <v>53.87118100000005</v>
      </c>
      <c r="J22" s="192">
        <v>51.48855999999995</v>
      </c>
      <c r="K22" s="192">
        <v>51.062176000000029</v>
      </c>
      <c r="L22" s="192">
        <v>86.236107999999987</v>
      </c>
      <c r="M22" s="192">
        <v>67.982497000000066</v>
      </c>
      <c r="N22" s="192">
        <v>59.396076999999984</v>
      </c>
      <c r="O22" s="192">
        <v>68.354606000000061</v>
      </c>
      <c r="P22" s="192">
        <v>72.417906000000045</v>
      </c>
      <c r="Q22" s="192">
        <v>75.156592000000003</v>
      </c>
      <c r="R22" s="192">
        <v>99.503364999999974</v>
      </c>
      <c r="S22" s="192">
        <v>110.23640700000013</v>
      </c>
      <c r="T22" s="192">
        <v>134.11996600000018</v>
      </c>
      <c r="U22" s="192">
        <v>105.34048199999992</v>
      </c>
      <c r="V22" s="192">
        <v>99.744605000000078</v>
      </c>
      <c r="W22" s="192">
        <v>109.47905799999998</v>
      </c>
      <c r="X22" s="554">
        <v>93.82130800000013</v>
      </c>
      <c r="Y22" s="554">
        <v>98.278624000000008</v>
      </c>
      <c r="Z22" s="554">
        <v>101.31042100000001</v>
      </c>
      <c r="AA22" s="554">
        <v>88.283200999999977</v>
      </c>
      <c r="AB22" s="554">
        <v>117.12703799999989</v>
      </c>
      <c r="AC22" s="192">
        <v>126.51646099999991</v>
      </c>
      <c r="AD22" s="192">
        <v>125.39209300000007</v>
      </c>
      <c r="AE22" s="192">
        <v>122.54294499999969</v>
      </c>
      <c r="AF22" s="192">
        <v>126.04851800000004</v>
      </c>
      <c r="AG22" s="548"/>
    </row>
    <row r="23" spans="1:33" x14ac:dyDescent="0.2">
      <c r="A23" s="465"/>
      <c r="B23" s="465" t="s">
        <v>152</v>
      </c>
      <c r="C23" s="464">
        <v>123.821926</v>
      </c>
      <c r="D23" s="464">
        <v>142.70848700000013</v>
      </c>
      <c r="E23" s="463">
        <v>185.88518600000009</v>
      </c>
      <c r="F23" s="463">
        <v>162.62640699999994</v>
      </c>
      <c r="G23" s="463">
        <v>217.20149399999991</v>
      </c>
      <c r="H23" s="463">
        <v>97.568331000000015</v>
      </c>
      <c r="I23" s="463">
        <v>216.66573600000007</v>
      </c>
      <c r="J23" s="192">
        <v>248.65026700000021</v>
      </c>
      <c r="K23" s="192">
        <v>201.77918700000001</v>
      </c>
      <c r="L23" s="192">
        <v>203.06782100000004</v>
      </c>
      <c r="M23" s="192">
        <v>211.77408000000014</v>
      </c>
      <c r="N23" s="192">
        <v>197.60763899999995</v>
      </c>
      <c r="O23" s="192">
        <v>172.31417999999991</v>
      </c>
      <c r="P23" s="192">
        <v>240.18966999999986</v>
      </c>
      <c r="Q23" s="192">
        <v>273.45930899999968</v>
      </c>
      <c r="R23" s="192">
        <v>279.24460500000049</v>
      </c>
      <c r="S23" s="192">
        <v>286.16726700000021</v>
      </c>
      <c r="T23" s="192">
        <v>319.07003000000014</v>
      </c>
      <c r="U23" s="192">
        <v>318.71794000000011</v>
      </c>
      <c r="V23" s="192">
        <v>372.63020500000005</v>
      </c>
      <c r="W23" s="192">
        <v>378.82888400000002</v>
      </c>
      <c r="X23" s="554">
        <v>358.92819700000001</v>
      </c>
      <c r="Y23" s="554">
        <v>365.47218300000026</v>
      </c>
      <c r="Z23" s="554">
        <v>362.20823700000022</v>
      </c>
      <c r="AA23" s="554">
        <v>341.22256499999997</v>
      </c>
      <c r="AB23" s="554">
        <v>427.22273300000001</v>
      </c>
      <c r="AC23" s="192">
        <v>405.26487599999967</v>
      </c>
      <c r="AD23" s="192">
        <v>390.74762800000019</v>
      </c>
      <c r="AE23" s="192">
        <v>394.85685699999959</v>
      </c>
      <c r="AF23" s="192">
        <v>343.52403300000009</v>
      </c>
      <c r="AG23" s="548"/>
    </row>
    <row r="24" spans="1:33" x14ac:dyDescent="0.2">
      <c r="A24" s="465"/>
      <c r="B24" s="465" t="s">
        <v>151</v>
      </c>
      <c r="C24" s="192">
        <v>2.921303</v>
      </c>
      <c r="D24" s="192">
        <v>3.9984700000000011</v>
      </c>
      <c r="E24" s="463">
        <v>4.2529209999999997</v>
      </c>
      <c r="F24" s="463">
        <v>5.8186810000000015</v>
      </c>
      <c r="G24" s="463">
        <v>5.0289130000000002</v>
      </c>
      <c r="H24" s="463">
        <v>5.1169190000000002</v>
      </c>
      <c r="I24" s="463">
        <v>5.6393220000000008</v>
      </c>
      <c r="J24" s="192">
        <v>7.7862080000000002</v>
      </c>
      <c r="K24" s="192">
        <v>7.9757379999999989</v>
      </c>
      <c r="L24" s="192">
        <v>8.7408799999999989</v>
      </c>
      <c r="M24" s="192">
        <v>11.529325000000002</v>
      </c>
      <c r="N24" s="192">
        <v>12.929386000000004</v>
      </c>
      <c r="O24" s="192">
        <v>11.219433999999998</v>
      </c>
      <c r="P24" s="192">
        <v>7.9202130000000039</v>
      </c>
      <c r="Q24" s="192">
        <v>7.4361509999999997</v>
      </c>
      <c r="R24" s="192">
        <v>8.8406899999999986</v>
      </c>
      <c r="S24" s="192">
        <v>13.556659999999999</v>
      </c>
      <c r="T24" s="192">
        <v>13.222429999999997</v>
      </c>
      <c r="U24" s="192">
        <v>15.288883999999994</v>
      </c>
      <c r="V24" s="192">
        <v>13.698018999999995</v>
      </c>
      <c r="W24" s="192">
        <v>15.487614000000001</v>
      </c>
      <c r="X24" s="192">
        <v>12.491850000000001</v>
      </c>
      <c r="Y24" s="192">
        <v>9.7269619999999986</v>
      </c>
      <c r="Z24" s="192">
        <v>10.656095999999994</v>
      </c>
      <c r="AA24" s="192">
        <v>10.428642000000002</v>
      </c>
      <c r="AB24" s="192">
        <v>11.880386</v>
      </c>
      <c r="AC24" s="192">
        <v>12.640151000000007</v>
      </c>
      <c r="AD24" s="192">
        <v>12.800796999999999</v>
      </c>
      <c r="AE24" s="192">
        <v>14.393947000000001</v>
      </c>
      <c r="AF24" s="192">
        <v>14.862155</v>
      </c>
      <c r="AG24" s="548"/>
    </row>
    <row r="25" spans="1:33" x14ac:dyDescent="0.2">
      <c r="A25" s="465"/>
      <c r="B25" s="465" t="s">
        <v>118</v>
      </c>
      <c r="C25" s="192">
        <v>25.948069</v>
      </c>
      <c r="D25" s="192">
        <v>25.553327000000003</v>
      </c>
      <c r="E25" s="463">
        <v>27.310779999999998</v>
      </c>
      <c r="F25" s="463">
        <v>30.374814999999995</v>
      </c>
      <c r="G25" s="463">
        <v>52.000262999999997</v>
      </c>
      <c r="H25" s="463">
        <v>26.122327999999985</v>
      </c>
      <c r="I25" s="463">
        <v>46.638726000000013</v>
      </c>
      <c r="J25" s="192">
        <v>45.159404999999978</v>
      </c>
      <c r="K25" s="192">
        <v>53.848010999999985</v>
      </c>
      <c r="L25" s="192">
        <v>61.425664999999981</v>
      </c>
      <c r="M25" s="192">
        <v>65.473968000000028</v>
      </c>
      <c r="N25" s="192">
        <v>75.719376999999994</v>
      </c>
      <c r="O25" s="192">
        <v>80.573741999999982</v>
      </c>
      <c r="P25" s="192">
        <v>80.237523000000024</v>
      </c>
      <c r="Q25" s="192">
        <v>83.280614999999997</v>
      </c>
      <c r="R25" s="192">
        <v>87.993201999999982</v>
      </c>
      <c r="S25" s="192">
        <v>102.99514600000009</v>
      </c>
      <c r="T25" s="192">
        <v>137.85792800000004</v>
      </c>
      <c r="U25" s="192">
        <v>117.783452</v>
      </c>
      <c r="V25" s="192">
        <v>122.53718400000001</v>
      </c>
      <c r="W25" s="192">
        <v>124.42047999999996</v>
      </c>
      <c r="X25" s="192">
        <v>112.61240199999995</v>
      </c>
      <c r="Y25" s="192">
        <v>122.83650599999999</v>
      </c>
      <c r="Z25" s="192">
        <v>139.38310499999997</v>
      </c>
      <c r="AA25" s="192">
        <v>151.690855</v>
      </c>
      <c r="AB25" s="192">
        <v>168.34553399999996</v>
      </c>
      <c r="AC25" s="192">
        <v>183.02708700000028</v>
      </c>
      <c r="AD25" s="192">
        <v>182.90437</v>
      </c>
      <c r="AE25" s="192">
        <v>208.37836599999986</v>
      </c>
      <c r="AF25" s="192">
        <v>196.46264199999996</v>
      </c>
      <c r="AG25" s="548"/>
    </row>
    <row r="26" spans="1:33" x14ac:dyDescent="0.2">
      <c r="A26" s="465"/>
      <c r="B26" s="465" t="s">
        <v>150</v>
      </c>
      <c r="C26" s="192">
        <v>2.3226929999999992</v>
      </c>
      <c r="D26" s="192">
        <v>3.2064009999999996</v>
      </c>
      <c r="E26" s="463">
        <v>3.5663239999999989</v>
      </c>
      <c r="F26" s="463">
        <v>5.1510909999999983</v>
      </c>
      <c r="G26" s="463">
        <v>7.4075200000000017</v>
      </c>
      <c r="H26" s="463">
        <v>3.6940620000000011</v>
      </c>
      <c r="I26" s="463">
        <v>5.2968209999999987</v>
      </c>
      <c r="J26" s="192">
        <v>6.3017180000000002</v>
      </c>
      <c r="K26" s="192">
        <v>6.165682000000003</v>
      </c>
      <c r="L26" s="192">
        <v>8.0646310000000003</v>
      </c>
      <c r="M26" s="192">
        <v>10.350642999999998</v>
      </c>
      <c r="N26" s="192">
        <v>9.2517409999999956</v>
      </c>
      <c r="O26" s="192">
        <v>14.238457999999996</v>
      </c>
      <c r="P26" s="192">
        <v>13.488747000000005</v>
      </c>
      <c r="Q26" s="192">
        <v>15.69062400000001</v>
      </c>
      <c r="R26" s="192">
        <v>20.278158999999995</v>
      </c>
      <c r="S26" s="192">
        <v>17.14012000000001</v>
      </c>
      <c r="T26" s="192">
        <v>27.031348000000012</v>
      </c>
      <c r="U26" s="192">
        <v>26.807282000000026</v>
      </c>
      <c r="V26" s="192">
        <v>29.020943000000003</v>
      </c>
      <c r="W26" s="192">
        <v>27.869314999999997</v>
      </c>
      <c r="X26" s="192">
        <v>23.539180000000002</v>
      </c>
      <c r="Y26" s="192">
        <v>26.723551999999991</v>
      </c>
      <c r="Z26" s="192">
        <v>28.672582000000006</v>
      </c>
      <c r="AA26" s="192">
        <v>22.696731999999994</v>
      </c>
      <c r="AB26" s="192">
        <v>16.419206999999997</v>
      </c>
      <c r="AC26" s="192">
        <v>21.675688999999991</v>
      </c>
      <c r="AD26" s="192">
        <v>32.926980999999977</v>
      </c>
      <c r="AE26" s="192">
        <v>42.575804000000012</v>
      </c>
      <c r="AF26" s="192">
        <v>46.458919999999999</v>
      </c>
      <c r="AG26" s="548"/>
    </row>
    <row r="27" spans="1:33" x14ac:dyDescent="0.2">
      <c r="A27" s="465"/>
      <c r="B27" s="460" t="s">
        <v>149</v>
      </c>
      <c r="C27" s="192">
        <v>227.76966500000006</v>
      </c>
      <c r="D27" s="192">
        <v>224.35030000000003</v>
      </c>
      <c r="E27" s="463">
        <v>220.89337399999997</v>
      </c>
      <c r="F27" s="463">
        <v>221.38063700000001</v>
      </c>
      <c r="G27" s="463">
        <v>328.29360199999991</v>
      </c>
      <c r="H27" s="463">
        <v>130.31894100000008</v>
      </c>
      <c r="I27" s="463">
        <v>235.9032729999999</v>
      </c>
      <c r="J27" s="192">
        <v>267.31031700000011</v>
      </c>
      <c r="K27" s="192">
        <v>287.22916999999978</v>
      </c>
      <c r="L27" s="192">
        <v>307.40626799999995</v>
      </c>
      <c r="M27" s="192">
        <v>307.76817799999975</v>
      </c>
      <c r="N27" s="192">
        <v>304.45920700000016</v>
      </c>
      <c r="O27" s="192">
        <v>288.14123099999995</v>
      </c>
      <c r="P27" s="192">
        <v>307.33513099999999</v>
      </c>
      <c r="Q27" s="192">
        <v>315.98726199999982</v>
      </c>
      <c r="R27" s="192">
        <v>341.64338499999991</v>
      </c>
      <c r="S27" s="192">
        <v>386.71587599999998</v>
      </c>
      <c r="T27" s="192">
        <v>421.2112419999998</v>
      </c>
      <c r="U27" s="192">
        <v>443.57873599999982</v>
      </c>
      <c r="V27" s="192">
        <v>421.18542100000008</v>
      </c>
      <c r="W27" s="192">
        <v>419.11182900000023</v>
      </c>
      <c r="X27" s="192">
        <v>396.67457999999993</v>
      </c>
      <c r="Y27" s="192">
        <v>386.5089319999999</v>
      </c>
      <c r="Z27" s="192">
        <v>414.54092900000001</v>
      </c>
      <c r="AA27" s="192">
        <v>409.2366890000003</v>
      </c>
      <c r="AB27" s="192">
        <v>420.68018999999998</v>
      </c>
      <c r="AC27" s="192">
        <v>413.15917500000023</v>
      </c>
      <c r="AD27" s="192">
        <v>402.32585899999992</v>
      </c>
      <c r="AE27" s="192">
        <v>402.46090600000014</v>
      </c>
      <c r="AF27" s="192">
        <v>398.75900700000034</v>
      </c>
      <c r="AG27" s="548"/>
    </row>
    <row r="28" spans="1:33" x14ac:dyDescent="0.2">
      <c r="A28" s="465"/>
      <c r="B28" s="465" t="s">
        <v>145</v>
      </c>
      <c r="C28" s="192">
        <v>36.001778000000002</v>
      </c>
      <c r="D28" s="192">
        <v>33.366900000000008</v>
      </c>
      <c r="E28" s="463">
        <v>35.249020999999992</v>
      </c>
      <c r="F28" s="463">
        <v>39.272027000000008</v>
      </c>
      <c r="G28" s="463">
        <v>42.948186999999997</v>
      </c>
      <c r="H28" s="463">
        <v>41.531259999999975</v>
      </c>
      <c r="I28" s="463">
        <v>58.500741000000005</v>
      </c>
      <c r="J28" s="192">
        <v>90.910063000000022</v>
      </c>
      <c r="K28" s="192">
        <v>88.881899999999987</v>
      </c>
      <c r="L28" s="192">
        <v>92.946072000000001</v>
      </c>
      <c r="M28" s="192">
        <v>78.942276000000035</v>
      </c>
      <c r="N28" s="192">
        <v>85.67393200000005</v>
      </c>
      <c r="O28" s="192">
        <v>114.52924299999998</v>
      </c>
      <c r="P28" s="192">
        <v>129.15955600000001</v>
      </c>
      <c r="Q28" s="192">
        <v>139.60433399999994</v>
      </c>
      <c r="R28" s="192">
        <v>148.06124399999999</v>
      </c>
      <c r="S28" s="192">
        <v>144.725435</v>
      </c>
      <c r="T28" s="192">
        <v>162.60997199999997</v>
      </c>
      <c r="U28" s="192">
        <v>164.78311199999996</v>
      </c>
      <c r="V28" s="192">
        <v>169.79062000000008</v>
      </c>
      <c r="W28" s="192">
        <v>179.65887899999993</v>
      </c>
      <c r="X28" s="192">
        <v>164.42570000000012</v>
      </c>
      <c r="Y28" s="192">
        <v>164.944379</v>
      </c>
      <c r="Z28" s="192">
        <v>173.63013100000003</v>
      </c>
      <c r="AA28" s="192">
        <v>188.35984300000001</v>
      </c>
      <c r="AB28" s="192">
        <v>211.86378100000002</v>
      </c>
      <c r="AC28" s="192">
        <v>218.39234300000041</v>
      </c>
      <c r="AD28" s="192">
        <v>248.84456899999941</v>
      </c>
      <c r="AE28" s="192">
        <v>267.33988000000045</v>
      </c>
      <c r="AF28" s="192">
        <v>259.10388599999965</v>
      </c>
      <c r="AG28" s="548"/>
    </row>
    <row r="29" spans="1:33" x14ac:dyDescent="0.2">
      <c r="A29" s="465"/>
      <c r="B29" s="465"/>
      <c r="C29" s="192"/>
      <c r="D29" s="192"/>
      <c r="E29" s="463"/>
      <c r="F29" s="463"/>
      <c r="G29" s="463"/>
      <c r="H29" s="463"/>
      <c r="I29" s="463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548"/>
    </row>
    <row r="30" spans="1:33" x14ac:dyDescent="0.2">
      <c r="A30" s="465"/>
      <c r="B30" s="466" t="s">
        <v>434</v>
      </c>
      <c r="C30" s="137">
        <v>683.22486100000015</v>
      </c>
      <c r="D30" s="137">
        <v>689.52433500000006</v>
      </c>
      <c r="E30" s="137">
        <v>734.94827100000009</v>
      </c>
      <c r="F30" s="137">
        <v>703.60555299999999</v>
      </c>
      <c r="G30" s="137">
        <v>1051.7426129999999</v>
      </c>
      <c r="H30" s="137">
        <v>492.31675400000006</v>
      </c>
      <c r="I30" s="137">
        <v>987.57667500000002</v>
      </c>
      <c r="J30" s="137">
        <v>1114.7547280000003</v>
      </c>
      <c r="K30" s="137">
        <v>1161.0801579999998</v>
      </c>
      <c r="L30" s="137">
        <v>1229.142568</v>
      </c>
      <c r="M30" s="137">
        <v>1252.364022</v>
      </c>
      <c r="N30" s="137">
        <v>1256.4616780000001</v>
      </c>
      <c r="O30" s="137">
        <v>1258.7936319999999</v>
      </c>
      <c r="P30" s="137">
        <v>1495.8101510000001</v>
      </c>
      <c r="Q30" s="137">
        <v>1576.7480249999994</v>
      </c>
      <c r="R30" s="137">
        <v>1622.4217850000002</v>
      </c>
      <c r="S30" s="137">
        <v>1711.8321770000002</v>
      </c>
      <c r="T30" s="137">
        <v>1952.1292040000003</v>
      </c>
      <c r="U30" s="137">
        <v>1905.9204459999996</v>
      </c>
      <c r="V30" s="137">
        <v>1958.6058230000003</v>
      </c>
      <c r="W30" s="137">
        <v>1970.090056</v>
      </c>
      <c r="X30" s="137">
        <v>1836.8000940000002</v>
      </c>
      <c r="Y30" s="137">
        <v>1883.8886540000001</v>
      </c>
      <c r="Z30" s="137">
        <v>1988.4728080000002</v>
      </c>
      <c r="AA30" s="137">
        <v>2049.6493220000007</v>
      </c>
      <c r="AB30" s="137">
        <v>2225.0015060000001</v>
      </c>
      <c r="AC30" s="137">
        <v>2179.4190410000001</v>
      </c>
      <c r="AD30" s="137">
        <v>2256.1650549999995</v>
      </c>
      <c r="AE30" s="137">
        <v>2369.0213329999997</v>
      </c>
      <c r="AF30" s="137">
        <v>2188.5059310000001</v>
      </c>
      <c r="AG30" s="548"/>
    </row>
    <row r="31" spans="1:33" x14ac:dyDescent="0.2"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548"/>
    </row>
    <row r="32" spans="1:33" x14ac:dyDescent="0.2">
      <c r="A32" s="467" t="s">
        <v>433</v>
      </c>
      <c r="B32" s="465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548"/>
    </row>
    <row r="33" spans="1:33" x14ac:dyDescent="0.2">
      <c r="A33" s="467"/>
      <c r="B33" s="465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548"/>
    </row>
    <row r="34" spans="1:33" x14ac:dyDescent="0.2">
      <c r="A34" s="465"/>
      <c r="B34" s="465" t="s">
        <v>148</v>
      </c>
      <c r="C34" s="192">
        <v>17</v>
      </c>
      <c r="D34" s="192">
        <v>17.100000000000001</v>
      </c>
      <c r="E34" s="463">
        <v>13.32</v>
      </c>
      <c r="F34" s="463">
        <v>12.57</v>
      </c>
      <c r="G34" s="463">
        <v>12.673</v>
      </c>
      <c r="H34" s="463">
        <v>9.3000000000000007</v>
      </c>
      <c r="I34" s="463">
        <v>9.8000000000000007</v>
      </c>
      <c r="J34" s="192">
        <v>9.9834017999999993</v>
      </c>
      <c r="K34" s="192">
        <v>10.390373800000001</v>
      </c>
      <c r="L34" s="192">
        <v>11.616740999999999</v>
      </c>
      <c r="M34" s="192">
        <v>10.7433344</v>
      </c>
      <c r="N34" s="192">
        <v>11.5583344</v>
      </c>
      <c r="O34" s="192">
        <v>11.5423344</v>
      </c>
      <c r="P34" s="192">
        <v>11.4363344</v>
      </c>
      <c r="Q34" s="192">
        <v>9.2413343999999995</v>
      </c>
      <c r="R34" s="192">
        <v>9.3183343999999995</v>
      </c>
      <c r="S34" s="192">
        <v>8.2363344000000005</v>
      </c>
      <c r="T34" s="192">
        <v>6.0443343999999994</v>
      </c>
      <c r="U34" s="192" t="s">
        <v>12</v>
      </c>
      <c r="V34" s="192" t="s">
        <v>12</v>
      </c>
      <c r="W34" s="192" t="s">
        <v>12</v>
      </c>
      <c r="X34" s="192" t="s">
        <v>12</v>
      </c>
      <c r="Y34" s="192" t="s">
        <v>8</v>
      </c>
      <c r="Z34" s="192" t="s">
        <v>8</v>
      </c>
      <c r="AA34" s="192" t="s">
        <v>8</v>
      </c>
      <c r="AB34" s="192" t="s">
        <v>8</v>
      </c>
      <c r="AC34" s="192" t="s">
        <v>8</v>
      </c>
      <c r="AD34" s="192" t="s">
        <v>8</v>
      </c>
      <c r="AE34" s="192" t="s">
        <v>8</v>
      </c>
      <c r="AF34" s="192" t="s">
        <v>8</v>
      </c>
      <c r="AG34" s="548"/>
    </row>
    <row r="35" spans="1:33" x14ac:dyDescent="0.2">
      <c r="B35" s="465" t="s">
        <v>147</v>
      </c>
      <c r="C35" s="192">
        <v>10.6</v>
      </c>
      <c r="D35" s="192">
        <v>6.7</v>
      </c>
      <c r="E35" s="463">
        <v>6.8520000000000003</v>
      </c>
      <c r="F35" s="463">
        <v>4.5279999999999996</v>
      </c>
      <c r="G35" s="463">
        <v>8.0730000000000004</v>
      </c>
      <c r="H35" s="463">
        <v>4.5880000000000001</v>
      </c>
      <c r="I35" s="463">
        <v>4.9359999999999999</v>
      </c>
      <c r="J35" s="192">
        <v>1.82</v>
      </c>
      <c r="K35" s="192">
        <v>1.972</v>
      </c>
      <c r="L35" s="192">
        <v>1.827</v>
      </c>
      <c r="M35" s="192">
        <v>1.6220000000000001</v>
      </c>
      <c r="N35" s="192">
        <v>1.133</v>
      </c>
      <c r="O35" s="192">
        <v>0.92400000000000004</v>
      </c>
      <c r="P35" s="192">
        <v>0.54700000000000004</v>
      </c>
      <c r="Q35" s="192">
        <v>0.52</v>
      </c>
      <c r="R35" s="192">
        <v>0.19700000000000001</v>
      </c>
      <c r="S35" s="192">
        <v>0.186</v>
      </c>
      <c r="T35" s="192">
        <v>0.157</v>
      </c>
      <c r="U35" s="192" t="s">
        <v>12</v>
      </c>
      <c r="V35" s="192" t="s">
        <v>12</v>
      </c>
      <c r="W35" s="192" t="s">
        <v>12</v>
      </c>
      <c r="X35" s="192" t="s">
        <v>12</v>
      </c>
      <c r="Y35" s="192" t="s">
        <v>8</v>
      </c>
      <c r="Z35" s="192" t="s">
        <v>8</v>
      </c>
      <c r="AA35" s="192" t="s">
        <v>8</v>
      </c>
      <c r="AB35" s="192" t="s">
        <v>8</v>
      </c>
      <c r="AC35" s="192" t="s">
        <v>8</v>
      </c>
      <c r="AD35" s="192" t="s">
        <v>8</v>
      </c>
      <c r="AE35" s="192" t="s">
        <v>8</v>
      </c>
      <c r="AF35" s="192" t="s">
        <v>8</v>
      </c>
      <c r="AG35" s="548"/>
    </row>
    <row r="36" spans="1:33" x14ac:dyDescent="0.2">
      <c r="A36" s="465"/>
      <c r="B36" s="465" t="s">
        <v>146</v>
      </c>
      <c r="C36" s="192">
        <v>4.9000000000000004</v>
      </c>
      <c r="D36" s="192">
        <v>5.0999999999999996</v>
      </c>
      <c r="E36" s="463">
        <v>5.1449999999999996</v>
      </c>
      <c r="F36" s="463">
        <v>3.738</v>
      </c>
      <c r="G36" s="463">
        <v>2.4769999999999999</v>
      </c>
      <c r="H36" s="463">
        <v>2.778</v>
      </c>
      <c r="I36" s="463">
        <v>4.0759999999999996</v>
      </c>
      <c r="J36" s="192">
        <v>3.39</v>
      </c>
      <c r="K36" s="192">
        <v>3.5019999999999998</v>
      </c>
      <c r="L36" s="192">
        <v>3.6059999999999999</v>
      </c>
      <c r="M36" s="192">
        <v>2.9329999999999998</v>
      </c>
      <c r="N36" s="192">
        <v>2.09</v>
      </c>
      <c r="O36" s="192">
        <v>1.7090000000000001</v>
      </c>
      <c r="P36" s="192">
        <v>1.6379999999999999</v>
      </c>
      <c r="Q36" s="192">
        <v>1.7410000000000001</v>
      </c>
      <c r="R36" s="192">
        <v>1.6539999999999999</v>
      </c>
      <c r="S36" s="192">
        <v>1.569</v>
      </c>
      <c r="T36" s="192">
        <v>0.75700000000000001</v>
      </c>
      <c r="U36" s="192" t="s">
        <v>12</v>
      </c>
      <c r="V36" s="192" t="s">
        <v>12</v>
      </c>
      <c r="W36" s="192" t="s">
        <v>12</v>
      </c>
      <c r="X36" s="192" t="s">
        <v>12</v>
      </c>
      <c r="Y36" s="192" t="s">
        <v>8</v>
      </c>
      <c r="Z36" s="192" t="s">
        <v>8</v>
      </c>
      <c r="AA36" s="192" t="s">
        <v>8</v>
      </c>
      <c r="AB36" s="192" t="s">
        <v>8</v>
      </c>
      <c r="AC36" s="192" t="s">
        <v>8</v>
      </c>
      <c r="AD36" s="192" t="s">
        <v>8</v>
      </c>
      <c r="AE36" s="192" t="s">
        <v>8</v>
      </c>
      <c r="AF36" s="192" t="s">
        <v>8</v>
      </c>
      <c r="AG36" s="548"/>
    </row>
    <row r="37" spans="1:33" x14ac:dyDescent="0.2">
      <c r="A37" s="465"/>
      <c r="B37" s="465" t="s">
        <v>145</v>
      </c>
      <c r="C37" s="192">
        <v>3.8</v>
      </c>
      <c r="D37" s="192">
        <v>3.3</v>
      </c>
      <c r="E37" s="463">
        <v>2.4700000000000002</v>
      </c>
      <c r="F37" s="463">
        <v>2.2130000000000001</v>
      </c>
      <c r="G37" s="463">
        <v>2.6480000000000001</v>
      </c>
      <c r="H37" s="463">
        <v>3.7</v>
      </c>
      <c r="I37" s="463">
        <v>3</v>
      </c>
      <c r="J37" s="192">
        <v>3.204971</v>
      </c>
      <c r="K37" s="192">
        <v>2.2624109999999997</v>
      </c>
      <c r="L37" s="192">
        <v>1.6045039999999999</v>
      </c>
      <c r="M37" s="192">
        <v>1.1543280000000002</v>
      </c>
      <c r="N37" s="192">
        <v>0.85532799999999998</v>
      </c>
      <c r="O37" s="192">
        <v>0.64432800000000001</v>
      </c>
      <c r="P37" s="192">
        <v>0.66332800000000003</v>
      </c>
      <c r="Q37" s="192">
        <v>0.70832799999999996</v>
      </c>
      <c r="R37" s="192">
        <v>0.58132799999999996</v>
      </c>
      <c r="S37" s="192">
        <v>0.59132799999999996</v>
      </c>
      <c r="T37" s="192">
        <v>0.98332799999999998</v>
      </c>
      <c r="U37" s="192" t="s">
        <v>12</v>
      </c>
      <c r="V37" s="192" t="s">
        <v>12</v>
      </c>
      <c r="W37" s="192" t="s">
        <v>12</v>
      </c>
      <c r="X37" s="192" t="s">
        <v>12</v>
      </c>
      <c r="Y37" s="192" t="s">
        <v>8</v>
      </c>
      <c r="Z37" s="192" t="s">
        <v>8</v>
      </c>
      <c r="AA37" s="192" t="s">
        <v>8</v>
      </c>
      <c r="AB37" s="192" t="s">
        <v>8</v>
      </c>
      <c r="AC37" s="192" t="s">
        <v>8</v>
      </c>
      <c r="AD37" s="192" t="s">
        <v>8</v>
      </c>
      <c r="AE37" s="192" t="s">
        <v>8</v>
      </c>
      <c r="AF37" s="192" t="s">
        <v>8</v>
      </c>
      <c r="AG37" s="548"/>
    </row>
    <row r="38" spans="1:33" x14ac:dyDescent="0.2">
      <c r="A38" s="465"/>
      <c r="B38" s="465"/>
      <c r="C38" s="192"/>
      <c r="D38" s="192"/>
      <c r="E38" s="463"/>
      <c r="F38" s="463"/>
      <c r="G38" s="463"/>
      <c r="H38" s="463"/>
      <c r="I38" s="463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548"/>
    </row>
    <row r="39" spans="1:33" x14ac:dyDescent="0.2">
      <c r="A39" s="465"/>
      <c r="B39" s="467" t="s">
        <v>144</v>
      </c>
      <c r="C39" s="138">
        <v>36.299999999999997</v>
      </c>
      <c r="D39" s="138">
        <v>32.199999999999996</v>
      </c>
      <c r="E39" s="555">
        <v>27.786999999999999</v>
      </c>
      <c r="F39" s="555">
        <v>23.048999999999999</v>
      </c>
      <c r="G39" s="555">
        <v>25.871000000000002</v>
      </c>
      <c r="H39" s="555">
        <v>20.366</v>
      </c>
      <c r="I39" s="555">
        <v>21.812000000000001</v>
      </c>
      <c r="J39" s="138">
        <v>18.398372800000001</v>
      </c>
      <c r="K39" s="138">
        <v>18.126784799999999</v>
      </c>
      <c r="L39" s="138">
        <v>18.654244999999996</v>
      </c>
      <c r="M39" s="138">
        <v>16.452662400000001</v>
      </c>
      <c r="N39" s="138">
        <v>15.636662399999999</v>
      </c>
      <c r="O39" s="138">
        <v>14.819662399999999</v>
      </c>
      <c r="P39" s="138">
        <v>14.2846624</v>
      </c>
      <c r="Q39" s="138">
        <v>12.210662399999999</v>
      </c>
      <c r="R39" s="138">
        <v>11.750662399999998</v>
      </c>
      <c r="S39" s="138">
        <v>10.5826624</v>
      </c>
      <c r="T39" s="138">
        <v>7.9416623999999993</v>
      </c>
      <c r="U39" s="192" t="s">
        <v>12</v>
      </c>
      <c r="V39" s="192" t="s">
        <v>12</v>
      </c>
      <c r="W39" s="192" t="s">
        <v>12</v>
      </c>
      <c r="X39" s="192" t="s">
        <v>12</v>
      </c>
      <c r="Y39" s="192" t="s">
        <v>8</v>
      </c>
      <c r="Z39" s="192" t="s">
        <v>8</v>
      </c>
      <c r="AA39" s="192" t="s">
        <v>8</v>
      </c>
      <c r="AB39" s="192" t="s">
        <v>8</v>
      </c>
      <c r="AC39" s="192" t="s">
        <v>8</v>
      </c>
      <c r="AD39" s="192" t="s">
        <v>8</v>
      </c>
      <c r="AE39" s="192" t="s">
        <v>8</v>
      </c>
      <c r="AF39" s="192" t="s">
        <v>8</v>
      </c>
      <c r="AG39" s="548"/>
    </row>
    <row r="40" spans="1:33" x14ac:dyDescent="0.2">
      <c r="A40" s="465"/>
      <c r="B40" s="467"/>
      <c r="C40" s="192"/>
      <c r="D40" s="192"/>
      <c r="E40" s="555"/>
      <c r="F40" s="555"/>
      <c r="G40" s="555"/>
      <c r="H40" s="555"/>
      <c r="I40" s="555"/>
      <c r="J40" s="138"/>
      <c r="K40" s="138"/>
      <c r="L40" s="138"/>
      <c r="M40" s="138"/>
      <c r="N40" s="138"/>
      <c r="O40" s="138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548"/>
    </row>
    <row r="41" spans="1:33" s="395" customFormat="1" x14ac:dyDescent="0.2">
      <c r="A41" s="468" t="s">
        <v>143</v>
      </c>
      <c r="B41" s="469"/>
      <c r="C41" s="137">
        <v>719.5248610000001</v>
      </c>
      <c r="D41" s="137">
        <v>721.72433500000011</v>
      </c>
      <c r="E41" s="137">
        <v>762.73527100000013</v>
      </c>
      <c r="F41" s="137">
        <v>726.65455299999996</v>
      </c>
      <c r="G41" s="137">
        <v>1077.613613</v>
      </c>
      <c r="H41" s="137">
        <v>512.68275400000005</v>
      </c>
      <c r="I41" s="137">
        <v>1009.388675</v>
      </c>
      <c r="J41" s="137">
        <v>1133.1531008000004</v>
      </c>
      <c r="K41" s="137">
        <v>1179.2069427999998</v>
      </c>
      <c r="L41" s="137">
        <v>1247.7968129999999</v>
      </c>
      <c r="M41" s="137">
        <v>1268.8166844</v>
      </c>
      <c r="N41" s="137">
        <v>1272.0983404000001</v>
      </c>
      <c r="O41" s="137">
        <v>1273.6132943999999</v>
      </c>
      <c r="P41" s="137">
        <v>1510.0948134</v>
      </c>
      <c r="Q41" s="137">
        <v>1588.9586873999995</v>
      </c>
      <c r="R41" s="137">
        <v>1634.1724474000002</v>
      </c>
      <c r="S41" s="137">
        <v>1722.4148394000001</v>
      </c>
      <c r="T41" s="137">
        <v>1960.0708664000003</v>
      </c>
      <c r="U41" s="137">
        <v>1905.9204459999996</v>
      </c>
      <c r="V41" s="137">
        <v>1958.6058230000003</v>
      </c>
      <c r="W41" s="137">
        <v>1970.090056</v>
      </c>
      <c r="X41" s="137">
        <v>1836.7851870000002</v>
      </c>
      <c r="Y41" s="137">
        <v>1883.8774430000001</v>
      </c>
      <c r="Z41" s="137">
        <v>1988.4630910000001</v>
      </c>
      <c r="AA41" s="137">
        <v>2049.6493220000007</v>
      </c>
      <c r="AB41" s="137">
        <v>2225.4030450000005</v>
      </c>
      <c r="AC41" s="137">
        <v>2179.4190410000001</v>
      </c>
      <c r="AD41" s="137">
        <v>2256.1650549999995</v>
      </c>
      <c r="AE41" s="137">
        <v>2369.0213329999997</v>
      </c>
      <c r="AF41" s="137">
        <v>2188.5059310000001</v>
      </c>
    </row>
    <row r="42" spans="1:33" ht="13.5" thickBot="1" x14ac:dyDescent="0.25">
      <c r="A42" s="193"/>
      <c r="B42" s="401"/>
      <c r="C42" s="193"/>
      <c r="D42" s="193"/>
      <c r="E42" s="193"/>
      <c r="F42" s="193"/>
      <c r="G42" s="193"/>
      <c r="H42" s="193"/>
      <c r="I42" s="193"/>
      <c r="J42" s="193"/>
      <c r="K42" s="194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</row>
    <row r="43" spans="1:33" x14ac:dyDescent="0.2">
      <c r="B43" s="470"/>
    </row>
    <row r="44" spans="1:33" x14ac:dyDescent="0.2">
      <c r="A44" s="550" t="s">
        <v>142</v>
      </c>
      <c r="B44" s="470"/>
    </row>
    <row r="45" spans="1:33" x14ac:dyDescent="0.2">
      <c r="A45" s="490" t="s">
        <v>365</v>
      </c>
      <c r="B45" s="471"/>
      <c r="X45" s="557"/>
    </row>
    <row r="46" spans="1:33" x14ac:dyDescent="0.2">
      <c r="A46" s="460" t="s">
        <v>469</v>
      </c>
      <c r="B46" s="472"/>
    </row>
    <row r="47" spans="1:33" x14ac:dyDescent="0.2">
      <c r="A47" s="470"/>
      <c r="B47" s="470"/>
      <c r="Z47" s="137"/>
    </row>
    <row r="48" spans="1:33" x14ac:dyDescent="0.2">
      <c r="A48" s="470"/>
      <c r="B48" s="473"/>
    </row>
    <row r="49" spans="2:23" x14ac:dyDescent="0.2">
      <c r="B49" s="470"/>
    </row>
    <row r="50" spans="2:23" x14ac:dyDescent="0.2">
      <c r="B50" s="470"/>
      <c r="J50" s="558">
        <v>2.7907890000000001E-3</v>
      </c>
      <c r="K50" s="558">
        <v>4.4411540000000001E-3</v>
      </c>
      <c r="L50" s="558">
        <v>3.1270649999999983E-3</v>
      </c>
      <c r="M50" s="558">
        <v>3.4230989999999985E-3</v>
      </c>
      <c r="N50" s="558">
        <v>3.5130120000000016E-3</v>
      </c>
      <c r="O50" s="558">
        <v>4.2934420000000023E-3</v>
      </c>
    </row>
    <row r="51" spans="2:23" x14ac:dyDescent="0.2">
      <c r="B51" s="470"/>
      <c r="J51" s="558">
        <v>9.8082289999999982E-3</v>
      </c>
      <c r="K51" s="558">
        <v>1.0312136000000001E-2</v>
      </c>
      <c r="L51" s="558">
        <v>1.3025323000000007E-2</v>
      </c>
      <c r="M51" s="558">
        <v>1.1091162999999999E-2</v>
      </c>
      <c r="N51" s="558">
        <v>1.0190951999999994E-2</v>
      </c>
      <c r="O51" s="558">
        <v>9.0338399999999978E-3</v>
      </c>
      <c r="S51" s="460"/>
      <c r="T51" s="460"/>
      <c r="U51" s="460"/>
      <c r="V51" s="460"/>
      <c r="W51" s="460"/>
    </row>
    <row r="52" spans="2:23" x14ac:dyDescent="0.2">
      <c r="B52" s="470"/>
      <c r="J52" s="558">
        <v>1.3490247000000002E-2</v>
      </c>
      <c r="K52" s="558">
        <v>1.7027444999999992E-2</v>
      </c>
      <c r="L52" s="558">
        <v>1.8024467999999995E-2</v>
      </c>
      <c r="M52" s="558">
        <v>1.8322493000000002E-2</v>
      </c>
      <c r="N52" s="558">
        <v>2.5218918999999999E-2</v>
      </c>
      <c r="O52" s="558">
        <v>2.6404388999999983E-2</v>
      </c>
      <c r="S52" s="460"/>
      <c r="T52" s="460"/>
      <c r="U52" s="460"/>
      <c r="V52" s="460"/>
      <c r="W52" s="460"/>
    </row>
    <row r="53" spans="2:23" x14ac:dyDescent="0.2">
      <c r="B53" s="470"/>
      <c r="J53" s="558">
        <v>4.5671511999999991E-2</v>
      </c>
      <c r="K53" s="558">
        <v>5.0977006999999984E-2</v>
      </c>
      <c r="L53" s="558">
        <v>2.8420305999999996E-2</v>
      </c>
      <c r="M53" s="558">
        <v>3.7538792000000029E-2</v>
      </c>
      <c r="N53" s="558">
        <v>4.6318791000000033E-2</v>
      </c>
      <c r="O53" s="558">
        <v>4.1178419000000008E-2</v>
      </c>
      <c r="S53" s="460"/>
      <c r="T53" s="460"/>
      <c r="U53" s="460"/>
      <c r="V53" s="460"/>
      <c r="W53" s="460"/>
    </row>
    <row r="54" spans="2:23" x14ac:dyDescent="0.2">
      <c r="B54" s="470"/>
      <c r="J54" s="558">
        <v>7.5886744000000006E-2</v>
      </c>
      <c r="K54" s="558">
        <v>9.9005249000000031E-2</v>
      </c>
      <c r="L54" s="558">
        <v>9.6507422999999981E-2</v>
      </c>
      <c r="M54" s="558">
        <v>0.11022420600000009</v>
      </c>
      <c r="N54" s="558">
        <v>0.10584256300000004</v>
      </c>
      <c r="O54" s="558">
        <v>9.2558320000000083E-2</v>
      </c>
      <c r="S54" s="460"/>
      <c r="T54" s="460"/>
      <c r="U54" s="460"/>
      <c r="V54" s="460"/>
      <c r="W54" s="460"/>
    </row>
    <row r="55" spans="2:23" x14ac:dyDescent="0.2">
      <c r="B55" s="470"/>
      <c r="J55" s="558">
        <v>3.596237E-2</v>
      </c>
      <c r="K55" s="558">
        <v>4.2922482999999997E-2</v>
      </c>
      <c r="L55" s="558">
        <v>2.9778856999999992E-2</v>
      </c>
      <c r="M55" s="558">
        <v>2.9594511000000004E-2</v>
      </c>
      <c r="N55" s="558">
        <v>3.1777648999999998E-2</v>
      </c>
      <c r="O55" s="558">
        <v>3.3385924000000011E-2</v>
      </c>
      <c r="S55" s="460"/>
      <c r="T55" s="460"/>
      <c r="U55" s="460"/>
      <c r="V55" s="460"/>
      <c r="W55" s="460"/>
    </row>
    <row r="56" spans="2:23" x14ac:dyDescent="0.2">
      <c r="B56" s="470"/>
      <c r="J56" s="558">
        <v>2.8058838000000003E-2</v>
      </c>
      <c r="K56" s="558">
        <v>2.8311159000000002E-2</v>
      </c>
      <c r="L56" s="558">
        <v>3.4339038000000016E-2</v>
      </c>
      <c r="M56" s="558">
        <v>3.6446872000000005E-2</v>
      </c>
      <c r="N56" s="558">
        <v>3.4473822999999994E-2</v>
      </c>
      <c r="O56" s="558">
        <v>2.8986726999999986E-2</v>
      </c>
      <c r="S56" s="460"/>
      <c r="T56" s="460"/>
      <c r="U56" s="460"/>
      <c r="V56" s="460"/>
      <c r="W56" s="460"/>
    </row>
    <row r="57" spans="2:23" x14ac:dyDescent="0.2">
      <c r="B57" s="470"/>
      <c r="J57" s="558">
        <v>1.6803194999999996E-2</v>
      </c>
      <c r="K57" s="558">
        <v>1.8885867000000004E-2</v>
      </c>
      <c r="L57" s="558">
        <v>2.1471927000000016E-2</v>
      </c>
      <c r="M57" s="558">
        <v>2.4926335999999997E-2</v>
      </c>
      <c r="N57" s="558">
        <v>2.1104628000000004E-2</v>
      </c>
      <c r="O57" s="558">
        <v>2.6426941000000023E-2</v>
      </c>
      <c r="S57" s="460"/>
      <c r="T57" s="460"/>
      <c r="U57" s="460"/>
      <c r="V57" s="460"/>
      <c r="W57" s="460"/>
    </row>
    <row r="58" spans="2:23" x14ac:dyDescent="0.2">
      <c r="B58" s="470"/>
      <c r="J58" s="558">
        <v>4.3305230000000007E-2</v>
      </c>
      <c r="K58" s="558">
        <v>5.1670444999999988E-2</v>
      </c>
      <c r="L58" s="558">
        <v>6.0289830000000003E-2</v>
      </c>
      <c r="M58" s="558">
        <v>6.5245165000000022E-2</v>
      </c>
      <c r="N58" s="558">
        <v>6.7459343999999991E-2</v>
      </c>
      <c r="O58" s="558">
        <v>6.5839796000000048E-2</v>
      </c>
      <c r="S58" s="460"/>
      <c r="T58" s="460"/>
      <c r="U58" s="460"/>
      <c r="V58" s="460"/>
      <c r="W58" s="460"/>
    </row>
    <row r="59" spans="2:23" x14ac:dyDescent="0.2">
      <c r="B59" s="470"/>
      <c r="J59" s="558">
        <v>1.5893976000000001E-2</v>
      </c>
      <c r="K59" s="558">
        <v>1.3970412999999999E-2</v>
      </c>
      <c r="L59" s="558">
        <v>1.3491666999999992E-2</v>
      </c>
      <c r="M59" s="558">
        <v>1.5536095999999999E-2</v>
      </c>
      <c r="N59" s="558">
        <v>1.6079739000000006E-2</v>
      </c>
      <c r="O59" s="558">
        <v>1.6257840000000006E-2</v>
      </c>
      <c r="S59" s="460"/>
      <c r="T59" s="460"/>
      <c r="U59" s="460"/>
      <c r="V59" s="460"/>
      <c r="W59" s="460"/>
    </row>
    <row r="60" spans="2:23" x14ac:dyDescent="0.2">
      <c r="B60" s="470"/>
      <c r="J60" s="558">
        <v>0.12840796199999999</v>
      </c>
      <c r="K60" s="558">
        <v>0.12661493600000004</v>
      </c>
      <c r="L60" s="558">
        <v>0.14277921900000001</v>
      </c>
      <c r="M60" s="558">
        <v>0.14619432199999982</v>
      </c>
      <c r="N60" s="558">
        <v>0.14944489899999955</v>
      </c>
      <c r="O60" s="558">
        <v>0.16505710000000032</v>
      </c>
      <c r="S60" s="460"/>
      <c r="T60" s="460"/>
      <c r="U60" s="460"/>
      <c r="V60" s="460"/>
      <c r="W60" s="460"/>
    </row>
    <row r="61" spans="2:23" x14ac:dyDescent="0.2">
      <c r="B61" s="470"/>
      <c r="J61" s="558">
        <v>5.1540957999999998E-2</v>
      </c>
      <c r="K61" s="558">
        <v>5.1062176000000022E-2</v>
      </c>
      <c r="L61" s="558">
        <v>8.6236108000000006E-2</v>
      </c>
      <c r="M61" s="558">
        <v>6.7982497000000072E-2</v>
      </c>
      <c r="N61" s="558">
        <v>5.9396077000000033E-2</v>
      </c>
      <c r="O61" s="558">
        <v>6.8354606000000095E-2</v>
      </c>
      <c r="S61" s="460"/>
      <c r="T61" s="460"/>
      <c r="U61" s="460"/>
      <c r="V61" s="460"/>
      <c r="W61" s="460"/>
    </row>
    <row r="62" spans="2:23" x14ac:dyDescent="0.2">
      <c r="B62" s="470"/>
      <c r="J62" s="558">
        <v>0.25989887699999997</v>
      </c>
      <c r="K62" s="558">
        <v>0.201779187</v>
      </c>
      <c r="L62" s="558">
        <v>0.20306782099999976</v>
      </c>
      <c r="M62" s="558">
        <v>0.21177407999999989</v>
      </c>
      <c r="N62" s="558">
        <v>0.197607639</v>
      </c>
      <c r="O62" s="558">
        <v>0.17231418000000026</v>
      </c>
      <c r="S62" s="460"/>
      <c r="T62" s="460"/>
      <c r="U62" s="460"/>
      <c r="V62" s="460"/>
      <c r="W62" s="460"/>
    </row>
    <row r="63" spans="2:23" x14ac:dyDescent="0.2">
      <c r="B63" s="470"/>
      <c r="J63" s="558">
        <v>7.8175710000000006E-3</v>
      </c>
      <c r="K63" s="558">
        <v>7.9757379999999996E-3</v>
      </c>
      <c r="L63" s="558">
        <v>8.7408799999999995E-3</v>
      </c>
      <c r="M63" s="558">
        <v>1.1529324999999998E-2</v>
      </c>
      <c r="N63" s="558">
        <v>1.2929385999999992E-2</v>
      </c>
      <c r="O63" s="558">
        <v>1.1219433999999986E-2</v>
      </c>
      <c r="S63" s="460"/>
      <c r="T63" s="460"/>
      <c r="U63" s="460"/>
      <c r="V63" s="460"/>
      <c r="W63" s="460"/>
    </row>
    <row r="64" spans="2:23" x14ac:dyDescent="0.2">
      <c r="B64" s="470"/>
      <c r="J64" s="558">
        <v>4.8265913000000001E-2</v>
      </c>
      <c r="K64" s="558">
        <v>5.3848011000000008E-2</v>
      </c>
      <c r="L64" s="558">
        <v>6.1425665000000046E-2</v>
      </c>
      <c r="M64" s="558">
        <v>6.5473967999999994E-2</v>
      </c>
      <c r="N64" s="558">
        <v>7.5719377000000074E-2</v>
      </c>
      <c r="O64" s="558">
        <v>8.0573742000000004E-2</v>
      </c>
      <c r="S64" s="460"/>
      <c r="T64" s="460"/>
      <c r="U64" s="460"/>
      <c r="V64" s="460"/>
      <c r="W64" s="460"/>
    </row>
    <row r="65" spans="2:23" x14ac:dyDescent="0.2">
      <c r="B65" s="470"/>
      <c r="J65" s="558">
        <v>6.3826179999999996E-3</v>
      </c>
      <c r="K65" s="558">
        <v>6.1656820000000031E-3</v>
      </c>
      <c r="L65" s="558">
        <v>8.0646310000000027E-3</v>
      </c>
      <c r="M65" s="558">
        <v>1.0350642999999991E-2</v>
      </c>
      <c r="N65" s="558">
        <v>9.2517409999999991E-3</v>
      </c>
      <c r="O65" s="558">
        <v>1.4238457999999997E-2</v>
      </c>
      <c r="S65" s="460"/>
      <c r="T65" s="460"/>
      <c r="U65" s="460"/>
      <c r="V65" s="460"/>
      <c r="W65" s="460"/>
    </row>
    <row r="66" spans="2:23" x14ac:dyDescent="0.2">
      <c r="B66" s="470"/>
      <c r="J66" s="558">
        <v>0.27259940100000007</v>
      </c>
      <c r="K66" s="558">
        <v>0.28722916999999987</v>
      </c>
      <c r="L66" s="558">
        <v>0.30740626799999987</v>
      </c>
      <c r="M66" s="558">
        <v>0.30776817799999973</v>
      </c>
      <c r="N66" s="558">
        <v>0.30445920699999979</v>
      </c>
      <c r="O66" s="558">
        <v>0.28814123099999994</v>
      </c>
      <c r="S66" s="460"/>
      <c r="T66" s="460"/>
      <c r="U66" s="460"/>
      <c r="V66" s="460"/>
      <c r="W66" s="460"/>
    </row>
    <row r="67" spans="2:23" x14ac:dyDescent="0.2">
      <c r="B67" s="470"/>
      <c r="J67" s="558">
        <v>9.6864848999999989E-2</v>
      </c>
      <c r="K67" s="558">
        <v>9.247992599999999E-2</v>
      </c>
      <c r="L67" s="558">
        <v>9.6873639000000011E-2</v>
      </c>
      <c r="M67" s="558">
        <v>8.3849032000000004E-2</v>
      </c>
      <c r="N67" s="558">
        <v>9.1482230999999997E-2</v>
      </c>
      <c r="O67" s="558">
        <v>0.12202191299999997</v>
      </c>
      <c r="S67" s="460"/>
      <c r="T67" s="460"/>
      <c r="U67" s="460"/>
      <c r="V67" s="460"/>
      <c r="W67" s="460"/>
    </row>
    <row r="68" spans="2:23" x14ac:dyDescent="0.2">
      <c r="B68" s="470"/>
      <c r="S68" s="460"/>
      <c r="T68" s="460"/>
      <c r="U68" s="460"/>
      <c r="V68" s="460"/>
      <c r="W68" s="460"/>
    </row>
    <row r="69" spans="2:23" x14ac:dyDescent="0.2">
      <c r="B69" s="470"/>
      <c r="S69" s="460"/>
      <c r="T69" s="460"/>
      <c r="U69" s="460"/>
      <c r="V69" s="460"/>
      <c r="W69" s="460"/>
    </row>
    <row r="70" spans="2:23" x14ac:dyDescent="0.2">
      <c r="B70" s="470"/>
      <c r="S70" s="460"/>
      <c r="T70" s="460"/>
      <c r="U70" s="460"/>
      <c r="V70" s="460"/>
      <c r="W70" s="460"/>
    </row>
    <row r="71" spans="2:23" x14ac:dyDescent="0.2">
      <c r="B71" s="470"/>
      <c r="S71" s="460"/>
      <c r="T71" s="460"/>
      <c r="U71" s="460"/>
      <c r="V71" s="460"/>
      <c r="W71" s="460"/>
    </row>
    <row r="72" spans="2:23" x14ac:dyDescent="0.2">
      <c r="B72" s="470"/>
      <c r="S72" s="460"/>
      <c r="T72" s="460"/>
      <c r="U72" s="460"/>
      <c r="V72" s="460"/>
      <c r="W72" s="460"/>
    </row>
    <row r="73" spans="2:23" x14ac:dyDescent="0.2">
      <c r="B73" s="470"/>
      <c r="S73" s="460"/>
      <c r="T73" s="460"/>
      <c r="U73" s="460"/>
      <c r="V73" s="460"/>
      <c r="W73" s="460"/>
    </row>
    <row r="74" spans="2:23" x14ac:dyDescent="0.2">
      <c r="B74" s="470"/>
      <c r="S74" s="460"/>
      <c r="T74" s="460"/>
      <c r="U74" s="460"/>
      <c r="V74" s="460"/>
      <c r="W74" s="460"/>
    </row>
    <row r="75" spans="2:23" x14ac:dyDescent="0.2">
      <c r="B75" s="470"/>
      <c r="S75" s="460"/>
      <c r="T75" s="460"/>
      <c r="U75" s="460"/>
      <c r="V75" s="460"/>
      <c r="W75" s="460"/>
    </row>
    <row r="76" spans="2:23" x14ac:dyDescent="0.2">
      <c r="B76" s="470"/>
      <c r="S76" s="460"/>
      <c r="T76" s="460"/>
      <c r="U76" s="460"/>
      <c r="V76" s="460"/>
      <c r="W76" s="460"/>
    </row>
    <row r="77" spans="2:23" x14ac:dyDescent="0.2">
      <c r="B77" s="470"/>
      <c r="S77" s="460"/>
      <c r="T77" s="460"/>
      <c r="U77" s="460"/>
      <c r="V77" s="460"/>
      <c r="W77" s="460"/>
    </row>
    <row r="78" spans="2:23" x14ac:dyDescent="0.2">
      <c r="B78" s="470"/>
      <c r="S78" s="460"/>
      <c r="T78" s="460"/>
      <c r="U78" s="460"/>
      <c r="V78" s="460"/>
      <c r="W78" s="460"/>
    </row>
    <row r="79" spans="2:23" x14ac:dyDescent="0.2">
      <c r="B79" s="470"/>
      <c r="S79" s="460"/>
      <c r="T79" s="460"/>
      <c r="U79" s="460"/>
      <c r="V79" s="460"/>
      <c r="W79" s="460"/>
    </row>
    <row r="80" spans="2:23" x14ac:dyDescent="0.2">
      <c r="B80" s="470"/>
      <c r="S80" s="460"/>
      <c r="T80" s="460"/>
      <c r="U80" s="460"/>
      <c r="V80" s="460"/>
      <c r="W80" s="460"/>
    </row>
    <row r="81" spans="2:23" x14ac:dyDescent="0.2">
      <c r="B81" s="470"/>
      <c r="S81" s="460"/>
      <c r="T81" s="460"/>
      <c r="U81" s="460"/>
      <c r="V81" s="460"/>
      <c r="W81" s="460"/>
    </row>
    <row r="82" spans="2:23" x14ac:dyDescent="0.2">
      <c r="B82" s="470"/>
      <c r="S82" s="460"/>
      <c r="T82" s="460"/>
      <c r="U82" s="460"/>
      <c r="V82" s="460"/>
      <c r="W82" s="460"/>
    </row>
    <row r="83" spans="2:23" x14ac:dyDescent="0.2">
      <c r="B83" s="470"/>
      <c r="K83" s="460"/>
      <c r="S83" s="460"/>
      <c r="T83" s="460"/>
      <c r="U83" s="460"/>
      <c r="V83" s="460"/>
      <c r="W83" s="460"/>
    </row>
    <row r="84" spans="2:23" x14ac:dyDescent="0.2">
      <c r="B84" s="470"/>
      <c r="K84" s="460"/>
      <c r="S84" s="460"/>
      <c r="T84" s="460"/>
      <c r="U84" s="460"/>
      <c r="V84" s="460"/>
      <c r="W84" s="460"/>
    </row>
    <row r="85" spans="2:23" x14ac:dyDescent="0.2">
      <c r="B85" s="470"/>
      <c r="K85" s="460"/>
      <c r="S85" s="460"/>
      <c r="T85" s="460"/>
      <c r="U85" s="460"/>
      <c r="V85" s="460"/>
      <c r="W85" s="460"/>
    </row>
    <row r="86" spans="2:23" x14ac:dyDescent="0.2">
      <c r="B86" s="470"/>
      <c r="K86" s="460"/>
      <c r="S86" s="460"/>
      <c r="T86" s="460"/>
      <c r="U86" s="460"/>
      <c r="V86" s="460"/>
      <c r="W86" s="460"/>
    </row>
    <row r="87" spans="2:23" x14ac:dyDescent="0.2">
      <c r="B87" s="470"/>
      <c r="K87" s="460"/>
      <c r="S87" s="460"/>
      <c r="T87" s="460"/>
      <c r="U87" s="460"/>
      <c r="V87" s="460"/>
      <c r="W87" s="460"/>
    </row>
    <row r="88" spans="2:23" x14ac:dyDescent="0.2">
      <c r="B88" s="470"/>
      <c r="K88" s="460"/>
      <c r="S88" s="460"/>
      <c r="T88" s="460"/>
      <c r="U88" s="460"/>
      <c r="V88" s="460"/>
      <c r="W88" s="460"/>
    </row>
    <row r="89" spans="2:23" x14ac:dyDescent="0.2">
      <c r="B89" s="470"/>
      <c r="K89" s="460"/>
      <c r="S89" s="460"/>
      <c r="T89" s="460"/>
      <c r="U89" s="460"/>
      <c r="V89" s="460"/>
      <c r="W89" s="460"/>
    </row>
    <row r="90" spans="2:23" x14ac:dyDescent="0.2">
      <c r="B90" s="470"/>
      <c r="K90" s="460"/>
      <c r="S90" s="460"/>
      <c r="T90" s="460"/>
      <c r="U90" s="460"/>
      <c r="V90" s="460"/>
      <c r="W90" s="460"/>
    </row>
    <row r="91" spans="2:23" x14ac:dyDescent="0.2">
      <c r="B91" s="470"/>
      <c r="K91" s="460"/>
      <c r="S91" s="460"/>
      <c r="T91" s="460"/>
      <c r="U91" s="460"/>
      <c r="V91" s="460"/>
      <c r="W91" s="460"/>
    </row>
    <row r="92" spans="2:23" x14ac:dyDescent="0.2">
      <c r="B92" s="470"/>
      <c r="K92" s="460"/>
      <c r="S92" s="460"/>
      <c r="T92" s="460"/>
      <c r="U92" s="460"/>
      <c r="V92" s="460"/>
      <c r="W92" s="460"/>
    </row>
    <row r="93" spans="2:23" x14ac:dyDescent="0.2">
      <c r="B93" s="470"/>
      <c r="K93" s="460"/>
      <c r="S93" s="460"/>
      <c r="T93" s="460"/>
      <c r="U93" s="460"/>
      <c r="V93" s="460"/>
      <c r="W93" s="460"/>
    </row>
    <row r="94" spans="2:23" x14ac:dyDescent="0.2">
      <c r="B94" s="470"/>
      <c r="K94" s="460"/>
      <c r="S94" s="460"/>
      <c r="T94" s="460"/>
      <c r="U94" s="460"/>
      <c r="V94" s="460"/>
      <c r="W94" s="460"/>
    </row>
    <row r="95" spans="2:23" x14ac:dyDescent="0.2">
      <c r="B95" s="470"/>
      <c r="K95" s="460"/>
      <c r="S95" s="460"/>
      <c r="T95" s="460"/>
      <c r="U95" s="460"/>
      <c r="V95" s="460"/>
      <c r="W95" s="460"/>
    </row>
    <row r="96" spans="2:23" x14ac:dyDescent="0.2">
      <c r="B96" s="470"/>
      <c r="K96" s="460"/>
      <c r="S96" s="460"/>
      <c r="T96" s="460"/>
      <c r="U96" s="460"/>
      <c r="V96" s="460"/>
      <c r="W96" s="460"/>
    </row>
    <row r="97" spans="2:23" x14ac:dyDescent="0.2">
      <c r="B97" s="470"/>
      <c r="K97" s="460"/>
      <c r="S97" s="460"/>
      <c r="T97" s="460"/>
      <c r="U97" s="460"/>
      <c r="V97" s="460"/>
      <c r="W97" s="460"/>
    </row>
    <row r="98" spans="2:23" x14ac:dyDescent="0.2">
      <c r="B98" s="470"/>
      <c r="K98" s="460"/>
      <c r="S98" s="460"/>
      <c r="T98" s="460"/>
      <c r="U98" s="460"/>
      <c r="V98" s="460"/>
      <c r="W98" s="460"/>
    </row>
    <row r="99" spans="2:23" x14ac:dyDescent="0.2">
      <c r="B99" s="470"/>
      <c r="K99" s="460"/>
      <c r="S99" s="460"/>
      <c r="T99" s="460"/>
      <c r="U99" s="460"/>
      <c r="V99" s="460"/>
      <c r="W99" s="460"/>
    </row>
    <row r="100" spans="2:23" x14ac:dyDescent="0.2">
      <c r="B100" s="470"/>
      <c r="K100" s="460"/>
      <c r="S100" s="460"/>
      <c r="T100" s="460"/>
      <c r="U100" s="460"/>
      <c r="V100" s="460"/>
      <c r="W100" s="460"/>
    </row>
    <row r="101" spans="2:23" x14ac:dyDescent="0.2">
      <c r="B101" s="470"/>
      <c r="K101" s="460"/>
      <c r="S101" s="460"/>
      <c r="T101" s="460"/>
      <c r="U101" s="460"/>
      <c r="V101" s="460"/>
      <c r="W101" s="460"/>
    </row>
    <row r="102" spans="2:23" x14ac:dyDescent="0.2">
      <c r="B102" s="470"/>
      <c r="K102" s="460"/>
      <c r="S102" s="460"/>
      <c r="T102" s="460"/>
      <c r="U102" s="460"/>
      <c r="V102" s="460"/>
      <c r="W102" s="460"/>
    </row>
    <row r="103" spans="2:23" x14ac:dyDescent="0.2">
      <c r="B103" s="470"/>
      <c r="K103" s="460"/>
      <c r="S103" s="460"/>
      <c r="T103" s="460"/>
      <c r="U103" s="460"/>
      <c r="V103" s="460"/>
      <c r="W103" s="460"/>
    </row>
    <row r="104" spans="2:23" x14ac:dyDescent="0.2">
      <c r="B104" s="470"/>
      <c r="K104" s="460"/>
      <c r="S104" s="460"/>
      <c r="T104" s="460"/>
      <c r="U104" s="460"/>
      <c r="V104" s="460"/>
      <c r="W104" s="460"/>
    </row>
    <row r="105" spans="2:23" x14ac:dyDescent="0.2">
      <c r="B105" s="470"/>
      <c r="K105" s="460"/>
      <c r="S105" s="460"/>
      <c r="T105" s="460"/>
      <c r="U105" s="460"/>
      <c r="V105" s="460"/>
      <c r="W105" s="460"/>
    </row>
    <row r="106" spans="2:23" x14ac:dyDescent="0.2">
      <c r="B106" s="470"/>
      <c r="K106" s="460"/>
      <c r="S106" s="460"/>
      <c r="T106" s="460"/>
      <c r="U106" s="460"/>
      <c r="V106" s="460"/>
      <c r="W106" s="460"/>
    </row>
    <row r="107" spans="2:23" x14ac:dyDescent="0.2">
      <c r="B107" s="470"/>
      <c r="K107" s="460"/>
      <c r="S107" s="460"/>
      <c r="T107" s="460"/>
      <c r="U107" s="460"/>
      <c r="V107" s="460"/>
      <c r="W107" s="460"/>
    </row>
    <row r="108" spans="2:23" x14ac:dyDescent="0.2">
      <c r="B108" s="470"/>
      <c r="K108" s="460"/>
      <c r="S108" s="460"/>
      <c r="T108" s="460"/>
      <c r="U108" s="460"/>
      <c r="V108" s="460"/>
      <c r="W108" s="460"/>
    </row>
    <row r="109" spans="2:23" x14ac:dyDescent="0.2">
      <c r="B109" s="470"/>
      <c r="K109" s="460"/>
      <c r="S109" s="460"/>
      <c r="T109" s="460"/>
      <c r="U109" s="460"/>
      <c r="V109" s="460"/>
      <c r="W109" s="460"/>
    </row>
    <row r="110" spans="2:23" x14ac:dyDescent="0.2">
      <c r="B110" s="470"/>
      <c r="K110" s="460"/>
      <c r="S110" s="460"/>
      <c r="T110" s="460"/>
      <c r="U110" s="460"/>
      <c r="V110" s="460"/>
      <c r="W110" s="460"/>
    </row>
    <row r="111" spans="2:23" x14ac:dyDescent="0.2">
      <c r="B111" s="470"/>
      <c r="K111" s="460"/>
      <c r="S111" s="460"/>
      <c r="T111" s="460"/>
      <c r="U111" s="460"/>
      <c r="V111" s="460"/>
      <c r="W111" s="460"/>
    </row>
    <row r="112" spans="2:23" x14ac:dyDescent="0.2">
      <c r="B112" s="470"/>
      <c r="K112" s="460"/>
      <c r="S112" s="460"/>
      <c r="T112" s="460"/>
      <c r="U112" s="460"/>
      <c r="V112" s="460"/>
      <c r="W112" s="460"/>
    </row>
    <row r="113" spans="2:23" x14ac:dyDescent="0.2">
      <c r="B113" s="470"/>
      <c r="K113" s="460"/>
      <c r="S113" s="460"/>
      <c r="T113" s="460"/>
      <c r="U113" s="460"/>
      <c r="V113" s="460"/>
      <c r="W113" s="460"/>
    </row>
    <row r="114" spans="2:23" x14ac:dyDescent="0.2">
      <c r="B114" s="470"/>
      <c r="K114" s="460"/>
      <c r="S114" s="460"/>
      <c r="T114" s="460"/>
      <c r="U114" s="460"/>
      <c r="V114" s="460"/>
      <c r="W114" s="460"/>
    </row>
    <row r="115" spans="2:23" x14ac:dyDescent="0.2">
      <c r="B115" s="470"/>
      <c r="K115" s="460"/>
      <c r="S115" s="460"/>
      <c r="T115" s="460"/>
      <c r="U115" s="460"/>
      <c r="V115" s="460"/>
      <c r="W115" s="460"/>
    </row>
    <row r="116" spans="2:23" x14ac:dyDescent="0.2">
      <c r="B116" s="470"/>
      <c r="K116" s="460"/>
      <c r="S116" s="460"/>
      <c r="T116" s="460"/>
      <c r="U116" s="460"/>
      <c r="V116" s="460"/>
      <c r="W116" s="460"/>
    </row>
    <row r="117" spans="2:23" x14ac:dyDescent="0.2">
      <c r="B117" s="470"/>
      <c r="K117" s="460"/>
      <c r="S117" s="460"/>
      <c r="T117" s="460"/>
      <c r="U117" s="460"/>
      <c r="V117" s="460"/>
      <c r="W117" s="460"/>
    </row>
    <row r="118" spans="2:23" x14ac:dyDescent="0.2">
      <c r="B118" s="470"/>
      <c r="K118" s="460"/>
      <c r="S118" s="460"/>
      <c r="T118" s="460"/>
      <c r="U118" s="460"/>
      <c r="V118" s="460"/>
      <c r="W118" s="460"/>
    </row>
    <row r="119" spans="2:23" x14ac:dyDescent="0.2">
      <c r="B119" s="470"/>
      <c r="K119" s="460"/>
      <c r="S119" s="460"/>
      <c r="T119" s="460"/>
      <c r="U119" s="460"/>
      <c r="V119" s="460"/>
      <c r="W119" s="460"/>
    </row>
    <row r="120" spans="2:23" x14ac:dyDescent="0.2">
      <c r="B120" s="470"/>
      <c r="K120" s="460"/>
      <c r="S120" s="460"/>
      <c r="T120" s="460"/>
      <c r="U120" s="460"/>
      <c r="V120" s="460"/>
      <c r="W120" s="460"/>
    </row>
    <row r="121" spans="2:23" x14ac:dyDescent="0.2">
      <c r="B121" s="470"/>
      <c r="K121" s="460"/>
      <c r="S121" s="460"/>
      <c r="T121" s="460"/>
      <c r="U121" s="460"/>
      <c r="V121" s="460"/>
      <c r="W121" s="460"/>
    </row>
    <row r="122" spans="2:23" x14ac:dyDescent="0.2">
      <c r="B122" s="470"/>
      <c r="K122" s="460"/>
      <c r="S122" s="460"/>
      <c r="T122" s="460"/>
      <c r="U122" s="460"/>
      <c r="V122" s="460"/>
      <c r="W122" s="460"/>
    </row>
    <row r="123" spans="2:23" x14ac:dyDescent="0.2">
      <c r="B123" s="470"/>
      <c r="K123" s="460"/>
      <c r="S123" s="460"/>
      <c r="T123" s="460"/>
      <c r="U123" s="460"/>
      <c r="V123" s="460"/>
      <c r="W123" s="460"/>
    </row>
    <row r="124" spans="2:23" x14ac:dyDescent="0.2">
      <c r="B124" s="470"/>
      <c r="K124" s="460"/>
      <c r="S124" s="460"/>
      <c r="T124" s="460"/>
      <c r="U124" s="460"/>
      <c r="V124" s="460"/>
      <c r="W124" s="460"/>
    </row>
    <row r="125" spans="2:23" x14ac:dyDescent="0.2">
      <c r="B125" s="470"/>
      <c r="K125" s="460"/>
      <c r="S125" s="460"/>
      <c r="T125" s="460"/>
      <c r="U125" s="460"/>
      <c r="V125" s="460"/>
      <c r="W125" s="460"/>
    </row>
    <row r="126" spans="2:23" x14ac:dyDescent="0.2">
      <c r="B126" s="470"/>
      <c r="K126" s="460"/>
      <c r="S126" s="460"/>
      <c r="T126" s="460"/>
      <c r="U126" s="460"/>
      <c r="V126" s="460"/>
      <c r="W126" s="460"/>
    </row>
    <row r="127" spans="2:23" x14ac:dyDescent="0.2">
      <c r="B127" s="470"/>
      <c r="K127" s="460"/>
      <c r="S127" s="460"/>
      <c r="T127" s="460"/>
      <c r="U127" s="460"/>
      <c r="V127" s="460"/>
      <c r="W127" s="460"/>
    </row>
    <row r="128" spans="2:23" x14ac:dyDescent="0.2">
      <c r="B128" s="470"/>
      <c r="K128" s="460"/>
      <c r="S128" s="460"/>
      <c r="T128" s="460"/>
      <c r="U128" s="460"/>
      <c r="V128" s="460"/>
      <c r="W128" s="460"/>
    </row>
    <row r="129" spans="2:23" x14ac:dyDescent="0.2">
      <c r="B129" s="470"/>
      <c r="K129" s="460"/>
      <c r="S129" s="460"/>
      <c r="T129" s="460"/>
      <c r="U129" s="460"/>
      <c r="V129" s="460"/>
      <c r="W129" s="460"/>
    </row>
    <row r="130" spans="2:23" x14ac:dyDescent="0.2">
      <c r="B130" s="470"/>
      <c r="K130" s="460"/>
      <c r="S130" s="460"/>
      <c r="T130" s="460"/>
      <c r="U130" s="460"/>
      <c r="V130" s="460"/>
      <c r="W130" s="460"/>
    </row>
    <row r="131" spans="2:23" x14ac:dyDescent="0.2">
      <c r="B131" s="470"/>
      <c r="K131" s="460"/>
      <c r="S131" s="460"/>
      <c r="T131" s="460"/>
      <c r="U131" s="460"/>
      <c r="V131" s="460"/>
      <c r="W131" s="460"/>
    </row>
    <row r="132" spans="2:23" x14ac:dyDescent="0.2">
      <c r="B132" s="470"/>
      <c r="K132" s="460"/>
      <c r="S132" s="460"/>
      <c r="T132" s="460"/>
      <c r="U132" s="460"/>
      <c r="V132" s="460"/>
      <c r="W132" s="460"/>
    </row>
    <row r="133" spans="2:23" x14ac:dyDescent="0.2">
      <c r="B133" s="470"/>
      <c r="K133" s="460"/>
      <c r="S133" s="460"/>
      <c r="T133" s="460"/>
      <c r="U133" s="460"/>
      <c r="V133" s="460"/>
      <c r="W133" s="460"/>
    </row>
    <row r="134" spans="2:23" x14ac:dyDescent="0.2">
      <c r="B134" s="470"/>
      <c r="K134" s="460"/>
      <c r="S134" s="460"/>
      <c r="T134" s="460"/>
      <c r="U134" s="460"/>
      <c r="V134" s="460"/>
      <c r="W134" s="460"/>
    </row>
    <row r="135" spans="2:23" x14ac:dyDescent="0.2">
      <c r="B135" s="470"/>
      <c r="K135" s="460"/>
      <c r="S135" s="460"/>
      <c r="T135" s="460"/>
      <c r="U135" s="460"/>
      <c r="V135" s="460"/>
      <c r="W135" s="460"/>
    </row>
    <row r="136" spans="2:23" x14ac:dyDescent="0.2">
      <c r="B136" s="470"/>
      <c r="K136" s="460"/>
      <c r="S136" s="460"/>
      <c r="T136" s="460"/>
      <c r="U136" s="460"/>
      <c r="V136" s="460"/>
      <c r="W136" s="460"/>
    </row>
    <row r="137" spans="2:23" x14ac:dyDescent="0.2">
      <c r="B137" s="470"/>
      <c r="K137" s="460"/>
      <c r="S137" s="460"/>
      <c r="T137" s="460"/>
      <c r="U137" s="460"/>
      <c r="V137" s="460"/>
      <c r="W137" s="460"/>
    </row>
    <row r="138" spans="2:23" x14ac:dyDescent="0.2">
      <c r="B138" s="470"/>
      <c r="K138" s="460"/>
      <c r="S138" s="460"/>
      <c r="T138" s="460"/>
      <c r="U138" s="460"/>
      <c r="V138" s="460"/>
      <c r="W138" s="460"/>
    </row>
    <row r="139" spans="2:23" x14ac:dyDescent="0.2">
      <c r="B139" s="470"/>
      <c r="K139" s="460"/>
      <c r="S139" s="460"/>
      <c r="T139" s="460"/>
      <c r="U139" s="460"/>
      <c r="V139" s="460"/>
      <c r="W139" s="460"/>
    </row>
    <row r="140" spans="2:23" x14ac:dyDescent="0.2">
      <c r="B140" s="470"/>
      <c r="K140" s="460"/>
      <c r="S140" s="460"/>
      <c r="T140" s="460"/>
      <c r="U140" s="460"/>
      <c r="V140" s="460"/>
      <c r="W140" s="460"/>
    </row>
    <row r="141" spans="2:23" x14ac:dyDescent="0.2">
      <c r="B141" s="470"/>
      <c r="K141" s="460"/>
      <c r="S141" s="460"/>
      <c r="T141" s="460"/>
      <c r="U141" s="460"/>
      <c r="V141" s="460"/>
      <c r="W141" s="460"/>
    </row>
    <row r="142" spans="2:23" x14ac:dyDescent="0.2">
      <c r="B142" s="470"/>
      <c r="K142" s="460"/>
      <c r="S142" s="460"/>
      <c r="T142" s="460"/>
      <c r="U142" s="460"/>
      <c r="V142" s="460"/>
      <c r="W142" s="460"/>
    </row>
    <row r="143" spans="2:23" x14ac:dyDescent="0.2">
      <c r="B143" s="470"/>
      <c r="K143" s="460"/>
      <c r="S143" s="460"/>
      <c r="T143" s="460"/>
      <c r="U143" s="460"/>
      <c r="V143" s="460"/>
      <c r="W143" s="460"/>
    </row>
    <row r="144" spans="2:23" x14ac:dyDescent="0.2">
      <c r="B144" s="470"/>
      <c r="K144" s="460"/>
      <c r="S144" s="460"/>
      <c r="T144" s="460"/>
      <c r="U144" s="460"/>
      <c r="V144" s="460"/>
      <c r="W144" s="460"/>
    </row>
    <row r="145" spans="2:23" x14ac:dyDescent="0.2">
      <c r="B145" s="470"/>
      <c r="K145" s="460"/>
      <c r="S145" s="460"/>
      <c r="T145" s="460"/>
      <c r="U145" s="460"/>
      <c r="V145" s="460"/>
      <c r="W145" s="460"/>
    </row>
    <row r="146" spans="2:23" x14ac:dyDescent="0.2">
      <c r="B146" s="470"/>
      <c r="K146" s="460"/>
      <c r="S146" s="460"/>
      <c r="T146" s="460"/>
      <c r="U146" s="460"/>
      <c r="V146" s="460"/>
      <c r="W146" s="460"/>
    </row>
    <row r="147" spans="2:23" x14ac:dyDescent="0.2">
      <c r="B147" s="470"/>
      <c r="K147" s="460"/>
      <c r="S147" s="460"/>
      <c r="T147" s="460"/>
      <c r="U147" s="460"/>
      <c r="V147" s="460"/>
      <c r="W147" s="460"/>
    </row>
    <row r="148" spans="2:23" x14ac:dyDescent="0.2">
      <c r="B148" s="470"/>
      <c r="K148" s="460"/>
      <c r="S148" s="460"/>
      <c r="T148" s="460"/>
      <c r="U148" s="460"/>
      <c r="V148" s="460"/>
      <c r="W148" s="460"/>
    </row>
    <row r="149" spans="2:23" x14ac:dyDescent="0.2">
      <c r="B149" s="470"/>
      <c r="K149" s="460"/>
      <c r="S149" s="460"/>
      <c r="T149" s="460"/>
      <c r="U149" s="460"/>
      <c r="V149" s="460"/>
      <c r="W149" s="460"/>
    </row>
    <row r="150" spans="2:23" x14ac:dyDescent="0.2">
      <c r="B150" s="470"/>
      <c r="K150" s="460"/>
      <c r="S150" s="460"/>
      <c r="T150" s="460"/>
      <c r="U150" s="460"/>
      <c r="V150" s="460"/>
      <c r="W150" s="460"/>
    </row>
    <row r="151" spans="2:23" x14ac:dyDescent="0.2">
      <c r="B151" s="470"/>
      <c r="K151" s="460"/>
      <c r="S151" s="460"/>
      <c r="T151" s="460"/>
      <c r="U151" s="460"/>
      <c r="V151" s="460"/>
      <c r="W151" s="460"/>
    </row>
    <row r="152" spans="2:23" x14ac:dyDescent="0.2">
      <c r="B152" s="470"/>
      <c r="K152" s="460"/>
      <c r="S152" s="460"/>
      <c r="T152" s="460"/>
      <c r="U152" s="460"/>
      <c r="V152" s="460"/>
      <c r="W152" s="460"/>
    </row>
    <row r="153" spans="2:23" x14ac:dyDescent="0.2">
      <c r="B153" s="470"/>
      <c r="K153" s="460"/>
      <c r="S153" s="460"/>
      <c r="T153" s="460"/>
      <c r="U153" s="460"/>
      <c r="V153" s="460"/>
      <c r="W153" s="460"/>
    </row>
    <row r="154" spans="2:23" x14ac:dyDescent="0.2">
      <c r="B154" s="470"/>
      <c r="K154" s="460"/>
      <c r="S154" s="460"/>
      <c r="T154" s="460"/>
      <c r="U154" s="460"/>
      <c r="V154" s="460"/>
      <c r="W154" s="460"/>
    </row>
    <row r="155" spans="2:23" x14ac:dyDescent="0.2">
      <c r="B155" s="470"/>
      <c r="K155" s="460"/>
      <c r="S155" s="460"/>
      <c r="T155" s="460"/>
      <c r="U155" s="460"/>
      <c r="V155" s="460"/>
      <c r="W155" s="460"/>
    </row>
    <row r="156" spans="2:23" x14ac:dyDescent="0.2">
      <c r="B156" s="470"/>
      <c r="K156" s="460"/>
      <c r="S156" s="460"/>
      <c r="T156" s="460"/>
      <c r="U156" s="460"/>
      <c r="V156" s="460"/>
      <c r="W156" s="460"/>
    </row>
    <row r="157" spans="2:23" x14ac:dyDescent="0.2">
      <c r="B157" s="470"/>
      <c r="K157" s="460"/>
      <c r="S157" s="460"/>
      <c r="T157" s="460"/>
      <c r="U157" s="460"/>
      <c r="V157" s="460"/>
      <c r="W157" s="460"/>
    </row>
    <row r="158" spans="2:23" x14ac:dyDescent="0.2">
      <c r="B158" s="470"/>
      <c r="K158" s="460"/>
      <c r="S158" s="460"/>
      <c r="T158" s="460"/>
      <c r="U158" s="460"/>
      <c r="V158" s="460"/>
      <c r="W158" s="460"/>
    </row>
    <row r="159" spans="2:23" x14ac:dyDescent="0.2">
      <c r="B159" s="470"/>
      <c r="K159" s="460"/>
      <c r="S159" s="460"/>
      <c r="T159" s="460"/>
      <c r="U159" s="460"/>
      <c r="V159" s="460"/>
      <c r="W159" s="460"/>
    </row>
    <row r="160" spans="2:23" x14ac:dyDescent="0.2">
      <c r="B160" s="470"/>
      <c r="K160" s="460"/>
      <c r="S160" s="460"/>
      <c r="T160" s="460"/>
      <c r="U160" s="460"/>
      <c r="V160" s="460"/>
      <c r="W160" s="460"/>
    </row>
    <row r="161" spans="2:23" x14ac:dyDescent="0.2">
      <c r="B161" s="470"/>
      <c r="K161" s="460"/>
      <c r="S161" s="460"/>
      <c r="T161" s="460"/>
      <c r="U161" s="460"/>
      <c r="V161" s="460"/>
      <c r="W161" s="460"/>
    </row>
    <row r="162" spans="2:23" x14ac:dyDescent="0.2">
      <c r="B162" s="470"/>
      <c r="K162" s="460"/>
      <c r="S162" s="460"/>
      <c r="T162" s="460"/>
      <c r="U162" s="460"/>
      <c r="V162" s="460"/>
      <c r="W162" s="460"/>
    </row>
    <row r="163" spans="2:23" x14ac:dyDescent="0.2">
      <c r="B163" s="470"/>
      <c r="K163" s="460"/>
      <c r="S163" s="460"/>
      <c r="T163" s="460"/>
      <c r="U163" s="460"/>
      <c r="V163" s="460"/>
      <c r="W163" s="460"/>
    </row>
    <row r="164" spans="2:23" x14ac:dyDescent="0.2">
      <c r="B164" s="470"/>
      <c r="K164" s="460"/>
      <c r="S164" s="460"/>
      <c r="T164" s="460"/>
      <c r="U164" s="460"/>
      <c r="V164" s="460"/>
      <c r="W164" s="460"/>
    </row>
    <row r="165" spans="2:23" x14ac:dyDescent="0.2">
      <c r="B165" s="470"/>
      <c r="K165" s="460"/>
      <c r="S165" s="460"/>
      <c r="T165" s="460"/>
      <c r="U165" s="460"/>
      <c r="V165" s="460"/>
      <c r="W165" s="460"/>
    </row>
    <row r="166" spans="2:23" x14ac:dyDescent="0.2">
      <c r="B166" s="470"/>
      <c r="K166" s="460"/>
      <c r="S166" s="460"/>
      <c r="T166" s="460"/>
      <c r="U166" s="460"/>
      <c r="V166" s="460"/>
      <c r="W166" s="460"/>
    </row>
    <row r="167" spans="2:23" x14ac:dyDescent="0.2">
      <c r="B167" s="470"/>
      <c r="K167" s="460"/>
      <c r="S167" s="460"/>
      <c r="T167" s="460"/>
      <c r="U167" s="460"/>
      <c r="V167" s="460"/>
      <c r="W167" s="460"/>
    </row>
    <row r="168" spans="2:23" x14ac:dyDescent="0.2">
      <c r="B168" s="470"/>
      <c r="K168" s="460"/>
      <c r="S168" s="460"/>
      <c r="T168" s="460"/>
      <c r="U168" s="460"/>
      <c r="V168" s="460"/>
      <c r="W168" s="460"/>
    </row>
    <row r="169" spans="2:23" x14ac:dyDescent="0.2">
      <c r="B169" s="470"/>
      <c r="K169" s="460"/>
      <c r="S169" s="460"/>
      <c r="T169" s="460"/>
      <c r="U169" s="460"/>
      <c r="V169" s="460"/>
      <c r="W169" s="460"/>
    </row>
    <row r="170" spans="2:23" x14ac:dyDescent="0.2">
      <c r="B170" s="470"/>
      <c r="K170" s="460"/>
      <c r="S170" s="460"/>
      <c r="T170" s="460"/>
      <c r="U170" s="460"/>
      <c r="V170" s="460"/>
      <c r="W170" s="460"/>
    </row>
    <row r="171" spans="2:23" x14ac:dyDescent="0.2">
      <c r="B171" s="470"/>
      <c r="K171" s="460"/>
      <c r="S171" s="460"/>
      <c r="T171" s="460"/>
      <c r="U171" s="460"/>
      <c r="V171" s="460"/>
      <c r="W171" s="460"/>
    </row>
    <row r="172" spans="2:23" x14ac:dyDescent="0.2">
      <c r="B172" s="470"/>
      <c r="K172" s="460"/>
      <c r="S172" s="460"/>
      <c r="T172" s="460"/>
      <c r="U172" s="460"/>
      <c r="V172" s="460"/>
      <c r="W172" s="460"/>
    </row>
    <row r="173" spans="2:23" x14ac:dyDescent="0.2">
      <c r="B173" s="470"/>
      <c r="K173" s="460"/>
      <c r="S173" s="460"/>
      <c r="T173" s="460"/>
      <c r="U173" s="460"/>
      <c r="V173" s="460"/>
      <c r="W173" s="460"/>
    </row>
    <row r="174" spans="2:23" x14ac:dyDescent="0.2">
      <c r="B174" s="470"/>
      <c r="K174" s="460"/>
      <c r="S174" s="460"/>
      <c r="T174" s="460"/>
      <c r="U174" s="460"/>
      <c r="V174" s="460"/>
      <c r="W174" s="460"/>
    </row>
    <row r="175" spans="2:23" x14ac:dyDescent="0.2">
      <c r="B175" s="470"/>
      <c r="K175" s="460"/>
      <c r="S175" s="460"/>
      <c r="T175" s="460"/>
      <c r="U175" s="460"/>
      <c r="V175" s="460"/>
      <c r="W175" s="460"/>
    </row>
    <row r="176" spans="2:23" x14ac:dyDescent="0.2">
      <c r="B176" s="470"/>
      <c r="K176" s="460"/>
      <c r="S176" s="460"/>
      <c r="T176" s="460"/>
      <c r="U176" s="460"/>
      <c r="V176" s="460"/>
      <c r="W176" s="460"/>
    </row>
    <row r="177" spans="2:23" x14ac:dyDescent="0.2">
      <c r="B177" s="470"/>
      <c r="K177" s="460"/>
      <c r="S177" s="460"/>
      <c r="T177" s="460"/>
      <c r="U177" s="460"/>
      <c r="V177" s="460"/>
      <c r="W177" s="460"/>
    </row>
    <row r="178" spans="2:23" x14ac:dyDescent="0.2">
      <c r="B178" s="470"/>
      <c r="K178" s="460"/>
      <c r="S178" s="460"/>
      <c r="T178" s="460"/>
      <c r="U178" s="460"/>
      <c r="V178" s="460"/>
      <c r="W178" s="460"/>
    </row>
    <row r="179" spans="2:23" x14ac:dyDescent="0.2">
      <c r="B179" s="470"/>
      <c r="K179" s="460"/>
      <c r="S179" s="460"/>
      <c r="T179" s="460"/>
      <c r="U179" s="460"/>
      <c r="V179" s="460"/>
      <c r="W179" s="460"/>
    </row>
    <row r="180" spans="2:23" x14ac:dyDescent="0.2">
      <c r="B180" s="470"/>
      <c r="K180" s="460"/>
      <c r="S180" s="460"/>
      <c r="T180" s="460"/>
      <c r="U180" s="460"/>
      <c r="V180" s="460"/>
      <c r="W180" s="460"/>
    </row>
    <row r="181" spans="2:23" x14ac:dyDescent="0.2">
      <c r="B181" s="470"/>
      <c r="K181" s="460"/>
      <c r="S181" s="460"/>
      <c r="T181" s="460"/>
      <c r="U181" s="460"/>
      <c r="V181" s="460"/>
      <c r="W181" s="460"/>
    </row>
    <row r="182" spans="2:23" x14ac:dyDescent="0.2">
      <c r="B182" s="470"/>
      <c r="K182" s="460"/>
      <c r="S182" s="460"/>
      <c r="T182" s="460"/>
      <c r="U182" s="460"/>
      <c r="V182" s="460"/>
      <c r="W182" s="460"/>
    </row>
    <row r="183" spans="2:23" x14ac:dyDescent="0.2">
      <c r="B183" s="470"/>
      <c r="K183" s="460"/>
      <c r="S183" s="460"/>
      <c r="T183" s="460"/>
      <c r="U183" s="460"/>
      <c r="V183" s="460"/>
      <c r="W183" s="460"/>
    </row>
    <row r="184" spans="2:23" x14ac:dyDescent="0.2">
      <c r="B184" s="470"/>
      <c r="K184" s="460"/>
      <c r="S184" s="460"/>
      <c r="T184" s="460"/>
      <c r="U184" s="460"/>
      <c r="V184" s="460"/>
      <c r="W184" s="460"/>
    </row>
    <row r="185" spans="2:23" x14ac:dyDescent="0.2">
      <c r="B185" s="470"/>
      <c r="K185" s="460"/>
      <c r="S185" s="460"/>
      <c r="T185" s="460"/>
      <c r="U185" s="460"/>
      <c r="V185" s="460"/>
      <c r="W185" s="460"/>
    </row>
    <row r="186" spans="2:23" x14ac:dyDescent="0.2">
      <c r="B186" s="470"/>
      <c r="K186" s="460"/>
      <c r="S186" s="460"/>
      <c r="T186" s="460"/>
      <c r="U186" s="460"/>
      <c r="V186" s="460"/>
      <c r="W186" s="460"/>
    </row>
    <row r="187" spans="2:23" x14ac:dyDescent="0.2">
      <c r="B187" s="470"/>
      <c r="K187" s="460"/>
      <c r="S187" s="460"/>
      <c r="T187" s="460"/>
      <c r="U187" s="460"/>
      <c r="V187" s="460"/>
      <c r="W187" s="460"/>
    </row>
    <row r="188" spans="2:23" x14ac:dyDescent="0.2">
      <c r="B188" s="470"/>
      <c r="K188" s="460"/>
      <c r="S188" s="460"/>
      <c r="T188" s="460"/>
      <c r="U188" s="460"/>
      <c r="V188" s="460"/>
      <c r="W188" s="460"/>
    </row>
    <row r="189" spans="2:23" x14ac:dyDescent="0.2">
      <c r="B189" s="470"/>
      <c r="K189" s="460"/>
      <c r="S189" s="460"/>
      <c r="T189" s="460"/>
      <c r="U189" s="460"/>
      <c r="V189" s="460"/>
      <c r="W189" s="460"/>
    </row>
    <row r="190" spans="2:23" x14ac:dyDescent="0.2">
      <c r="B190" s="470"/>
      <c r="K190" s="460"/>
      <c r="S190" s="460"/>
      <c r="T190" s="460"/>
      <c r="U190" s="460"/>
      <c r="V190" s="460"/>
      <c r="W190" s="460"/>
    </row>
    <row r="191" spans="2:23" x14ac:dyDescent="0.2">
      <c r="B191" s="470"/>
      <c r="K191" s="460"/>
      <c r="S191" s="460"/>
      <c r="T191" s="460"/>
      <c r="U191" s="460"/>
      <c r="V191" s="460"/>
      <c r="W191" s="460"/>
    </row>
    <row r="192" spans="2:23" x14ac:dyDescent="0.2">
      <c r="B192" s="470"/>
      <c r="K192" s="460"/>
      <c r="S192" s="460"/>
      <c r="T192" s="460"/>
      <c r="U192" s="460"/>
      <c r="V192" s="460"/>
      <c r="W192" s="460"/>
    </row>
    <row r="193" spans="2:23" x14ac:dyDescent="0.2">
      <c r="B193" s="470"/>
      <c r="K193" s="460"/>
      <c r="S193" s="460"/>
      <c r="T193" s="460"/>
      <c r="U193" s="460"/>
      <c r="V193" s="460"/>
      <c r="W193" s="460"/>
    </row>
    <row r="194" spans="2:23" x14ac:dyDescent="0.2">
      <c r="B194" s="470"/>
      <c r="K194" s="460"/>
      <c r="S194" s="460"/>
      <c r="T194" s="460"/>
      <c r="U194" s="460"/>
      <c r="V194" s="460"/>
      <c r="W194" s="460"/>
    </row>
    <row r="195" spans="2:23" x14ac:dyDescent="0.2">
      <c r="B195" s="470"/>
      <c r="K195" s="460"/>
      <c r="S195" s="460"/>
      <c r="T195" s="460"/>
      <c r="U195" s="460"/>
      <c r="V195" s="460"/>
      <c r="W195" s="460"/>
    </row>
    <row r="196" spans="2:23" x14ac:dyDescent="0.2">
      <c r="B196" s="470"/>
      <c r="K196" s="460"/>
      <c r="S196" s="460"/>
      <c r="T196" s="460"/>
      <c r="U196" s="460"/>
      <c r="V196" s="460"/>
      <c r="W196" s="460"/>
    </row>
    <row r="197" spans="2:23" x14ac:dyDescent="0.2">
      <c r="B197" s="470"/>
      <c r="K197" s="460"/>
      <c r="S197" s="460"/>
      <c r="T197" s="460"/>
      <c r="U197" s="460"/>
      <c r="V197" s="460"/>
      <c r="W197" s="460"/>
    </row>
    <row r="198" spans="2:23" x14ac:dyDescent="0.2">
      <c r="B198" s="470"/>
      <c r="K198" s="460"/>
      <c r="S198" s="460"/>
      <c r="T198" s="460"/>
      <c r="U198" s="460"/>
      <c r="V198" s="460"/>
      <c r="W198" s="460"/>
    </row>
    <row r="199" spans="2:23" x14ac:dyDescent="0.2">
      <c r="B199" s="470"/>
      <c r="K199" s="460"/>
      <c r="S199" s="460"/>
      <c r="T199" s="460"/>
      <c r="U199" s="460"/>
      <c r="V199" s="460"/>
      <c r="W199" s="460"/>
    </row>
    <row r="200" spans="2:23" x14ac:dyDescent="0.2">
      <c r="B200" s="470"/>
      <c r="K200" s="460"/>
      <c r="S200" s="460"/>
      <c r="T200" s="460"/>
      <c r="U200" s="460"/>
      <c r="V200" s="460"/>
      <c r="W200" s="460"/>
    </row>
    <row r="201" spans="2:23" x14ac:dyDescent="0.2">
      <c r="B201" s="470"/>
      <c r="K201" s="460"/>
      <c r="S201" s="460"/>
      <c r="T201" s="460"/>
      <c r="U201" s="460"/>
      <c r="V201" s="460"/>
      <c r="W201" s="460"/>
    </row>
    <row r="202" spans="2:23" x14ac:dyDescent="0.2">
      <c r="B202" s="470"/>
      <c r="K202" s="460"/>
      <c r="S202" s="460"/>
      <c r="T202" s="460"/>
      <c r="U202" s="460"/>
      <c r="V202" s="460"/>
      <c r="W202" s="460"/>
    </row>
    <row r="203" spans="2:23" x14ac:dyDescent="0.2">
      <c r="B203" s="470"/>
      <c r="K203" s="460"/>
      <c r="S203" s="460"/>
      <c r="T203" s="460"/>
      <c r="U203" s="460"/>
      <c r="V203" s="460"/>
      <c r="W203" s="460"/>
    </row>
    <row r="204" spans="2:23" x14ac:dyDescent="0.2">
      <c r="B204" s="470"/>
      <c r="K204" s="460"/>
      <c r="S204" s="460"/>
      <c r="T204" s="460"/>
      <c r="U204" s="460"/>
      <c r="V204" s="460"/>
      <c r="W204" s="460"/>
    </row>
    <row r="205" spans="2:23" x14ac:dyDescent="0.2">
      <c r="B205" s="470"/>
      <c r="K205" s="460"/>
      <c r="S205" s="460"/>
      <c r="T205" s="460"/>
      <c r="U205" s="460"/>
      <c r="V205" s="460"/>
      <c r="W205" s="460"/>
    </row>
    <row r="206" spans="2:23" x14ac:dyDescent="0.2">
      <c r="B206" s="470"/>
      <c r="K206" s="460"/>
      <c r="S206" s="460"/>
      <c r="T206" s="460"/>
      <c r="U206" s="460"/>
      <c r="V206" s="460"/>
      <c r="W206" s="460"/>
    </row>
    <row r="207" spans="2:23" x14ac:dyDescent="0.2">
      <c r="B207" s="470"/>
      <c r="K207" s="460"/>
      <c r="S207" s="460"/>
      <c r="T207" s="460"/>
      <c r="U207" s="460"/>
      <c r="V207" s="460"/>
      <c r="W207" s="460"/>
    </row>
    <row r="208" spans="2:23" x14ac:dyDescent="0.2">
      <c r="B208" s="470"/>
      <c r="K208" s="460"/>
      <c r="S208" s="460"/>
      <c r="T208" s="460"/>
      <c r="U208" s="460"/>
      <c r="V208" s="460"/>
      <c r="W208" s="460"/>
    </row>
    <row r="209" spans="2:23" x14ac:dyDescent="0.2">
      <c r="B209" s="470"/>
      <c r="K209" s="460"/>
      <c r="S209" s="460"/>
      <c r="T209" s="460"/>
      <c r="U209" s="460"/>
      <c r="V209" s="460"/>
      <c r="W209" s="460"/>
    </row>
    <row r="210" spans="2:23" x14ac:dyDescent="0.2">
      <c r="B210" s="470"/>
      <c r="K210" s="460"/>
      <c r="S210" s="460"/>
      <c r="T210" s="460"/>
      <c r="U210" s="460"/>
      <c r="V210" s="460"/>
      <c r="W210" s="460"/>
    </row>
    <row r="211" spans="2:23" x14ac:dyDescent="0.2">
      <c r="B211" s="470"/>
      <c r="K211" s="460"/>
      <c r="S211" s="460"/>
      <c r="T211" s="460"/>
      <c r="U211" s="460"/>
      <c r="V211" s="460"/>
      <c r="W211" s="460"/>
    </row>
    <row r="212" spans="2:23" x14ac:dyDescent="0.2">
      <c r="B212" s="470"/>
      <c r="K212" s="460"/>
      <c r="S212" s="460"/>
      <c r="T212" s="460"/>
      <c r="U212" s="460"/>
      <c r="V212" s="460"/>
      <c r="W212" s="460"/>
    </row>
    <row r="213" spans="2:23" x14ac:dyDescent="0.2">
      <c r="B213" s="470"/>
      <c r="K213" s="460"/>
      <c r="S213" s="460"/>
      <c r="T213" s="460"/>
      <c r="U213" s="460"/>
      <c r="V213" s="460"/>
      <c r="W213" s="460"/>
    </row>
    <row r="214" spans="2:23" x14ac:dyDescent="0.2">
      <c r="B214" s="470"/>
      <c r="K214" s="460"/>
      <c r="S214" s="460"/>
      <c r="T214" s="460"/>
      <c r="U214" s="460"/>
      <c r="V214" s="460"/>
      <c r="W214" s="460"/>
    </row>
    <row r="215" spans="2:23" x14ac:dyDescent="0.2">
      <c r="B215" s="470"/>
      <c r="K215" s="460"/>
      <c r="S215" s="460"/>
      <c r="T215" s="460"/>
      <c r="U215" s="460"/>
      <c r="V215" s="460"/>
      <c r="W215" s="460"/>
    </row>
    <row r="216" spans="2:23" x14ac:dyDescent="0.2">
      <c r="B216" s="470"/>
      <c r="K216" s="460"/>
      <c r="S216" s="460"/>
      <c r="T216" s="460"/>
      <c r="U216" s="460"/>
      <c r="V216" s="460"/>
      <c r="W216" s="460"/>
    </row>
    <row r="217" spans="2:23" x14ac:dyDescent="0.2">
      <c r="B217" s="470"/>
      <c r="K217" s="460"/>
      <c r="S217" s="460"/>
      <c r="T217" s="460"/>
      <c r="U217" s="460"/>
      <c r="V217" s="460"/>
      <c r="W217" s="460"/>
    </row>
    <row r="218" spans="2:23" x14ac:dyDescent="0.2">
      <c r="B218" s="470"/>
      <c r="K218" s="460"/>
      <c r="S218" s="460"/>
      <c r="T218" s="460"/>
      <c r="U218" s="460"/>
      <c r="V218" s="460"/>
      <c r="W218" s="460"/>
    </row>
    <row r="219" spans="2:23" x14ac:dyDescent="0.2">
      <c r="B219" s="470"/>
      <c r="K219" s="460"/>
      <c r="S219" s="460"/>
      <c r="T219" s="460"/>
      <c r="U219" s="460"/>
      <c r="V219" s="460"/>
      <c r="W219" s="460"/>
    </row>
    <row r="220" spans="2:23" x14ac:dyDescent="0.2">
      <c r="B220" s="470"/>
      <c r="K220" s="460"/>
      <c r="S220" s="460"/>
      <c r="T220" s="460"/>
      <c r="U220" s="460"/>
      <c r="V220" s="460"/>
      <c r="W220" s="460"/>
    </row>
    <row r="221" spans="2:23" x14ac:dyDescent="0.2">
      <c r="B221" s="470"/>
      <c r="K221" s="460"/>
      <c r="S221" s="460"/>
      <c r="T221" s="460"/>
      <c r="U221" s="460"/>
      <c r="V221" s="460"/>
      <c r="W221" s="460"/>
    </row>
    <row r="222" spans="2:23" x14ac:dyDescent="0.2">
      <c r="B222" s="470"/>
      <c r="K222" s="460"/>
      <c r="S222" s="460"/>
      <c r="T222" s="460"/>
      <c r="U222" s="460"/>
      <c r="V222" s="460"/>
      <c r="W222" s="460"/>
    </row>
    <row r="223" spans="2:23" x14ac:dyDescent="0.2">
      <c r="B223" s="470"/>
      <c r="K223" s="460"/>
      <c r="S223" s="460"/>
      <c r="T223" s="460"/>
      <c r="U223" s="460"/>
      <c r="V223" s="460"/>
      <c r="W223" s="460"/>
    </row>
    <row r="224" spans="2:23" x14ac:dyDescent="0.2">
      <c r="B224" s="470"/>
      <c r="K224" s="460"/>
      <c r="S224" s="460"/>
      <c r="T224" s="460"/>
      <c r="U224" s="460"/>
      <c r="V224" s="460"/>
      <c r="W224" s="460"/>
    </row>
    <row r="225" spans="2:23" x14ac:dyDescent="0.2">
      <c r="B225" s="470"/>
      <c r="K225" s="460"/>
      <c r="S225" s="460"/>
      <c r="T225" s="460"/>
      <c r="U225" s="460"/>
      <c r="V225" s="460"/>
      <c r="W225" s="460"/>
    </row>
    <row r="226" spans="2:23" x14ac:dyDescent="0.2">
      <c r="B226" s="470"/>
      <c r="K226" s="460"/>
      <c r="S226" s="460"/>
      <c r="T226" s="460"/>
      <c r="U226" s="460"/>
      <c r="V226" s="460"/>
      <c r="W226" s="460"/>
    </row>
    <row r="227" spans="2:23" x14ac:dyDescent="0.2">
      <c r="B227" s="470"/>
      <c r="K227" s="460"/>
      <c r="S227" s="460"/>
      <c r="T227" s="460"/>
      <c r="U227" s="460"/>
      <c r="V227" s="460"/>
      <c r="W227" s="460"/>
    </row>
    <row r="228" spans="2:23" x14ac:dyDescent="0.2">
      <c r="B228" s="470"/>
      <c r="K228" s="460"/>
      <c r="S228" s="460"/>
      <c r="T228" s="460"/>
      <c r="U228" s="460"/>
      <c r="V228" s="460"/>
      <c r="W228" s="460"/>
    </row>
    <row r="229" spans="2:23" x14ac:dyDescent="0.2">
      <c r="B229" s="470"/>
      <c r="K229" s="460"/>
      <c r="S229" s="460"/>
      <c r="T229" s="460"/>
      <c r="U229" s="460"/>
      <c r="V229" s="460"/>
      <c r="W229" s="460"/>
    </row>
    <row r="230" spans="2:23" x14ac:dyDescent="0.2">
      <c r="B230" s="470"/>
      <c r="K230" s="460"/>
      <c r="S230" s="460"/>
      <c r="T230" s="460"/>
      <c r="U230" s="460"/>
      <c r="V230" s="460"/>
      <c r="W230" s="460"/>
    </row>
    <row r="231" spans="2:23" x14ac:dyDescent="0.2">
      <c r="B231" s="470"/>
      <c r="K231" s="460"/>
      <c r="S231" s="460"/>
      <c r="T231" s="460"/>
      <c r="U231" s="460"/>
      <c r="V231" s="460"/>
      <c r="W231" s="460"/>
    </row>
    <row r="232" spans="2:23" x14ac:dyDescent="0.2">
      <c r="B232" s="470"/>
      <c r="K232" s="460"/>
      <c r="S232" s="460"/>
      <c r="T232" s="460"/>
      <c r="U232" s="460"/>
      <c r="V232" s="460"/>
      <c r="W232" s="460"/>
    </row>
    <row r="233" spans="2:23" x14ac:dyDescent="0.2">
      <c r="B233" s="470"/>
      <c r="K233" s="460"/>
      <c r="S233" s="460"/>
      <c r="T233" s="460"/>
      <c r="U233" s="460"/>
      <c r="V233" s="460"/>
      <c r="W233" s="460"/>
    </row>
    <row r="234" spans="2:23" x14ac:dyDescent="0.2">
      <c r="B234" s="470"/>
      <c r="K234" s="460"/>
      <c r="S234" s="460"/>
      <c r="T234" s="460"/>
      <c r="U234" s="460"/>
      <c r="V234" s="460"/>
      <c r="W234" s="460"/>
    </row>
    <row r="235" spans="2:23" x14ac:dyDescent="0.2">
      <c r="B235" s="470"/>
      <c r="K235" s="460"/>
      <c r="S235" s="460"/>
      <c r="T235" s="460"/>
      <c r="U235" s="460"/>
      <c r="V235" s="460"/>
      <c r="W235" s="460"/>
    </row>
    <row r="236" spans="2:23" x14ac:dyDescent="0.2">
      <c r="B236" s="470"/>
      <c r="K236" s="460"/>
      <c r="S236" s="460"/>
      <c r="T236" s="460"/>
      <c r="U236" s="460"/>
      <c r="V236" s="460"/>
      <c r="W236" s="460"/>
    </row>
    <row r="237" spans="2:23" x14ac:dyDescent="0.2">
      <c r="B237" s="470"/>
      <c r="K237" s="460"/>
      <c r="S237" s="460"/>
      <c r="T237" s="460"/>
      <c r="U237" s="460"/>
      <c r="V237" s="460"/>
      <c r="W237" s="460"/>
    </row>
    <row r="238" spans="2:23" x14ac:dyDescent="0.2">
      <c r="B238" s="470"/>
      <c r="K238" s="460"/>
      <c r="S238" s="460"/>
      <c r="T238" s="460"/>
      <c r="U238" s="460"/>
      <c r="V238" s="460"/>
      <c r="W238" s="460"/>
    </row>
    <row r="239" spans="2:23" x14ac:dyDescent="0.2">
      <c r="B239" s="470"/>
      <c r="K239" s="460"/>
      <c r="S239" s="460"/>
      <c r="T239" s="460"/>
      <c r="U239" s="460"/>
      <c r="V239" s="460"/>
      <c r="W239" s="460"/>
    </row>
    <row r="240" spans="2:23" x14ac:dyDescent="0.2">
      <c r="B240" s="470"/>
      <c r="K240" s="460"/>
      <c r="S240" s="460"/>
      <c r="T240" s="460"/>
      <c r="U240" s="460"/>
      <c r="V240" s="460"/>
      <c r="W240" s="460"/>
    </row>
    <row r="241" spans="2:23" x14ac:dyDescent="0.2">
      <c r="B241" s="470"/>
      <c r="K241" s="460"/>
      <c r="S241" s="460"/>
      <c r="T241" s="460"/>
      <c r="U241" s="460"/>
      <c r="V241" s="460"/>
      <c r="W241" s="460"/>
    </row>
    <row r="242" spans="2:23" x14ac:dyDescent="0.2">
      <c r="B242" s="470"/>
      <c r="K242" s="460"/>
      <c r="S242" s="460"/>
      <c r="T242" s="460"/>
      <c r="U242" s="460"/>
      <c r="V242" s="460"/>
      <c r="W242" s="460"/>
    </row>
    <row r="243" spans="2:23" x14ac:dyDescent="0.2">
      <c r="B243" s="470"/>
      <c r="K243" s="460"/>
      <c r="S243" s="460"/>
      <c r="T243" s="460"/>
      <c r="U243" s="460"/>
      <c r="V243" s="460"/>
      <c r="W243" s="460"/>
    </row>
    <row r="244" spans="2:23" x14ac:dyDescent="0.2">
      <c r="B244" s="470"/>
      <c r="K244" s="460"/>
      <c r="S244" s="460"/>
      <c r="T244" s="460"/>
      <c r="U244" s="460"/>
      <c r="V244" s="460"/>
      <c r="W244" s="460"/>
    </row>
    <row r="245" spans="2:23" x14ac:dyDescent="0.2">
      <c r="B245" s="470"/>
      <c r="K245" s="460"/>
      <c r="S245" s="460"/>
      <c r="T245" s="460"/>
      <c r="U245" s="460"/>
      <c r="V245" s="460"/>
      <c r="W245" s="460"/>
    </row>
    <row r="246" spans="2:23" x14ac:dyDescent="0.2">
      <c r="B246" s="470"/>
      <c r="K246" s="460"/>
      <c r="S246" s="460"/>
      <c r="T246" s="460"/>
      <c r="U246" s="460"/>
      <c r="V246" s="460"/>
      <c r="W246" s="460"/>
    </row>
    <row r="247" spans="2:23" x14ac:dyDescent="0.2">
      <c r="B247" s="470"/>
      <c r="K247" s="460"/>
      <c r="S247" s="460"/>
      <c r="T247" s="460"/>
      <c r="U247" s="460"/>
      <c r="V247" s="460"/>
      <c r="W247" s="460"/>
    </row>
    <row r="248" spans="2:23" x14ac:dyDescent="0.2">
      <c r="B248" s="470"/>
      <c r="K248" s="460"/>
      <c r="S248" s="460"/>
      <c r="T248" s="460"/>
      <c r="U248" s="460"/>
      <c r="V248" s="460"/>
      <c r="W248" s="460"/>
    </row>
    <row r="249" spans="2:23" x14ac:dyDescent="0.2">
      <c r="B249" s="470"/>
      <c r="K249" s="460"/>
      <c r="S249" s="460"/>
      <c r="T249" s="460"/>
      <c r="U249" s="460"/>
      <c r="V249" s="460"/>
      <c r="W249" s="460"/>
    </row>
    <row r="250" spans="2:23" x14ac:dyDescent="0.2">
      <c r="B250" s="470"/>
      <c r="K250" s="460"/>
      <c r="S250" s="460"/>
      <c r="T250" s="460"/>
      <c r="U250" s="460"/>
      <c r="V250" s="460"/>
      <c r="W250" s="460"/>
    </row>
    <row r="251" spans="2:23" x14ac:dyDescent="0.2">
      <c r="B251" s="470"/>
      <c r="K251" s="460"/>
      <c r="S251" s="460"/>
      <c r="T251" s="460"/>
      <c r="U251" s="460"/>
      <c r="V251" s="460"/>
      <c r="W251" s="460"/>
    </row>
    <row r="252" spans="2:23" x14ac:dyDescent="0.2">
      <c r="B252" s="470"/>
      <c r="K252" s="460"/>
      <c r="S252" s="460"/>
      <c r="T252" s="460"/>
      <c r="U252" s="460"/>
      <c r="V252" s="460"/>
      <c r="W252" s="460"/>
    </row>
    <row r="253" spans="2:23" x14ac:dyDescent="0.2">
      <c r="B253" s="470"/>
      <c r="K253" s="460"/>
      <c r="S253" s="460"/>
      <c r="T253" s="460"/>
      <c r="U253" s="460"/>
      <c r="V253" s="460"/>
      <c r="W253" s="460"/>
    </row>
    <row r="254" spans="2:23" x14ac:dyDescent="0.2">
      <c r="B254" s="470"/>
      <c r="K254" s="460"/>
      <c r="S254" s="460"/>
      <c r="T254" s="460"/>
      <c r="U254" s="460"/>
      <c r="V254" s="460"/>
      <c r="W254" s="460"/>
    </row>
    <row r="255" spans="2:23" x14ac:dyDescent="0.2">
      <c r="B255" s="470"/>
      <c r="K255" s="460"/>
      <c r="S255" s="460"/>
      <c r="T255" s="460"/>
      <c r="U255" s="460"/>
      <c r="V255" s="460"/>
      <c r="W255" s="460"/>
    </row>
    <row r="256" spans="2:23" x14ac:dyDescent="0.2">
      <c r="B256" s="470"/>
      <c r="K256" s="460"/>
      <c r="S256" s="460"/>
      <c r="T256" s="460"/>
      <c r="U256" s="460"/>
      <c r="V256" s="460"/>
      <c r="W256" s="460"/>
    </row>
    <row r="257" spans="2:23" x14ac:dyDescent="0.2">
      <c r="B257" s="470"/>
      <c r="K257" s="460"/>
      <c r="S257" s="460"/>
      <c r="T257" s="460"/>
      <c r="U257" s="460"/>
      <c r="V257" s="460"/>
      <c r="W257" s="460"/>
    </row>
    <row r="258" spans="2:23" x14ac:dyDescent="0.2">
      <c r="B258" s="470"/>
      <c r="K258" s="460"/>
      <c r="S258" s="460"/>
      <c r="T258" s="460"/>
      <c r="U258" s="460"/>
      <c r="V258" s="460"/>
      <c r="W258" s="460"/>
    </row>
    <row r="259" spans="2:23" x14ac:dyDescent="0.2">
      <c r="B259" s="470"/>
      <c r="K259" s="460"/>
      <c r="S259" s="460"/>
      <c r="T259" s="460"/>
      <c r="U259" s="460"/>
      <c r="V259" s="460"/>
      <c r="W259" s="460"/>
    </row>
    <row r="260" spans="2:23" x14ac:dyDescent="0.2">
      <c r="B260" s="470"/>
      <c r="K260" s="460"/>
      <c r="S260" s="460"/>
      <c r="T260" s="460"/>
      <c r="U260" s="460"/>
      <c r="V260" s="460"/>
      <c r="W260" s="460"/>
    </row>
    <row r="261" spans="2:23" x14ac:dyDescent="0.2">
      <c r="B261" s="470"/>
      <c r="K261" s="460"/>
      <c r="S261" s="460"/>
      <c r="T261" s="460"/>
      <c r="U261" s="460"/>
      <c r="V261" s="460"/>
      <c r="W261" s="460"/>
    </row>
    <row r="262" spans="2:23" x14ac:dyDescent="0.2">
      <c r="B262" s="470"/>
      <c r="K262" s="460"/>
      <c r="S262" s="460"/>
      <c r="T262" s="460"/>
      <c r="U262" s="460"/>
      <c r="V262" s="460"/>
      <c r="W262" s="460"/>
    </row>
    <row r="263" spans="2:23" x14ac:dyDescent="0.2">
      <c r="B263" s="470"/>
      <c r="K263" s="460"/>
      <c r="S263" s="460"/>
      <c r="T263" s="460"/>
      <c r="U263" s="460"/>
      <c r="V263" s="460"/>
      <c r="W263" s="460"/>
    </row>
    <row r="264" spans="2:23" x14ac:dyDescent="0.2">
      <c r="B264" s="470"/>
      <c r="K264" s="460"/>
      <c r="S264" s="460"/>
      <c r="T264" s="460"/>
      <c r="U264" s="460"/>
      <c r="V264" s="460"/>
      <c r="W264" s="460"/>
    </row>
    <row r="265" spans="2:23" x14ac:dyDescent="0.2">
      <c r="B265" s="470"/>
      <c r="K265" s="460"/>
      <c r="S265" s="460"/>
      <c r="T265" s="460"/>
      <c r="U265" s="460"/>
      <c r="V265" s="460"/>
      <c r="W265" s="460"/>
    </row>
    <row r="266" spans="2:23" x14ac:dyDescent="0.2">
      <c r="B266" s="470"/>
      <c r="K266" s="460"/>
      <c r="S266" s="460"/>
      <c r="T266" s="460"/>
      <c r="U266" s="460"/>
      <c r="V266" s="460"/>
      <c r="W266" s="460"/>
    </row>
    <row r="267" spans="2:23" x14ac:dyDescent="0.2">
      <c r="B267" s="470"/>
      <c r="K267" s="460"/>
      <c r="S267" s="460"/>
      <c r="T267" s="460"/>
      <c r="U267" s="460"/>
      <c r="V267" s="460"/>
      <c r="W267" s="460"/>
    </row>
    <row r="268" spans="2:23" x14ac:dyDescent="0.2">
      <c r="B268" s="470"/>
      <c r="K268" s="460"/>
      <c r="S268" s="460"/>
      <c r="T268" s="460"/>
      <c r="U268" s="460"/>
      <c r="V268" s="460"/>
      <c r="W268" s="460"/>
    </row>
    <row r="269" spans="2:23" x14ac:dyDescent="0.2">
      <c r="B269" s="470"/>
      <c r="K269" s="460"/>
      <c r="S269" s="460"/>
      <c r="T269" s="460"/>
      <c r="U269" s="460"/>
      <c r="V269" s="460"/>
      <c r="W269" s="460"/>
    </row>
    <row r="270" spans="2:23" x14ac:dyDescent="0.2">
      <c r="B270" s="470"/>
      <c r="K270" s="460"/>
      <c r="S270" s="460"/>
      <c r="T270" s="460"/>
      <c r="U270" s="460"/>
      <c r="V270" s="460"/>
      <c r="W270" s="460"/>
    </row>
    <row r="271" spans="2:23" x14ac:dyDescent="0.2">
      <c r="B271" s="470"/>
      <c r="K271" s="460"/>
      <c r="S271" s="460"/>
      <c r="T271" s="460"/>
      <c r="U271" s="460"/>
      <c r="V271" s="460"/>
      <c r="W271" s="460"/>
    </row>
    <row r="272" spans="2:23" x14ac:dyDescent="0.2">
      <c r="B272" s="470"/>
      <c r="K272" s="460"/>
      <c r="S272" s="460"/>
      <c r="T272" s="460"/>
      <c r="U272" s="460"/>
      <c r="V272" s="460"/>
      <c r="W272" s="460"/>
    </row>
    <row r="273" spans="2:23" x14ac:dyDescent="0.2">
      <c r="B273" s="470"/>
      <c r="K273" s="460"/>
      <c r="S273" s="460"/>
      <c r="T273" s="460"/>
      <c r="U273" s="460"/>
      <c r="V273" s="460"/>
      <c r="W273" s="460"/>
    </row>
    <row r="274" spans="2:23" x14ac:dyDescent="0.2">
      <c r="B274" s="470"/>
      <c r="K274" s="460"/>
      <c r="S274" s="460"/>
      <c r="T274" s="460"/>
      <c r="U274" s="460"/>
      <c r="V274" s="460"/>
      <c r="W274" s="460"/>
    </row>
    <row r="275" spans="2:23" x14ac:dyDescent="0.2">
      <c r="B275" s="470"/>
      <c r="K275" s="460"/>
      <c r="S275" s="460"/>
      <c r="T275" s="460"/>
      <c r="U275" s="460"/>
      <c r="V275" s="460"/>
      <c r="W275" s="460"/>
    </row>
    <row r="276" spans="2:23" x14ac:dyDescent="0.2">
      <c r="B276" s="470"/>
      <c r="K276" s="460"/>
      <c r="S276" s="460"/>
      <c r="T276" s="460"/>
      <c r="U276" s="460"/>
      <c r="V276" s="460"/>
      <c r="W276" s="460"/>
    </row>
    <row r="277" spans="2:23" x14ac:dyDescent="0.2">
      <c r="B277" s="470"/>
      <c r="K277" s="460"/>
      <c r="S277" s="460"/>
      <c r="T277" s="460"/>
      <c r="U277" s="460"/>
      <c r="V277" s="460"/>
      <c r="W277" s="460"/>
    </row>
    <row r="278" spans="2:23" x14ac:dyDescent="0.2">
      <c r="B278" s="470"/>
      <c r="K278" s="460"/>
      <c r="S278" s="460"/>
      <c r="T278" s="460"/>
      <c r="U278" s="460"/>
      <c r="V278" s="460"/>
      <c r="W278" s="460"/>
    </row>
    <row r="279" spans="2:23" x14ac:dyDescent="0.2">
      <c r="B279" s="470"/>
      <c r="K279" s="460"/>
      <c r="S279" s="460"/>
      <c r="T279" s="460"/>
      <c r="U279" s="460"/>
      <c r="V279" s="460"/>
      <c r="W279" s="460"/>
    </row>
    <row r="280" spans="2:23" x14ac:dyDescent="0.2">
      <c r="B280" s="470"/>
      <c r="K280" s="460"/>
      <c r="S280" s="460"/>
      <c r="T280" s="460"/>
      <c r="U280" s="460"/>
      <c r="V280" s="460"/>
      <c r="W280" s="460"/>
    </row>
    <row r="281" spans="2:23" x14ac:dyDescent="0.2">
      <c r="B281" s="470"/>
      <c r="K281" s="460"/>
      <c r="S281" s="460"/>
      <c r="T281" s="460"/>
      <c r="U281" s="460"/>
      <c r="V281" s="460"/>
      <c r="W281" s="460"/>
    </row>
  </sheetData>
  <hyperlinks>
    <hyperlink ref="AE1" r:id="rId1" display="lisa.brown@defra.gsi.gov.uk "/>
  </hyperlinks>
  <printOptions horizontalCentered="1" verticalCentered="1"/>
  <pageMargins left="0.39370078740157505" right="0.39370078740157505" top="0.511811023622047" bottom="0.511811023622047" header="0.511811023622047" footer="0.511811023622047"/>
  <pageSetup paperSize="9" fitToWidth="0" fitToHeight="0" orientation="landscape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E14B"/>
  </sheetPr>
  <dimension ref="A1:AF281"/>
  <sheetViews>
    <sheetView showGridLines="0"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3.5546875" style="460" customWidth="1"/>
    <col min="2" max="2" width="27.6640625" style="460" customWidth="1"/>
    <col min="3" max="17" width="6.77734375" style="460" customWidth="1"/>
    <col min="18" max="22" width="6.77734375" style="556" customWidth="1"/>
    <col min="23" max="28" width="6.77734375" style="460" customWidth="1"/>
    <col min="29" max="30" width="7.109375" style="460" customWidth="1"/>
    <col min="31" max="31" width="7.44140625" style="460" customWidth="1"/>
    <col min="32" max="16384" width="8.88671875" style="460"/>
  </cols>
  <sheetData>
    <row r="1" spans="1:32" x14ac:dyDescent="0.2">
      <c r="A1" s="411" t="s">
        <v>400</v>
      </c>
      <c r="R1" s="460"/>
      <c r="S1" s="549"/>
      <c r="T1" s="460"/>
      <c r="U1" s="460"/>
      <c r="V1" s="460"/>
      <c r="AD1" s="457" t="s">
        <v>468</v>
      </c>
      <c r="AE1" s="645" t="s">
        <v>456</v>
      </c>
    </row>
    <row r="2" spans="1:32" x14ac:dyDescent="0.2">
      <c r="A2" s="411" t="s">
        <v>165</v>
      </c>
      <c r="R2" s="460"/>
      <c r="S2" s="549"/>
      <c r="T2" s="460"/>
      <c r="U2" s="460"/>
      <c r="V2" s="460"/>
      <c r="W2" s="549"/>
    </row>
    <row r="3" spans="1:32" ht="13.5" thickBot="1" x14ac:dyDescent="0.25">
      <c r="A3" s="479" t="s">
        <v>46</v>
      </c>
      <c r="R3" s="460"/>
      <c r="S3" s="460"/>
      <c r="T3" s="460"/>
      <c r="U3" s="460"/>
      <c r="V3" s="460"/>
      <c r="X3" s="550"/>
    </row>
    <row r="4" spans="1:32" x14ac:dyDescent="0.2">
      <c r="A4" s="724"/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  <c r="Z4" s="724"/>
      <c r="AA4" s="724"/>
      <c r="AB4" s="724"/>
      <c r="AC4" s="724"/>
      <c r="AD4" s="724"/>
      <c r="AE4" s="724"/>
      <c r="AF4" s="724"/>
    </row>
    <row r="5" spans="1:32" x14ac:dyDescent="0.2">
      <c r="A5" s="755"/>
      <c r="B5" s="721" t="s">
        <v>39</v>
      </c>
      <c r="C5" s="758">
        <v>1988</v>
      </c>
      <c r="D5" s="758">
        <v>1989</v>
      </c>
      <c r="E5" s="756">
        <v>1990</v>
      </c>
      <c r="F5" s="756">
        <v>1991</v>
      </c>
      <c r="G5" s="756">
        <v>1992</v>
      </c>
      <c r="H5" s="756">
        <v>1993</v>
      </c>
      <c r="I5" s="756">
        <v>1994</v>
      </c>
      <c r="J5" s="721">
        <v>1995</v>
      </c>
      <c r="K5" s="721">
        <v>1996</v>
      </c>
      <c r="L5" s="721">
        <v>1997</v>
      </c>
      <c r="M5" s="721">
        <v>1998</v>
      </c>
      <c r="N5" s="721">
        <v>1999</v>
      </c>
      <c r="O5" s="721">
        <v>2000</v>
      </c>
      <c r="P5" s="758">
        <v>2001</v>
      </c>
      <c r="Q5" s="758">
        <v>2002</v>
      </c>
      <c r="R5" s="758">
        <v>2003</v>
      </c>
      <c r="S5" s="758">
        <v>2004</v>
      </c>
      <c r="T5" s="758">
        <v>2005</v>
      </c>
      <c r="U5" s="758">
        <v>2006</v>
      </c>
      <c r="V5" s="758">
        <v>2007</v>
      </c>
      <c r="W5" s="758">
        <v>2008</v>
      </c>
      <c r="X5" s="758">
        <v>2009</v>
      </c>
      <c r="Y5" s="758">
        <v>2010</v>
      </c>
      <c r="Z5" s="758">
        <v>2011</v>
      </c>
      <c r="AA5" s="758">
        <v>2012</v>
      </c>
      <c r="AB5" s="758">
        <v>2013</v>
      </c>
      <c r="AC5" s="758">
        <v>2014</v>
      </c>
      <c r="AD5" s="758">
        <v>2015</v>
      </c>
      <c r="AE5" s="758">
        <v>2016</v>
      </c>
      <c r="AF5" s="758">
        <v>2017</v>
      </c>
    </row>
    <row r="6" spans="1:32" ht="13.5" thickBot="1" x14ac:dyDescent="0.25">
      <c r="A6" s="759"/>
      <c r="B6" s="759"/>
      <c r="C6" s="755"/>
      <c r="D6" s="755"/>
      <c r="E6" s="755"/>
      <c r="F6" s="755"/>
      <c r="G6" s="755"/>
      <c r="H6" s="755"/>
      <c r="I6" s="755"/>
      <c r="J6" s="755"/>
      <c r="K6" s="761"/>
      <c r="L6" s="761"/>
      <c r="M6" s="755"/>
      <c r="N6" s="761"/>
      <c r="O6" s="755"/>
      <c r="P6" s="721"/>
      <c r="Q6" s="721"/>
      <c r="R6" s="721"/>
      <c r="S6" s="721"/>
      <c r="T6" s="721"/>
      <c r="U6" s="721"/>
      <c r="V6" s="761"/>
      <c r="W6" s="761" t="s">
        <v>38</v>
      </c>
      <c r="X6" s="761"/>
      <c r="Y6" s="761"/>
      <c r="Z6" s="761"/>
      <c r="AA6" s="761"/>
      <c r="AB6" s="761"/>
      <c r="AC6" s="761"/>
      <c r="AD6" s="761"/>
      <c r="AE6" s="762" t="s">
        <v>37</v>
      </c>
      <c r="AF6" s="762" t="s">
        <v>37</v>
      </c>
    </row>
    <row r="7" spans="1:32" x14ac:dyDescent="0.2">
      <c r="A7" s="166" t="s">
        <v>162</v>
      </c>
      <c r="C7" s="474"/>
      <c r="D7" s="387"/>
      <c r="E7" s="388"/>
      <c r="F7" s="388"/>
      <c r="G7" s="388"/>
      <c r="H7" s="388"/>
      <c r="I7" s="388"/>
      <c r="J7" s="389"/>
      <c r="K7" s="389"/>
      <c r="L7" s="389"/>
      <c r="M7" s="389"/>
      <c r="N7" s="389"/>
      <c r="O7" s="389"/>
      <c r="P7" s="389"/>
      <c r="Q7" s="388"/>
      <c r="R7" s="388"/>
      <c r="S7" s="388"/>
      <c r="T7" s="388"/>
      <c r="U7" s="388"/>
      <c r="V7" s="388"/>
      <c r="W7" s="388"/>
      <c r="X7" s="389"/>
      <c r="Y7" s="389"/>
      <c r="Z7" s="389"/>
      <c r="AA7" s="389"/>
      <c r="AB7" s="389"/>
      <c r="AC7" s="389"/>
      <c r="AD7" s="389"/>
      <c r="AE7" s="389"/>
      <c r="AF7" s="389"/>
    </row>
    <row r="8" spans="1:32" x14ac:dyDescent="0.2">
      <c r="A8" s="472"/>
      <c r="C8" s="559"/>
      <c r="D8" s="560"/>
      <c r="J8" s="391"/>
      <c r="K8" s="391"/>
      <c r="L8" s="391"/>
      <c r="M8" s="391"/>
      <c r="N8" s="391"/>
      <c r="O8" s="391"/>
      <c r="P8" s="391"/>
      <c r="R8" s="460"/>
      <c r="S8" s="460"/>
      <c r="T8" s="460"/>
      <c r="U8" s="460"/>
      <c r="V8" s="460"/>
      <c r="X8" s="391"/>
      <c r="Y8" s="391"/>
      <c r="Z8" s="391"/>
      <c r="AA8" s="391"/>
      <c r="AB8" s="391"/>
      <c r="AC8" s="391"/>
      <c r="AD8" s="391"/>
      <c r="AE8" s="391"/>
      <c r="AF8" s="391"/>
    </row>
    <row r="9" spans="1:32" x14ac:dyDescent="0.2">
      <c r="A9" s="472"/>
      <c r="B9" s="161" t="s">
        <v>161</v>
      </c>
      <c r="C9" s="392">
        <v>1.8810849999999999</v>
      </c>
      <c r="D9" s="392">
        <v>2.8672019999999998</v>
      </c>
      <c r="E9" s="392">
        <v>4.2693260000000022</v>
      </c>
      <c r="F9" s="392">
        <v>4.3668060000000004</v>
      </c>
      <c r="G9" s="392">
        <v>6.925666000000005</v>
      </c>
      <c r="H9" s="392">
        <v>4.2513289999999992</v>
      </c>
      <c r="I9" s="392">
        <v>7.6258490000000014</v>
      </c>
      <c r="J9" s="392">
        <v>8.4225470000000016</v>
      </c>
      <c r="K9" s="392">
        <v>10.504099000000005</v>
      </c>
      <c r="L9" s="392">
        <v>9.9653610000000032</v>
      </c>
      <c r="M9" s="392">
        <v>10.030776000000005</v>
      </c>
      <c r="N9" s="392">
        <v>8.6596460000000022</v>
      </c>
      <c r="O9" s="392">
        <v>6.5943269999999981</v>
      </c>
      <c r="P9" s="392">
        <v>10.845902999999996</v>
      </c>
      <c r="Q9" s="392">
        <v>12.342673000000001</v>
      </c>
      <c r="R9" s="392">
        <v>13.265031999999998</v>
      </c>
      <c r="S9" s="392">
        <v>10.324100000000005</v>
      </c>
      <c r="T9" s="392">
        <v>12.112923999999998</v>
      </c>
      <c r="U9" s="392">
        <v>12.622422999999996</v>
      </c>
      <c r="V9" s="392">
        <v>18.308925999999996</v>
      </c>
      <c r="W9" s="392">
        <v>17.287793000000011</v>
      </c>
      <c r="X9" s="392">
        <v>21.035047999999996</v>
      </c>
      <c r="Y9" s="392">
        <v>31.668014999999993</v>
      </c>
      <c r="Z9" s="392">
        <v>37.167655000000003</v>
      </c>
      <c r="AA9" s="392">
        <v>25.359131999999985</v>
      </c>
      <c r="AB9" s="392">
        <v>29.695172999999993</v>
      </c>
      <c r="AC9" s="392">
        <v>28.513816000000009</v>
      </c>
      <c r="AD9" s="392">
        <v>35.651201</v>
      </c>
      <c r="AE9" s="392">
        <v>54.073584000000018</v>
      </c>
      <c r="AF9" s="392">
        <v>51.416418000000007</v>
      </c>
    </row>
    <row r="10" spans="1:32" x14ac:dyDescent="0.2">
      <c r="A10" s="465"/>
      <c r="B10" s="161" t="s">
        <v>160</v>
      </c>
      <c r="C10" s="392">
        <v>1.1530430000000003</v>
      </c>
      <c r="D10" s="392">
        <v>1.762823</v>
      </c>
      <c r="E10" s="392">
        <v>2.792771000000001</v>
      </c>
      <c r="F10" s="392">
        <v>3.5261549999999997</v>
      </c>
      <c r="G10" s="392">
        <v>2.2517999999999994</v>
      </c>
      <c r="H10" s="392">
        <v>3.4232729999999996</v>
      </c>
      <c r="I10" s="392">
        <v>3.5214740000000004</v>
      </c>
      <c r="J10" s="392">
        <v>4.5044309999999985</v>
      </c>
      <c r="K10" s="392">
        <v>4.502819999999998</v>
      </c>
      <c r="L10" s="392">
        <v>5.1498599999999994</v>
      </c>
      <c r="M10" s="392">
        <v>6.3233449999999998</v>
      </c>
      <c r="N10" s="392">
        <v>6.3858149999999982</v>
      </c>
      <c r="O10" s="392">
        <v>6.7549510000000019</v>
      </c>
      <c r="P10" s="392">
        <v>11.977754999999995</v>
      </c>
      <c r="Q10" s="392">
        <v>11.695351000000009</v>
      </c>
      <c r="R10" s="392">
        <v>9.4174680000000031</v>
      </c>
      <c r="S10" s="392">
        <v>10.270107000000007</v>
      </c>
      <c r="T10" s="392">
        <v>13.757693999999999</v>
      </c>
      <c r="U10" s="392">
        <v>13.831935000000005</v>
      </c>
      <c r="V10" s="392">
        <v>16.786864999999999</v>
      </c>
      <c r="W10" s="392">
        <v>17.501162999999998</v>
      </c>
      <c r="X10" s="392">
        <v>12.953771000000001</v>
      </c>
      <c r="Y10" s="392">
        <v>15.002119</v>
      </c>
      <c r="Z10" s="392">
        <v>17.509638000000002</v>
      </c>
      <c r="AA10" s="392">
        <v>22.766598000000009</v>
      </c>
      <c r="AB10" s="392">
        <v>25.529597000000024</v>
      </c>
      <c r="AC10" s="392">
        <v>14.873647999999996</v>
      </c>
      <c r="AD10" s="392">
        <v>13.615639000000009</v>
      </c>
      <c r="AE10" s="392">
        <v>17.12623700000001</v>
      </c>
      <c r="AF10" s="392">
        <v>13.129556000000001</v>
      </c>
    </row>
    <row r="11" spans="1:32" x14ac:dyDescent="0.2">
      <c r="A11" s="553"/>
      <c r="B11" s="161" t="s">
        <v>92</v>
      </c>
      <c r="C11" s="392">
        <v>3.3917090000000005</v>
      </c>
      <c r="D11" s="392">
        <v>3.3315440000000009</v>
      </c>
      <c r="E11" s="392">
        <v>3.3841629999999996</v>
      </c>
      <c r="F11" s="392">
        <v>3.108486000000001</v>
      </c>
      <c r="G11" s="392">
        <v>4.4447220000000005</v>
      </c>
      <c r="H11" s="392">
        <v>3.7604599999999997</v>
      </c>
      <c r="I11" s="392">
        <v>5.5989930000000028</v>
      </c>
      <c r="J11" s="392">
        <v>5.6196899999999994</v>
      </c>
      <c r="K11" s="392">
        <v>7.1173570000000002</v>
      </c>
      <c r="L11" s="392">
        <v>6.1550140000000058</v>
      </c>
      <c r="M11" s="392">
        <v>7.303681000000001</v>
      </c>
      <c r="N11" s="392">
        <v>7.1296609999999996</v>
      </c>
      <c r="O11" s="392">
        <v>7.4119450000000002</v>
      </c>
      <c r="P11" s="392">
        <v>11.808682999999998</v>
      </c>
      <c r="Q11" s="392">
        <v>12.409927999999994</v>
      </c>
      <c r="R11" s="392">
        <v>12.097875999999999</v>
      </c>
      <c r="S11" s="392">
        <v>12.764514999999999</v>
      </c>
      <c r="T11" s="392">
        <v>16.522797000000001</v>
      </c>
      <c r="U11" s="392">
        <v>24.429832999999999</v>
      </c>
      <c r="V11" s="392">
        <v>25.166557000000015</v>
      </c>
      <c r="W11" s="392">
        <v>30.185425000000002</v>
      </c>
      <c r="X11" s="392">
        <v>28.918617000000008</v>
      </c>
      <c r="Y11" s="392">
        <v>31.632977</v>
      </c>
      <c r="Z11" s="392">
        <v>33.362609999999997</v>
      </c>
      <c r="AA11" s="392">
        <v>38.646577999999984</v>
      </c>
      <c r="AB11" s="392">
        <v>47.363796000000008</v>
      </c>
      <c r="AC11" s="392">
        <v>46.802378999999995</v>
      </c>
      <c r="AD11" s="392">
        <v>50.569293000000002</v>
      </c>
      <c r="AE11" s="392">
        <v>57.688875999999979</v>
      </c>
      <c r="AF11" s="392">
        <v>58.743300999999988</v>
      </c>
    </row>
    <row r="12" spans="1:32" x14ac:dyDescent="0.2">
      <c r="A12" s="472"/>
      <c r="B12" s="161" t="s">
        <v>159</v>
      </c>
      <c r="C12" s="392">
        <v>4.7479250000000013</v>
      </c>
      <c r="D12" s="392">
        <v>4.4248769999999968</v>
      </c>
      <c r="E12" s="392">
        <v>4.276834</v>
      </c>
      <c r="F12" s="392">
        <v>4.5061240000000007</v>
      </c>
      <c r="G12" s="392">
        <v>6.4381849999999945</v>
      </c>
      <c r="H12" s="392">
        <v>6.0931609999999976</v>
      </c>
      <c r="I12" s="392">
        <v>8.6410740000000015</v>
      </c>
      <c r="J12" s="392">
        <v>8.9138319999999975</v>
      </c>
      <c r="K12" s="392">
        <v>9.6237130000000004</v>
      </c>
      <c r="L12" s="392">
        <v>11.170779999999995</v>
      </c>
      <c r="M12" s="392">
        <v>8.8021959999999986</v>
      </c>
      <c r="N12" s="392">
        <v>8.5686740000000015</v>
      </c>
      <c r="O12" s="392">
        <v>7.0757200000000005</v>
      </c>
      <c r="P12" s="392">
        <v>9.2998689999999975</v>
      </c>
      <c r="Q12" s="392">
        <v>10.311781999999997</v>
      </c>
      <c r="R12" s="392">
        <v>10.909506999999996</v>
      </c>
      <c r="S12" s="392">
        <v>13.099166</v>
      </c>
      <c r="T12" s="392">
        <v>16.479517000000001</v>
      </c>
      <c r="U12" s="392">
        <v>17.562152999999999</v>
      </c>
      <c r="V12" s="392">
        <v>19.020792000000011</v>
      </c>
      <c r="W12" s="392">
        <v>19.898604000000006</v>
      </c>
      <c r="X12" s="392">
        <v>19.517959000000012</v>
      </c>
      <c r="Y12" s="392">
        <v>21.718265999999993</v>
      </c>
      <c r="Z12" s="392">
        <v>21.193199999999997</v>
      </c>
      <c r="AA12" s="392">
        <v>21.429636999999992</v>
      </c>
      <c r="AB12" s="392">
        <v>26.362433000000003</v>
      </c>
      <c r="AC12" s="392">
        <v>24.584041999999982</v>
      </c>
      <c r="AD12" s="392">
        <v>26.635161999999987</v>
      </c>
      <c r="AE12" s="392">
        <v>30.758526000000028</v>
      </c>
      <c r="AF12" s="392">
        <v>34.487489000000011</v>
      </c>
    </row>
    <row r="13" spans="1:32" x14ac:dyDescent="0.2">
      <c r="A13" s="553"/>
      <c r="B13" s="161" t="s">
        <v>158</v>
      </c>
      <c r="C13" s="392">
        <v>4.9648090000000016</v>
      </c>
      <c r="D13" s="392">
        <v>6.3883599999999987</v>
      </c>
      <c r="E13" s="392">
        <v>8.5933330000000012</v>
      </c>
      <c r="F13" s="392">
        <v>10.475355999999994</v>
      </c>
      <c r="G13" s="392">
        <v>12.845733000000001</v>
      </c>
      <c r="H13" s="392">
        <v>12.088378000000002</v>
      </c>
      <c r="I13" s="392">
        <v>14.540127000000002</v>
      </c>
      <c r="J13" s="392">
        <v>20.0609</v>
      </c>
      <c r="K13" s="392">
        <v>25.691461</v>
      </c>
      <c r="L13" s="392">
        <v>27.108851999999995</v>
      </c>
      <c r="M13" s="392">
        <v>25.68039799999999</v>
      </c>
      <c r="N13" s="392">
        <v>34.215602999999987</v>
      </c>
      <c r="O13" s="392">
        <v>40.588166000000015</v>
      </c>
      <c r="P13" s="392">
        <v>39.734020999999984</v>
      </c>
      <c r="Q13" s="392">
        <v>34.41196699999999</v>
      </c>
      <c r="R13" s="392">
        <v>41.441524999999999</v>
      </c>
      <c r="S13" s="392">
        <v>53.004488000000002</v>
      </c>
      <c r="T13" s="392">
        <v>61.253781999999966</v>
      </c>
      <c r="U13" s="392">
        <v>65.052303000000009</v>
      </c>
      <c r="V13" s="392">
        <v>65.010825000000025</v>
      </c>
      <c r="W13" s="392">
        <v>69.89435600000003</v>
      </c>
      <c r="X13" s="392">
        <v>70.929165000000026</v>
      </c>
      <c r="Y13" s="392">
        <v>72.520303000000013</v>
      </c>
      <c r="Z13" s="392">
        <v>80.668116000000012</v>
      </c>
      <c r="AA13" s="392">
        <v>86.498046000000059</v>
      </c>
      <c r="AB13" s="392">
        <v>81.591259999999949</v>
      </c>
      <c r="AC13" s="392">
        <v>80.629911999999933</v>
      </c>
      <c r="AD13" s="392">
        <v>84.858924000000002</v>
      </c>
      <c r="AE13" s="392">
        <v>84.305524000000048</v>
      </c>
      <c r="AF13" s="392">
        <v>82.66090699999998</v>
      </c>
    </row>
    <row r="14" spans="1:32" x14ac:dyDescent="0.2">
      <c r="A14" s="465"/>
      <c r="B14" s="161" t="s">
        <v>157</v>
      </c>
      <c r="C14" s="392">
        <v>14.716974000000002</v>
      </c>
      <c r="D14" s="392">
        <v>9.295479000000002</v>
      </c>
      <c r="E14" s="392">
        <v>11.354805000000004</v>
      </c>
      <c r="F14" s="392">
        <v>14.311623000000004</v>
      </c>
      <c r="G14" s="392">
        <v>9.8571120000000043</v>
      </c>
      <c r="H14" s="392">
        <v>7.4116740000000005</v>
      </c>
      <c r="I14" s="392">
        <v>10.191919999999996</v>
      </c>
      <c r="J14" s="392">
        <v>11.546684999999998</v>
      </c>
      <c r="K14" s="392">
        <v>22.618763000000005</v>
      </c>
      <c r="L14" s="392">
        <v>9.8128179999999983</v>
      </c>
      <c r="M14" s="392">
        <v>15.106959000000002</v>
      </c>
      <c r="N14" s="392">
        <v>18.265013999999997</v>
      </c>
      <c r="O14" s="392">
        <v>13.879053999999989</v>
      </c>
      <c r="P14" s="392">
        <v>32.611832999999969</v>
      </c>
      <c r="Q14" s="392">
        <v>22.760201999999996</v>
      </c>
      <c r="R14" s="392">
        <v>17.788342000000007</v>
      </c>
      <c r="S14" s="392">
        <v>15.770979000000001</v>
      </c>
      <c r="T14" s="392">
        <v>25.118696999999987</v>
      </c>
      <c r="U14" s="392">
        <v>20.407049000000008</v>
      </c>
      <c r="V14" s="392">
        <v>20.768731999999993</v>
      </c>
      <c r="W14" s="392">
        <v>23.389114000000017</v>
      </c>
      <c r="X14" s="392">
        <v>30.673104999999996</v>
      </c>
      <c r="Y14" s="392">
        <v>20.345295000000004</v>
      </c>
      <c r="Z14" s="392">
        <v>20.534806999999997</v>
      </c>
      <c r="AA14" s="392">
        <v>25.831780000000009</v>
      </c>
      <c r="AB14" s="392">
        <v>28.044963000000013</v>
      </c>
      <c r="AC14" s="392">
        <v>14.759885999999998</v>
      </c>
      <c r="AD14" s="392">
        <v>23.074557000000006</v>
      </c>
      <c r="AE14" s="392">
        <v>34.144192999999987</v>
      </c>
      <c r="AF14" s="392">
        <v>24.351648999999995</v>
      </c>
    </row>
    <row r="15" spans="1:32" x14ac:dyDescent="0.2">
      <c r="A15" s="465"/>
      <c r="B15" s="161" t="s">
        <v>156</v>
      </c>
      <c r="C15" s="392">
        <v>16.906395000000003</v>
      </c>
      <c r="D15" s="392">
        <v>17.731718999999998</v>
      </c>
      <c r="E15" s="392">
        <v>14.311072000000001</v>
      </c>
      <c r="F15" s="392">
        <v>14.926542000000003</v>
      </c>
      <c r="G15" s="392">
        <v>14.785306999999996</v>
      </c>
      <c r="H15" s="392">
        <v>12.982991000000002</v>
      </c>
      <c r="I15" s="392">
        <v>42.817941999999995</v>
      </c>
      <c r="J15" s="392">
        <v>48.211511000000009</v>
      </c>
      <c r="K15" s="392">
        <v>67.032000000000025</v>
      </c>
      <c r="L15" s="392">
        <v>62.150008000000014</v>
      </c>
      <c r="M15" s="392">
        <v>67.373622000000012</v>
      </c>
      <c r="N15" s="392">
        <v>61.116426000000011</v>
      </c>
      <c r="O15" s="392">
        <v>55.077309999999976</v>
      </c>
      <c r="P15" s="392">
        <v>78.012183000000007</v>
      </c>
      <c r="Q15" s="392">
        <v>74.406608999999975</v>
      </c>
      <c r="R15" s="392">
        <v>71.456599999999995</v>
      </c>
      <c r="S15" s="392">
        <v>78.744723000000079</v>
      </c>
      <c r="T15" s="392">
        <v>100.23692</v>
      </c>
      <c r="U15" s="392">
        <v>91.206519000000057</v>
      </c>
      <c r="V15" s="392">
        <v>83.792664999999971</v>
      </c>
      <c r="W15" s="392">
        <v>84.221921000000052</v>
      </c>
      <c r="X15" s="392">
        <v>92.196850000000069</v>
      </c>
      <c r="Y15" s="392">
        <v>111.28288100000003</v>
      </c>
      <c r="Z15" s="392">
        <v>100.66608400000001</v>
      </c>
      <c r="AA15" s="392">
        <v>115.81989900000009</v>
      </c>
      <c r="AB15" s="392">
        <v>138.15071199999997</v>
      </c>
      <c r="AC15" s="392">
        <v>126.09339299999994</v>
      </c>
      <c r="AD15" s="392">
        <v>143.19566099999997</v>
      </c>
      <c r="AE15" s="392">
        <v>155.33376100000012</v>
      </c>
      <c r="AF15" s="392">
        <v>147.53718100000003</v>
      </c>
    </row>
    <row r="16" spans="1:32" x14ac:dyDescent="0.2">
      <c r="A16" s="465"/>
      <c r="B16" s="161" t="s">
        <v>155</v>
      </c>
      <c r="C16" s="392">
        <v>7.3824889999999987</v>
      </c>
      <c r="D16" s="392">
        <v>4.4290789999999998</v>
      </c>
      <c r="E16" s="392">
        <v>5.4221740000000018</v>
      </c>
      <c r="F16" s="392">
        <v>5.7814799999999975</v>
      </c>
      <c r="G16" s="392">
        <v>3.3561639999999997</v>
      </c>
      <c r="H16" s="392">
        <v>3.3108929999999992</v>
      </c>
      <c r="I16" s="392">
        <v>2.3976539999999993</v>
      </c>
      <c r="J16" s="392">
        <v>3.9068219999999996</v>
      </c>
      <c r="K16" s="392">
        <v>6.5125250000000001</v>
      </c>
      <c r="L16" s="392">
        <v>3.3481909999999999</v>
      </c>
      <c r="M16" s="392">
        <v>3.5281779999999987</v>
      </c>
      <c r="N16" s="392">
        <v>3.2333119999999984</v>
      </c>
      <c r="O16" s="392">
        <v>3.0080159999999987</v>
      </c>
      <c r="P16" s="392">
        <v>6.0485739999999986</v>
      </c>
      <c r="Q16" s="392">
        <v>5.120426000000001</v>
      </c>
      <c r="R16" s="392">
        <v>4.6379970000000021</v>
      </c>
      <c r="S16" s="392">
        <v>4.7465929999999998</v>
      </c>
      <c r="T16" s="392">
        <v>4.9080350000000008</v>
      </c>
      <c r="U16" s="392">
        <v>6.4568590000000032</v>
      </c>
      <c r="V16" s="392">
        <v>9.9252009999999995</v>
      </c>
      <c r="W16" s="392">
        <v>10.045937</v>
      </c>
      <c r="X16" s="392">
        <v>5.7996540000000021</v>
      </c>
      <c r="Y16" s="392">
        <v>6.3457639999999964</v>
      </c>
      <c r="Z16" s="392">
        <v>8.2240690000000036</v>
      </c>
      <c r="AA16" s="392">
        <v>5.3027470000000001</v>
      </c>
      <c r="AB16" s="392">
        <v>9.7559459999999998</v>
      </c>
      <c r="AC16" s="392">
        <v>6.6654730000000004</v>
      </c>
      <c r="AD16" s="392">
        <v>11.095922999999992</v>
      </c>
      <c r="AE16" s="392">
        <v>9.4433869999999942</v>
      </c>
      <c r="AF16" s="392">
        <v>10.272124</v>
      </c>
    </row>
    <row r="17" spans="1:32" x14ac:dyDescent="0.2">
      <c r="A17" s="465"/>
      <c r="B17" s="161" t="s">
        <v>154</v>
      </c>
      <c r="C17" s="392">
        <v>2.633419</v>
      </c>
      <c r="D17" s="392">
        <v>4.6730010000000002</v>
      </c>
      <c r="E17" s="392">
        <v>6.3851510000000005</v>
      </c>
      <c r="F17" s="392">
        <v>4.9565480000000015</v>
      </c>
      <c r="G17" s="392">
        <v>23.56335</v>
      </c>
      <c r="H17" s="392">
        <v>3.0143809999999989</v>
      </c>
      <c r="I17" s="392">
        <v>7.5741160000000027</v>
      </c>
      <c r="J17" s="392">
        <v>11.426529000000002</v>
      </c>
      <c r="K17" s="392">
        <v>10.921663000000001</v>
      </c>
      <c r="L17" s="392">
        <v>10.150639</v>
      </c>
      <c r="M17" s="392">
        <v>10.745379999999997</v>
      </c>
      <c r="N17" s="392">
        <v>10.342327000000001</v>
      </c>
      <c r="O17" s="392">
        <v>9.6721080000000015</v>
      </c>
      <c r="P17" s="392">
        <v>13.391161000000004</v>
      </c>
      <c r="Q17" s="392">
        <v>13.270261000000009</v>
      </c>
      <c r="R17" s="392">
        <v>14.453618999999996</v>
      </c>
      <c r="S17" s="392">
        <v>21.805923999999997</v>
      </c>
      <c r="T17" s="392">
        <v>26.588550999999999</v>
      </c>
      <c r="U17" s="392">
        <v>25.839125999999993</v>
      </c>
      <c r="V17" s="392">
        <v>29.692550999999984</v>
      </c>
      <c r="W17" s="392">
        <v>30.097147999999997</v>
      </c>
      <c r="X17" s="392">
        <v>30.349622000000014</v>
      </c>
      <c r="Y17" s="392">
        <v>30.773509000000015</v>
      </c>
      <c r="Z17" s="392">
        <v>33.35516599999999</v>
      </c>
      <c r="AA17" s="392">
        <v>35.241529000000014</v>
      </c>
      <c r="AB17" s="392">
        <v>33.293466000000002</v>
      </c>
      <c r="AC17" s="392">
        <v>28.745988000000001</v>
      </c>
      <c r="AD17" s="392">
        <v>17.370780999999997</v>
      </c>
      <c r="AE17" s="392">
        <v>23.055304999999986</v>
      </c>
      <c r="AF17" s="392">
        <v>21.232301</v>
      </c>
    </row>
    <row r="18" spans="1:32" x14ac:dyDescent="0.2">
      <c r="A18" s="465"/>
      <c r="B18" s="161" t="s">
        <v>91</v>
      </c>
      <c r="C18" s="392">
        <v>5.4691379999999992</v>
      </c>
      <c r="D18" s="392">
        <v>5.1895989999999985</v>
      </c>
      <c r="E18" s="392">
        <v>5.2986759999999995</v>
      </c>
      <c r="F18" s="392">
        <v>7.6287680000000018</v>
      </c>
      <c r="G18" s="392">
        <v>14.126435999999998</v>
      </c>
      <c r="H18" s="392">
        <v>4.572448999999998</v>
      </c>
      <c r="I18" s="392">
        <v>11.209684999999997</v>
      </c>
      <c r="J18" s="392">
        <v>14.315690999999998</v>
      </c>
      <c r="K18" s="392">
        <v>14.345459000000004</v>
      </c>
      <c r="L18" s="392">
        <v>16.513316999999997</v>
      </c>
      <c r="M18" s="392">
        <v>19.200590000000002</v>
      </c>
      <c r="N18" s="392">
        <v>16.233679999999993</v>
      </c>
      <c r="O18" s="392">
        <v>14.993834000000005</v>
      </c>
      <c r="P18" s="392">
        <v>16.953754999999997</v>
      </c>
      <c r="Q18" s="392">
        <v>16.282947</v>
      </c>
      <c r="R18" s="392">
        <v>20.545009999999994</v>
      </c>
      <c r="S18" s="392">
        <v>20.656632999999996</v>
      </c>
      <c r="T18" s="392">
        <v>23.135093999999999</v>
      </c>
      <c r="U18" s="392">
        <v>19.232911000000009</v>
      </c>
      <c r="V18" s="392">
        <v>23.041013000000003</v>
      </c>
      <c r="W18" s="392">
        <v>24.675205999999978</v>
      </c>
      <c r="X18" s="392">
        <v>26.410821000000002</v>
      </c>
      <c r="Y18" s="392">
        <v>24.269198999999997</v>
      </c>
      <c r="Z18" s="392">
        <v>21.726254999999995</v>
      </c>
      <c r="AA18" s="392">
        <v>22.642528000000002</v>
      </c>
      <c r="AB18" s="392">
        <v>23.25658000000001</v>
      </c>
      <c r="AC18" s="392">
        <v>21.235674000000007</v>
      </c>
      <c r="AD18" s="392">
        <v>22.259694000000007</v>
      </c>
      <c r="AE18" s="392">
        <v>23.425357000000012</v>
      </c>
      <c r="AF18" s="392">
        <v>24.954539000000008</v>
      </c>
    </row>
    <row r="19" spans="1:32" x14ac:dyDescent="0.2">
      <c r="A19" s="465"/>
      <c r="B19" s="161" t="s">
        <v>90</v>
      </c>
      <c r="C19" s="392">
        <v>5.1052530000000056</v>
      </c>
      <c r="D19" s="392">
        <v>6.2340320000000027</v>
      </c>
      <c r="E19" s="392">
        <v>7.1054289999999991</v>
      </c>
      <c r="F19" s="392">
        <v>8.8139749999999921</v>
      </c>
      <c r="G19" s="392">
        <v>12.882901000000002</v>
      </c>
      <c r="H19" s="392">
        <v>6.8610550000000003</v>
      </c>
      <c r="I19" s="392">
        <v>16.308505999999991</v>
      </c>
      <c r="J19" s="392">
        <v>13.721226000000003</v>
      </c>
      <c r="K19" s="392">
        <v>15.892892999999999</v>
      </c>
      <c r="L19" s="392">
        <v>15.847665000000005</v>
      </c>
      <c r="M19" s="392">
        <v>19.506698000000007</v>
      </c>
      <c r="N19" s="392">
        <v>16.064319999999999</v>
      </c>
      <c r="O19" s="392">
        <v>16.945616999999988</v>
      </c>
      <c r="P19" s="392">
        <v>20.193934999999986</v>
      </c>
      <c r="Q19" s="392">
        <v>24.035428</v>
      </c>
      <c r="R19" s="392">
        <v>26.186195000000001</v>
      </c>
      <c r="S19" s="392">
        <v>24.222701000000008</v>
      </c>
      <c r="T19" s="392">
        <v>30.385338999999991</v>
      </c>
      <c r="U19" s="392">
        <v>30.508313999999984</v>
      </c>
      <c r="V19" s="392">
        <v>26.799142999999997</v>
      </c>
      <c r="W19" s="392">
        <v>32.737587000000005</v>
      </c>
      <c r="X19" s="392">
        <v>29.814842999999989</v>
      </c>
      <c r="Y19" s="392">
        <v>31.117814999999982</v>
      </c>
      <c r="Z19" s="392">
        <v>28.613837999999991</v>
      </c>
      <c r="AA19" s="392">
        <v>37.229992000000017</v>
      </c>
      <c r="AB19" s="392">
        <v>37.095212000000025</v>
      </c>
      <c r="AC19" s="392">
        <v>30.140968000000001</v>
      </c>
      <c r="AD19" s="392">
        <v>40.829335</v>
      </c>
      <c r="AE19" s="392">
        <v>38.155732000000008</v>
      </c>
      <c r="AF19" s="392">
        <v>42.032339000000007</v>
      </c>
    </row>
    <row r="20" spans="1:32" x14ac:dyDescent="0.2">
      <c r="A20" s="465"/>
      <c r="B20" s="161" t="s">
        <v>121</v>
      </c>
      <c r="C20" s="392">
        <v>28.686141000000021</v>
      </c>
      <c r="D20" s="392">
        <v>34.974456000000011</v>
      </c>
      <c r="E20" s="392">
        <v>36.822174999999994</v>
      </c>
      <c r="F20" s="392">
        <v>29.632228000000005</v>
      </c>
      <c r="G20" s="392">
        <v>50.87867600000002</v>
      </c>
      <c r="H20" s="392">
        <v>21.856834999999993</v>
      </c>
      <c r="I20" s="392">
        <v>31.783015000000013</v>
      </c>
      <c r="J20" s="392">
        <v>37.615704000000022</v>
      </c>
      <c r="K20" s="392">
        <v>38.80571699999998</v>
      </c>
      <c r="L20" s="392">
        <v>35.294893999999992</v>
      </c>
      <c r="M20" s="392">
        <v>41.713240999999996</v>
      </c>
      <c r="N20" s="392">
        <v>44.50832299999999</v>
      </c>
      <c r="O20" s="392">
        <v>50.308922999999993</v>
      </c>
      <c r="P20" s="392">
        <v>51.473276999999996</v>
      </c>
      <c r="Q20" s="392">
        <v>58.064203000000006</v>
      </c>
      <c r="R20" s="392">
        <v>66.286733000000027</v>
      </c>
      <c r="S20" s="392">
        <v>61.931108999999985</v>
      </c>
      <c r="T20" s="392">
        <v>77.824443000000045</v>
      </c>
      <c r="U20" s="392">
        <v>90.31107499999996</v>
      </c>
      <c r="V20" s="392">
        <v>84.682516000000007</v>
      </c>
      <c r="W20" s="392">
        <v>97.548064999999994</v>
      </c>
      <c r="X20" s="392">
        <v>102.92564900000004</v>
      </c>
      <c r="Y20" s="392">
        <v>122.64766300000001</v>
      </c>
      <c r="Z20" s="392">
        <v>102.73928100000001</v>
      </c>
      <c r="AA20" s="392">
        <v>105.97929099999999</v>
      </c>
      <c r="AB20" s="392">
        <v>115.11253500000002</v>
      </c>
      <c r="AC20" s="392">
        <v>117.94912500000004</v>
      </c>
      <c r="AD20" s="392">
        <v>119.86418399999997</v>
      </c>
      <c r="AE20" s="392">
        <v>139.71435499999998</v>
      </c>
      <c r="AF20" s="392">
        <v>150.1948219999999</v>
      </c>
    </row>
    <row r="21" spans="1:32" x14ac:dyDescent="0.2">
      <c r="A21" s="465"/>
      <c r="B21" s="161" t="s">
        <v>88</v>
      </c>
      <c r="C21" s="392">
        <v>19.105369999999994</v>
      </c>
      <c r="D21" s="392">
        <v>19.651579000000002</v>
      </c>
      <c r="E21" s="392">
        <v>20.040267000000011</v>
      </c>
      <c r="F21" s="392">
        <v>17.020965000000011</v>
      </c>
      <c r="G21" s="392">
        <v>68.194199999999981</v>
      </c>
      <c r="H21" s="392">
        <v>16.21678300000001</v>
      </c>
      <c r="I21" s="392">
        <v>72.809950999999927</v>
      </c>
      <c r="J21" s="392">
        <v>87.218130000000016</v>
      </c>
      <c r="K21" s="392">
        <v>98.533228000000022</v>
      </c>
      <c r="L21" s="392">
        <v>97.77990100000001</v>
      </c>
      <c r="M21" s="392">
        <v>104.78147999999997</v>
      </c>
      <c r="N21" s="392">
        <v>96.38919499999993</v>
      </c>
      <c r="O21" s="392">
        <v>101.24238299999998</v>
      </c>
      <c r="P21" s="392">
        <v>104.66212299999995</v>
      </c>
      <c r="Q21" s="392">
        <v>98.854362999999992</v>
      </c>
      <c r="R21" s="392">
        <v>118.07028699999998</v>
      </c>
      <c r="S21" s="392">
        <v>119.847595</v>
      </c>
      <c r="T21" s="392">
        <v>137.57722700000002</v>
      </c>
      <c r="U21" s="392">
        <v>125.65548600000001</v>
      </c>
      <c r="V21" s="392">
        <v>144.58136099999993</v>
      </c>
      <c r="W21" s="392">
        <v>155.36172200000001</v>
      </c>
      <c r="X21" s="392">
        <v>152.37894300000002</v>
      </c>
      <c r="Y21" s="392">
        <v>157.39687099999998</v>
      </c>
      <c r="Z21" s="392">
        <v>135.001915</v>
      </c>
      <c r="AA21" s="392">
        <v>151.33663100000004</v>
      </c>
      <c r="AB21" s="392">
        <v>156.85215199999999</v>
      </c>
      <c r="AC21" s="392">
        <v>147.88967099999996</v>
      </c>
      <c r="AD21" s="392">
        <v>154.89085299999994</v>
      </c>
      <c r="AE21" s="392">
        <v>167.08158399999988</v>
      </c>
      <c r="AF21" s="392">
        <v>164.8448930000001</v>
      </c>
    </row>
    <row r="22" spans="1:32" x14ac:dyDescent="0.2">
      <c r="A22" s="465"/>
      <c r="B22" s="161" t="s">
        <v>120</v>
      </c>
      <c r="C22" s="392">
        <v>33.213753000000011</v>
      </c>
      <c r="D22" s="392">
        <v>37.682630000000003</v>
      </c>
      <c r="E22" s="392">
        <v>46.298264999999986</v>
      </c>
      <c r="F22" s="392">
        <v>46.365861000000017</v>
      </c>
      <c r="G22" s="392">
        <v>52.577716000000002</v>
      </c>
      <c r="H22" s="392">
        <v>57.008123000000019</v>
      </c>
      <c r="I22" s="392">
        <v>88.320209999999946</v>
      </c>
      <c r="J22" s="392">
        <v>81.45501199999994</v>
      </c>
      <c r="K22" s="392">
        <v>84.389641999999981</v>
      </c>
      <c r="L22" s="392">
        <v>139.80036000000015</v>
      </c>
      <c r="M22" s="392">
        <v>109.11487700000009</v>
      </c>
      <c r="N22" s="392">
        <v>99.337431000000066</v>
      </c>
      <c r="O22" s="392">
        <v>108.46653900000007</v>
      </c>
      <c r="P22" s="392">
        <v>118.47881499999997</v>
      </c>
      <c r="Q22" s="392">
        <v>125.99395</v>
      </c>
      <c r="R22" s="392">
        <v>152.07785000000013</v>
      </c>
      <c r="S22" s="392">
        <v>159.12911899999997</v>
      </c>
      <c r="T22" s="392">
        <v>172.68521400000012</v>
      </c>
      <c r="U22" s="392">
        <v>151.84160600000013</v>
      </c>
      <c r="V22" s="392">
        <v>148.18444599999989</v>
      </c>
      <c r="W22" s="392">
        <v>166.09764500000003</v>
      </c>
      <c r="X22" s="392">
        <v>169.11836400000007</v>
      </c>
      <c r="Y22" s="392">
        <v>178.83134299999995</v>
      </c>
      <c r="Z22" s="392">
        <v>183.9393739999999</v>
      </c>
      <c r="AA22" s="392">
        <v>151.30630500000001</v>
      </c>
      <c r="AB22" s="392">
        <v>208.27140099999997</v>
      </c>
      <c r="AC22" s="392">
        <v>218.20414099999977</v>
      </c>
      <c r="AD22" s="392">
        <v>214.94138600000019</v>
      </c>
      <c r="AE22" s="392">
        <v>213.02727900000005</v>
      </c>
      <c r="AF22" s="392">
        <v>229.23843899999994</v>
      </c>
    </row>
    <row r="23" spans="1:32" x14ac:dyDescent="0.2">
      <c r="A23" s="465"/>
      <c r="B23" s="161" t="s">
        <v>152</v>
      </c>
      <c r="C23" s="392">
        <v>18.680575000000005</v>
      </c>
      <c r="D23" s="392">
        <v>24.953147999999992</v>
      </c>
      <c r="E23" s="392">
        <v>37.907923000000004</v>
      </c>
      <c r="F23" s="392">
        <v>28.943721999999994</v>
      </c>
      <c r="G23" s="392">
        <v>36.848490999999967</v>
      </c>
      <c r="H23" s="392">
        <v>23.162008000000014</v>
      </c>
      <c r="I23" s="392">
        <v>54.088539999999988</v>
      </c>
      <c r="J23" s="392">
        <v>67.965531999999996</v>
      </c>
      <c r="K23" s="392">
        <v>42.786343000000002</v>
      </c>
      <c r="L23" s="392">
        <v>58.253158999999997</v>
      </c>
      <c r="M23" s="392">
        <v>66.531010000000023</v>
      </c>
      <c r="N23" s="392">
        <v>45.239780000000053</v>
      </c>
      <c r="O23" s="392">
        <v>36.938019999999987</v>
      </c>
      <c r="P23" s="392">
        <v>54.386201999999976</v>
      </c>
      <c r="Q23" s="392">
        <v>66.762327999999926</v>
      </c>
      <c r="R23" s="392">
        <v>73.542979999999986</v>
      </c>
      <c r="S23" s="392">
        <v>75.903020999999981</v>
      </c>
      <c r="T23" s="392">
        <v>71.212453000000082</v>
      </c>
      <c r="U23" s="392">
        <v>91.906865000000067</v>
      </c>
      <c r="V23" s="392">
        <v>125.40548800000005</v>
      </c>
      <c r="W23" s="392">
        <v>118.02745400000002</v>
      </c>
      <c r="X23" s="392">
        <v>112.69148300000001</v>
      </c>
      <c r="Y23" s="392">
        <v>152.05659800000001</v>
      </c>
      <c r="Z23" s="392">
        <v>148.41746900000007</v>
      </c>
      <c r="AA23" s="392">
        <v>116.45918899999995</v>
      </c>
      <c r="AB23" s="392">
        <v>159.347365</v>
      </c>
      <c r="AC23" s="392">
        <v>145.19123900000011</v>
      </c>
      <c r="AD23" s="392">
        <v>139.15929199999985</v>
      </c>
      <c r="AE23" s="392">
        <v>157.54922699999997</v>
      </c>
      <c r="AF23" s="392">
        <v>133.91446400000009</v>
      </c>
    </row>
    <row r="24" spans="1:32" x14ac:dyDescent="0.2">
      <c r="A24" s="465"/>
      <c r="B24" s="161" t="s">
        <v>151</v>
      </c>
      <c r="C24" s="392">
        <v>3.533316000000001</v>
      </c>
      <c r="D24" s="392">
        <v>4.5986129999999994</v>
      </c>
      <c r="E24" s="392">
        <v>5.5062449999999989</v>
      </c>
      <c r="F24" s="392">
        <v>6.8258059999999983</v>
      </c>
      <c r="G24" s="392">
        <v>7.7937329999999978</v>
      </c>
      <c r="H24" s="392">
        <v>9.0698130000000035</v>
      </c>
      <c r="I24" s="392">
        <v>9.7926990000000043</v>
      </c>
      <c r="J24" s="392">
        <v>12.285758999999999</v>
      </c>
      <c r="K24" s="392">
        <v>13.887299000000002</v>
      </c>
      <c r="L24" s="392">
        <v>17.171525999999997</v>
      </c>
      <c r="M24" s="392">
        <v>21.069053000000004</v>
      </c>
      <c r="N24" s="392">
        <v>23.316094999999983</v>
      </c>
      <c r="O24" s="392">
        <v>20.451433000000002</v>
      </c>
      <c r="P24" s="392">
        <v>13.019132999999998</v>
      </c>
      <c r="Q24" s="392">
        <v>12.904129999999995</v>
      </c>
      <c r="R24" s="392">
        <v>16.083292999999991</v>
      </c>
      <c r="S24" s="392">
        <v>24.687038999999995</v>
      </c>
      <c r="T24" s="392">
        <v>29.935080999999993</v>
      </c>
      <c r="U24" s="392">
        <v>31.275444999999998</v>
      </c>
      <c r="V24" s="392">
        <v>30.569897000000005</v>
      </c>
      <c r="W24" s="392">
        <v>32.16420200000001</v>
      </c>
      <c r="X24" s="392">
        <v>30.588768999999999</v>
      </c>
      <c r="Y24" s="392">
        <v>25.542071999999997</v>
      </c>
      <c r="Z24" s="392">
        <v>28.058433000000001</v>
      </c>
      <c r="AA24" s="392">
        <v>29.479811000000005</v>
      </c>
      <c r="AB24" s="392">
        <v>34.628842999999989</v>
      </c>
      <c r="AC24" s="392">
        <v>32.889375999999977</v>
      </c>
      <c r="AD24" s="392">
        <v>33.368773999999995</v>
      </c>
      <c r="AE24" s="392">
        <v>39.028134999999992</v>
      </c>
      <c r="AF24" s="392">
        <v>44.628993000000023</v>
      </c>
    </row>
    <row r="25" spans="1:32" x14ac:dyDescent="0.2">
      <c r="A25" s="465"/>
      <c r="B25" s="161" t="s">
        <v>118</v>
      </c>
      <c r="C25" s="392">
        <v>28.321672999999993</v>
      </c>
      <c r="D25" s="392">
        <v>30.168903000000004</v>
      </c>
      <c r="E25" s="392">
        <v>34.855092999999997</v>
      </c>
      <c r="F25" s="392">
        <v>39.294554999999981</v>
      </c>
      <c r="G25" s="392">
        <v>55.896606999999989</v>
      </c>
      <c r="H25" s="392">
        <v>35.631300999999979</v>
      </c>
      <c r="I25" s="392">
        <v>64.593432999999948</v>
      </c>
      <c r="J25" s="392">
        <v>64.18415600000003</v>
      </c>
      <c r="K25" s="392">
        <v>74.003451000000013</v>
      </c>
      <c r="L25" s="392">
        <v>80.399447000000009</v>
      </c>
      <c r="M25" s="392">
        <v>84.308035999999973</v>
      </c>
      <c r="N25" s="392">
        <v>84.164748000000003</v>
      </c>
      <c r="O25" s="392">
        <v>95.816902000000013</v>
      </c>
      <c r="P25" s="392">
        <v>105.91513900000002</v>
      </c>
      <c r="Q25" s="392">
        <v>100.09972600000002</v>
      </c>
      <c r="R25" s="392">
        <v>117.13467099999997</v>
      </c>
      <c r="S25" s="392">
        <v>128.24405899999999</v>
      </c>
      <c r="T25" s="392">
        <v>137.60896700000004</v>
      </c>
      <c r="U25" s="392">
        <v>145.66250099999999</v>
      </c>
      <c r="V25" s="392">
        <v>174.12395099999995</v>
      </c>
      <c r="W25" s="392">
        <v>178.28746399999994</v>
      </c>
      <c r="X25" s="392">
        <v>154.44260600000001</v>
      </c>
      <c r="Y25" s="392">
        <v>191.54445699999994</v>
      </c>
      <c r="Z25" s="392">
        <v>205.16132699999994</v>
      </c>
      <c r="AA25" s="392">
        <v>208.08410700000013</v>
      </c>
      <c r="AB25" s="392">
        <v>244.17553599999982</v>
      </c>
      <c r="AC25" s="392">
        <v>239.91939999999997</v>
      </c>
      <c r="AD25" s="392">
        <v>227.11723600000008</v>
      </c>
      <c r="AE25" s="392">
        <v>270.73801400000008</v>
      </c>
      <c r="AF25" s="392">
        <v>278.19457499999987</v>
      </c>
    </row>
    <row r="26" spans="1:32" x14ac:dyDescent="0.2">
      <c r="A26" s="465"/>
      <c r="B26" s="161" t="s">
        <v>150</v>
      </c>
      <c r="C26" s="392">
        <v>2.5806870000000002</v>
      </c>
      <c r="D26" s="392">
        <v>4.110398</v>
      </c>
      <c r="E26" s="392">
        <v>5.2158830000000007</v>
      </c>
      <c r="F26" s="392">
        <v>6.035541000000002</v>
      </c>
      <c r="G26" s="392">
        <v>7.4009870000000006</v>
      </c>
      <c r="H26" s="392">
        <v>6.7417209999999974</v>
      </c>
      <c r="I26" s="392">
        <v>8.2820230000000006</v>
      </c>
      <c r="J26" s="392">
        <v>9.2951599999999974</v>
      </c>
      <c r="K26" s="392">
        <v>10.104965999999996</v>
      </c>
      <c r="L26" s="392">
        <v>10.833696999999999</v>
      </c>
      <c r="M26" s="392">
        <v>11.198831000000006</v>
      </c>
      <c r="N26" s="392">
        <v>10.298142999999998</v>
      </c>
      <c r="O26" s="392">
        <v>13.655181000000001</v>
      </c>
      <c r="P26" s="392">
        <v>16.046644000000008</v>
      </c>
      <c r="Q26" s="392">
        <v>18.147326000000003</v>
      </c>
      <c r="R26" s="392">
        <v>20.673238999999992</v>
      </c>
      <c r="S26" s="392">
        <v>23.220932999999985</v>
      </c>
      <c r="T26" s="392">
        <v>31.085419999999996</v>
      </c>
      <c r="U26" s="392">
        <v>35.050249000000008</v>
      </c>
      <c r="V26" s="392">
        <v>36.493005999999994</v>
      </c>
      <c r="W26" s="392">
        <v>35.517405999999994</v>
      </c>
      <c r="X26" s="392">
        <v>33.332038000000018</v>
      </c>
      <c r="Y26" s="392">
        <v>37.410435</v>
      </c>
      <c r="Z26" s="392">
        <v>37.228245000000001</v>
      </c>
      <c r="AA26" s="392">
        <v>28.558793999999992</v>
      </c>
      <c r="AB26" s="392">
        <v>26.900603000000004</v>
      </c>
      <c r="AC26" s="392">
        <v>30.808288000000005</v>
      </c>
      <c r="AD26" s="392">
        <v>40.05885700000001</v>
      </c>
      <c r="AE26" s="392">
        <v>46.914414000000008</v>
      </c>
      <c r="AF26" s="392">
        <v>55.272456999999989</v>
      </c>
    </row>
    <row r="27" spans="1:32" x14ac:dyDescent="0.2">
      <c r="A27" s="465"/>
      <c r="B27" s="161" t="s">
        <v>149</v>
      </c>
      <c r="C27" s="392">
        <v>147.37489900000008</v>
      </c>
      <c r="D27" s="392">
        <v>135.58605299999994</v>
      </c>
      <c r="E27" s="392">
        <v>155.5149569999999</v>
      </c>
      <c r="F27" s="392">
        <v>149.29827299999997</v>
      </c>
      <c r="G27" s="392">
        <v>197.90527699999996</v>
      </c>
      <c r="H27" s="392">
        <v>93.969977000000029</v>
      </c>
      <c r="I27" s="392">
        <v>162.73564999999994</v>
      </c>
      <c r="J27" s="392">
        <v>190.34020300000006</v>
      </c>
      <c r="K27" s="392">
        <v>199.38388300000014</v>
      </c>
      <c r="L27" s="392">
        <v>193.39837000000006</v>
      </c>
      <c r="M27" s="392">
        <v>193.12972300000001</v>
      </c>
      <c r="N27" s="392">
        <v>219.62740700000009</v>
      </c>
      <c r="O27" s="392">
        <v>248.12408000000008</v>
      </c>
      <c r="P27" s="392">
        <v>243.79884699999988</v>
      </c>
      <c r="Q27" s="392">
        <v>305.71928899999989</v>
      </c>
      <c r="R27" s="392">
        <v>325.98995000000031</v>
      </c>
      <c r="S27" s="392">
        <v>314.47409199999993</v>
      </c>
      <c r="T27" s="392">
        <v>377.27260000000007</v>
      </c>
      <c r="U27" s="392">
        <v>368.01104400000008</v>
      </c>
      <c r="V27" s="392">
        <v>386.9215410000001</v>
      </c>
      <c r="W27" s="392">
        <v>402.64225299999998</v>
      </c>
      <c r="X27" s="392">
        <v>406.26919299999986</v>
      </c>
      <c r="Y27" s="392">
        <v>435.79838099999989</v>
      </c>
      <c r="Z27" s="392">
        <v>430.04176800000005</v>
      </c>
      <c r="AA27" s="392">
        <v>424.01172800000018</v>
      </c>
      <c r="AB27" s="392">
        <v>418.2629359999998</v>
      </c>
      <c r="AC27" s="392">
        <v>414.14792100000011</v>
      </c>
      <c r="AD27" s="392">
        <v>422.73008999999996</v>
      </c>
      <c r="AE27" s="392">
        <v>454.03722399999998</v>
      </c>
      <c r="AF27" s="392">
        <v>521.79725999999994</v>
      </c>
    </row>
    <row r="28" spans="1:32" x14ac:dyDescent="0.2">
      <c r="A28" s="465"/>
      <c r="B28" s="161" t="s">
        <v>145</v>
      </c>
      <c r="C28" s="392">
        <v>24.534878999999997</v>
      </c>
      <c r="D28" s="392">
        <v>25.328990000000001</v>
      </c>
      <c r="E28" s="392">
        <v>28.255054000000001</v>
      </c>
      <c r="F28" s="392">
        <v>33.238272000000002</v>
      </c>
      <c r="G28" s="392">
        <v>36.302825000000013</v>
      </c>
      <c r="H28" s="392">
        <v>41.956973000000005</v>
      </c>
      <c r="I28" s="392">
        <v>51.505094999999997</v>
      </c>
      <c r="J28" s="392">
        <v>81.652333999999968</v>
      </c>
      <c r="K28" s="392">
        <v>76.433247000000009</v>
      </c>
      <c r="L28" s="392">
        <v>82.655522000000005</v>
      </c>
      <c r="M28" s="392">
        <v>79.091638999999986</v>
      </c>
      <c r="N28" s="392">
        <v>83.612694999999988</v>
      </c>
      <c r="O28" s="392">
        <v>99.694352999999992</v>
      </c>
      <c r="P28" s="392">
        <v>129.39643399999983</v>
      </c>
      <c r="Q28" s="392">
        <v>153.87185699999998</v>
      </c>
      <c r="R28" s="392">
        <v>165.76666600000013</v>
      </c>
      <c r="S28" s="392">
        <v>157.39129599999998</v>
      </c>
      <c r="T28" s="392">
        <v>166.67461300000002</v>
      </c>
      <c r="U28" s="392">
        <v>178.00367900000001</v>
      </c>
      <c r="V28" s="392">
        <v>182.72869299999996</v>
      </c>
      <c r="W28" s="392">
        <v>213.35132099999996</v>
      </c>
      <c r="X28" s="392">
        <v>193.74534099999985</v>
      </c>
      <c r="Y28" s="392">
        <v>202.34580400000004</v>
      </c>
      <c r="Z28" s="392">
        <v>206.69814300000002</v>
      </c>
      <c r="AA28" s="392">
        <v>213.99019200000026</v>
      </c>
      <c r="AB28" s="392">
        <v>240.92678300000014</v>
      </c>
      <c r="AC28" s="392">
        <v>247.98557900000031</v>
      </c>
      <c r="AD28" s="392">
        <v>271.02835700000014</v>
      </c>
      <c r="AE28" s="392">
        <v>297.57660900000064</v>
      </c>
      <c r="AF28" s="392">
        <v>317.15493399999923</v>
      </c>
    </row>
    <row r="29" spans="1:32" x14ac:dyDescent="0.2">
      <c r="A29" s="465"/>
      <c r="B29" s="161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x14ac:dyDescent="0.2">
      <c r="A30" s="465"/>
      <c r="B30" s="466" t="s">
        <v>434</v>
      </c>
      <c r="C30" s="144">
        <v>374.38353200000012</v>
      </c>
      <c r="D30" s="144">
        <v>383.38248499999997</v>
      </c>
      <c r="E30" s="144">
        <v>443.6095959999999</v>
      </c>
      <c r="F30" s="144">
        <v>439.05708599999997</v>
      </c>
      <c r="G30" s="144">
        <v>625.2758879999999</v>
      </c>
      <c r="H30" s="144">
        <v>373.38357800000006</v>
      </c>
      <c r="I30" s="144">
        <v>674.33795599999974</v>
      </c>
      <c r="J30" s="144">
        <v>782.66185400000006</v>
      </c>
      <c r="K30" s="144">
        <v>833.09052900000017</v>
      </c>
      <c r="L30" s="144">
        <v>892.95938100000035</v>
      </c>
      <c r="M30" s="144">
        <v>904.53971300000023</v>
      </c>
      <c r="N30" s="144">
        <v>896.70829500000013</v>
      </c>
      <c r="O30" s="144">
        <v>956.69886200000008</v>
      </c>
      <c r="P30" s="144">
        <v>1088.0542859999998</v>
      </c>
      <c r="Q30" s="144">
        <v>1177.4647459999996</v>
      </c>
      <c r="R30" s="144">
        <v>1297.8248400000007</v>
      </c>
      <c r="S30" s="144">
        <v>1330.238192</v>
      </c>
      <c r="T30" s="144">
        <v>1532.3753680000004</v>
      </c>
      <c r="U30" s="144">
        <v>1544.8673750000003</v>
      </c>
      <c r="V30" s="144">
        <v>1652.0041689999998</v>
      </c>
      <c r="W30" s="144">
        <v>1758.9317860000001</v>
      </c>
      <c r="X30" s="144">
        <v>1724.0918409999999</v>
      </c>
      <c r="Y30" s="144">
        <v>1900.2497669999998</v>
      </c>
      <c r="Z30" s="144">
        <v>1880.307393</v>
      </c>
      <c r="AA30" s="144">
        <v>1865.9745140000007</v>
      </c>
      <c r="AB30" s="144">
        <v>2084.6172919999999</v>
      </c>
      <c r="AC30" s="144">
        <v>2018.0299190000003</v>
      </c>
      <c r="AD30" s="144">
        <v>2092.3151990000001</v>
      </c>
      <c r="AE30" s="144">
        <v>2313.1773230000008</v>
      </c>
      <c r="AF30" s="144">
        <v>2406.0586409999992</v>
      </c>
    </row>
    <row r="31" spans="1:32" x14ac:dyDescent="0.2">
      <c r="C31" s="560"/>
      <c r="D31" s="560"/>
      <c r="E31" s="465"/>
      <c r="F31" s="465"/>
      <c r="G31" s="465"/>
      <c r="H31" s="465"/>
      <c r="I31" s="465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</row>
    <row r="32" spans="1:32" x14ac:dyDescent="0.2">
      <c r="A32" s="166" t="s">
        <v>433</v>
      </c>
      <c r="B32" s="166"/>
      <c r="C32" s="560"/>
      <c r="D32" s="560"/>
      <c r="E32" s="465"/>
      <c r="F32" s="465"/>
      <c r="G32" s="465"/>
      <c r="H32" s="465"/>
      <c r="I32" s="465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</row>
    <row r="33" spans="1:32" x14ac:dyDescent="0.2">
      <c r="A33" s="465"/>
      <c r="B33" s="161" t="s">
        <v>148</v>
      </c>
      <c r="C33" s="392">
        <v>11.552</v>
      </c>
      <c r="D33" s="392">
        <v>12.098000000000001</v>
      </c>
      <c r="E33" s="392">
        <v>10.836842000000001</v>
      </c>
      <c r="F33" s="392">
        <v>10.713063</v>
      </c>
      <c r="G33" s="392">
        <v>9.3216000000000001</v>
      </c>
      <c r="H33" s="392">
        <v>7.7119999999999997</v>
      </c>
      <c r="I33" s="392">
        <v>10.132999999999999</v>
      </c>
      <c r="J33" s="551">
        <v>9.6745889999999992</v>
      </c>
      <c r="K33" s="551">
        <v>11.271795000000001</v>
      </c>
      <c r="L33" s="551">
        <v>11.301120000000001</v>
      </c>
      <c r="M33" s="551">
        <v>11.451531999999998</v>
      </c>
      <c r="N33" s="551">
        <v>11.813404</v>
      </c>
      <c r="O33" s="551">
        <v>11.533445</v>
      </c>
      <c r="P33" s="551">
        <v>10.978631999999999</v>
      </c>
      <c r="Q33" s="551">
        <v>10.945401</v>
      </c>
      <c r="R33" s="551">
        <v>11.681471999999999</v>
      </c>
      <c r="S33" s="551">
        <v>8.9238179999999989</v>
      </c>
      <c r="T33" s="551">
        <v>7.9110230000000001</v>
      </c>
      <c r="U33" s="394" t="s">
        <v>12</v>
      </c>
      <c r="V33" s="394" t="s">
        <v>12</v>
      </c>
      <c r="W33" s="394" t="s">
        <v>12</v>
      </c>
      <c r="X33" s="394" t="s">
        <v>12</v>
      </c>
      <c r="Y33" s="394" t="s">
        <v>8</v>
      </c>
      <c r="Z33" s="394" t="s">
        <v>8</v>
      </c>
      <c r="AA33" s="394" t="s">
        <v>8</v>
      </c>
      <c r="AB33" s="394" t="s">
        <v>8</v>
      </c>
      <c r="AC33" s="394" t="s">
        <v>8</v>
      </c>
      <c r="AD33" s="394" t="s">
        <v>8</v>
      </c>
      <c r="AE33" s="394" t="s">
        <v>8</v>
      </c>
      <c r="AF33" s="394" t="s">
        <v>8</v>
      </c>
    </row>
    <row r="34" spans="1:32" x14ac:dyDescent="0.2">
      <c r="B34" s="161" t="s">
        <v>147</v>
      </c>
      <c r="C34" s="392">
        <v>3.1840000000000002</v>
      </c>
      <c r="D34" s="392">
        <v>2.4260000000000002</v>
      </c>
      <c r="E34" s="392">
        <v>2.314638</v>
      </c>
      <c r="F34" s="392">
        <v>1.719627</v>
      </c>
      <c r="G34" s="392">
        <v>2.349945</v>
      </c>
      <c r="H34" s="392">
        <v>1.6156980000000001</v>
      </c>
      <c r="I34" s="392">
        <v>1.689514</v>
      </c>
      <c r="J34" s="551">
        <v>0.71670699999999998</v>
      </c>
      <c r="K34" s="551">
        <v>0.87482100000000007</v>
      </c>
      <c r="L34" s="551">
        <v>0.53189900000000001</v>
      </c>
      <c r="M34" s="551">
        <v>0.46225900000000003</v>
      </c>
      <c r="N34" s="551">
        <v>0.31641900000000001</v>
      </c>
      <c r="O34" s="551">
        <v>0.25123200000000001</v>
      </c>
      <c r="P34" s="551">
        <v>0.27408199999999999</v>
      </c>
      <c r="Q34" s="551">
        <v>0.26741199999999998</v>
      </c>
      <c r="R34" s="551">
        <v>9.3567999999999998E-2</v>
      </c>
      <c r="S34" s="551">
        <v>7.8482999999999997E-2</v>
      </c>
      <c r="T34" s="551">
        <v>6.3442999999999999E-2</v>
      </c>
      <c r="U34" s="394" t="s">
        <v>12</v>
      </c>
      <c r="V34" s="394" t="s">
        <v>12</v>
      </c>
      <c r="W34" s="394" t="s">
        <v>12</v>
      </c>
      <c r="X34" s="394" t="s">
        <v>12</v>
      </c>
      <c r="Y34" s="394" t="s">
        <v>8</v>
      </c>
      <c r="Z34" s="394" t="s">
        <v>8</v>
      </c>
      <c r="AA34" s="394" t="s">
        <v>8</v>
      </c>
      <c r="AB34" s="394" t="s">
        <v>8</v>
      </c>
      <c r="AC34" s="394" t="s">
        <v>8</v>
      </c>
      <c r="AD34" s="394" t="s">
        <v>8</v>
      </c>
      <c r="AE34" s="394" t="s">
        <v>8</v>
      </c>
      <c r="AF34" s="394" t="s">
        <v>8</v>
      </c>
    </row>
    <row r="35" spans="1:32" x14ac:dyDescent="0.2">
      <c r="A35" s="465"/>
      <c r="B35" s="161" t="s">
        <v>146</v>
      </c>
      <c r="C35" s="392">
        <v>2.6280000000000001</v>
      </c>
      <c r="D35" s="392">
        <v>2.5350000000000001</v>
      </c>
      <c r="E35" s="392">
        <v>2.8462449999999997</v>
      </c>
      <c r="F35" s="392">
        <v>1.9887889999999999</v>
      </c>
      <c r="G35" s="392">
        <v>1.656388</v>
      </c>
      <c r="H35" s="392">
        <v>1.7007019999999999</v>
      </c>
      <c r="I35" s="392">
        <v>1.7718150000000001</v>
      </c>
      <c r="J35" s="551">
        <v>2.5456019999999997</v>
      </c>
      <c r="K35" s="551">
        <v>2.8687910000000003</v>
      </c>
      <c r="L35" s="551">
        <v>2.7262240000000002</v>
      </c>
      <c r="M35" s="551">
        <v>2.5280619999999998</v>
      </c>
      <c r="N35" s="551">
        <v>1.3177719999999999</v>
      </c>
      <c r="O35" s="551">
        <v>1.1553800000000001</v>
      </c>
      <c r="P35" s="551">
        <v>1.236971</v>
      </c>
      <c r="Q35" s="551">
        <v>1.1719980000000001</v>
      </c>
      <c r="R35" s="551">
        <v>1.32738</v>
      </c>
      <c r="S35" s="551">
        <v>0.99080600000000008</v>
      </c>
      <c r="T35" s="551">
        <v>0.62601800000000007</v>
      </c>
      <c r="U35" s="394" t="s">
        <v>12</v>
      </c>
      <c r="V35" s="394" t="s">
        <v>12</v>
      </c>
      <c r="W35" s="394" t="s">
        <v>12</v>
      </c>
      <c r="X35" s="394" t="s">
        <v>12</v>
      </c>
      <c r="Y35" s="394" t="s">
        <v>8</v>
      </c>
      <c r="Z35" s="394" t="s">
        <v>8</v>
      </c>
      <c r="AA35" s="394" t="s">
        <v>8</v>
      </c>
      <c r="AB35" s="394" t="s">
        <v>8</v>
      </c>
      <c r="AC35" s="394" t="s">
        <v>8</v>
      </c>
      <c r="AD35" s="394" t="s">
        <v>8</v>
      </c>
      <c r="AE35" s="394" t="s">
        <v>8</v>
      </c>
      <c r="AF35" s="394" t="s">
        <v>8</v>
      </c>
    </row>
    <row r="36" spans="1:32" x14ac:dyDescent="0.2">
      <c r="A36" s="465"/>
      <c r="B36" s="161" t="s">
        <v>145</v>
      </c>
      <c r="C36" s="392">
        <v>3.5710000000000002</v>
      </c>
      <c r="D36" s="392">
        <v>3.2570000000000001</v>
      </c>
      <c r="E36" s="392">
        <v>3.119116</v>
      </c>
      <c r="F36" s="392">
        <v>2.4146589999999999</v>
      </c>
      <c r="G36" s="392">
        <v>2.9386039999999998</v>
      </c>
      <c r="H36" s="392">
        <v>4.0910000000000002</v>
      </c>
      <c r="I36" s="392">
        <v>3.2040000000000002</v>
      </c>
      <c r="J36" s="551">
        <v>3.1916979999999997</v>
      </c>
      <c r="K36" s="551">
        <v>2.5148730000000001</v>
      </c>
      <c r="L36" s="551">
        <v>1.8714150000000001</v>
      </c>
      <c r="M36" s="551">
        <v>1.3417809999999999</v>
      </c>
      <c r="N36" s="551">
        <v>0.98745099999999997</v>
      </c>
      <c r="O36" s="551">
        <v>0.91412400000000005</v>
      </c>
      <c r="P36" s="551">
        <v>0.97590200000000005</v>
      </c>
      <c r="Q36" s="551">
        <v>1.026125</v>
      </c>
      <c r="R36" s="551">
        <v>0.82033699999999998</v>
      </c>
      <c r="S36" s="551">
        <v>0.79365300000000005</v>
      </c>
      <c r="T36" s="551">
        <v>1.225762</v>
      </c>
      <c r="U36" s="394" t="s">
        <v>12</v>
      </c>
      <c r="V36" s="394" t="s">
        <v>12</v>
      </c>
      <c r="W36" s="394" t="s">
        <v>12</v>
      </c>
      <c r="X36" s="394" t="s">
        <v>12</v>
      </c>
      <c r="Y36" s="394" t="s">
        <v>8</v>
      </c>
      <c r="Z36" s="394" t="s">
        <v>8</v>
      </c>
      <c r="AA36" s="394" t="s">
        <v>8</v>
      </c>
      <c r="AB36" s="394" t="s">
        <v>8</v>
      </c>
      <c r="AC36" s="394" t="s">
        <v>8</v>
      </c>
      <c r="AD36" s="394" t="s">
        <v>8</v>
      </c>
      <c r="AE36" s="394" t="s">
        <v>8</v>
      </c>
      <c r="AF36" s="394" t="s">
        <v>8</v>
      </c>
    </row>
    <row r="37" spans="1:32" x14ac:dyDescent="0.2">
      <c r="A37" s="465"/>
      <c r="B37" s="161"/>
      <c r="C37" s="392"/>
      <c r="D37" s="392"/>
      <c r="E37" s="392"/>
      <c r="F37" s="392"/>
      <c r="G37" s="392"/>
      <c r="H37" s="392"/>
      <c r="I37" s="392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394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</row>
    <row r="38" spans="1:32" x14ac:dyDescent="0.2">
      <c r="A38" s="465"/>
      <c r="B38" s="467" t="s">
        <v>144</v>
      </c>
      <c r="C38" s="140">
        <v>20.935000000000002</v>
      </c>
      <c r="D38" s="140">
        <v>20.316000000000003</v>
      </c>
      <c r="E38" s="140">
        <v>19.116841000000001</v>
      </c>
      <c r="F38" s="140">
        <v>16.836138000000002</v>
      </c>
      <c r="G38" s="140">
        <v>16.266537</v>
      </c>
      <c r="H38" s="140">
        <v>15.119399999999999</v>
      </c>
      <c r="I38" s="140">
        <v>16.798328999999999</v>
      </c>
      <c r="J38" s="140">
        <v>16.128595999999998</v>
      </c>
      <c r="K38" s="140">
        <v>17.530280000000001</v>
      </c>
      <c r="L38" s="140">
        <v>16.430658000000001</v>
      </c>
      <c r="M38" s="140">
        <v>15.783633999999997</v>
      </c>
      <c r="N38" s="140">
        <v>14.435046</v>
      </c>
      <c r="O38" s="140">
        <v>13.854180999999999</v>
      </c>
      <c r="P38" s="140">
        <v>13.465586999999999</v>
      </c>
      <c r="Q38" s="140">
        <v>13.410936000000001</v>
      </c>
      <c r="R38" s="140">
        <v>13.922756999999999</v>
      </c>
      <c r="S38" s="140">
        <v>10.786759999999999</v>
      </c>
      <c r="T38" s="140">
        <v>9.8262459999999994</v>
      </c>
      <c r="U38" s="138" t="s">
        <v>12</v>
      </c>
      <c r="V38" s="138" t="s">
        <v>12</v>
      </c>
      <c r="W38" s="138" t="s">
        <v>12</v>
      </c>
      <c r="X38" s="138" t="s">
        <v>12</v>
      </c>
      <c r="Y38" s="138" t="s">
        <v>12</v>
      </c>
      <c r="Z38" s="138" t="s">
        <v>12</v>
      </c>
      <c r="AA38" s="138" t="s">
        <v>12</v>
      </c>
      <c r="AB38" s="138" t="s">
        <v>12</v>
      </c>
      <c r="AC38" s="138" t="s">
        <v>12</v>
      </c>
      <c r="AD38" s="138" t="s">
        <v>12</v>
      </c>
      <c r="AE38" s="138" t="s">
        <v>12</v>
      </c>
      <c r="AF38" s="138" t="s">
        <v>12</v>
      </c>
    </row>
    <row r="39" spans="1:32" x14ac:dyDescent="0.2">
      <c r="B39" s="46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</row>
    <row r="40" spans="1:32" x14ac:dyDescent="0.2">
      <c r="A40" s="467" t="s">
        <v>164</v>
      </c>
      <c r="B40" s="465"/>
      <c r="C40" s="140">
        <v>473.61999700000013</v>
      </c>
      <c r="D40" s="140">
        <v>499.90379799999994</v>
      </c>
      <c r="E40" s="140">
        <v>551.75046199999997</v>
      </c>
      <c r="F40" s="140">
        <v>537.16630199999997</v>
      </c>
      <c r="G40" s="140">
        <v>716.13064099999986</v>
      </c>
      <c r="H40" s="140">
        <v>482.45354500000002</v>
      </c>
      <c r="I40" s="140">
        <v>781.36932699999966</v>
      </c>
      <c r="J40" s="140">
        <v>898.37360100000001</v>
      </c>
      <c r="K40" s="140">
        <v>953.31406000000015</v>
      </c>
      <c r="L40" s="140">
        <v>1010.3049750000004</v>
      </c>
      <c r="M40" s="140">
        <v>1020.1187180000003</v>
      </c>
      <c r="N40" s="140">
        <v>1014.9529470000002</v>
      </c>
      <c r="O40" s="140">
        <v>1073.0355890000001</v>
      </c>
      <c r="P40" s="140">
        <v>1197.0421669999998</v>
      </c>
      <c r="Q40" s="140">
        <v>1286.2835239999997</v>
      </c>
      <c r="R40" s="140">
        <v>1402.9025700000007</v>
      </c>
      <c r="S40" s="140">
        <v>1426.3616959999999</v>
      </c>
      <c r="T40" s="140">
        <v>1645.6832460000005</v>
      </c>
      <c r="U40" s="140">
        <v>1662.8202950000002</v>
      </c>
      <c r="V40" s="140">
        <v>1790.8567189999999</v>
      </c>
      <c r="W40" s="140">
        <v>1932.6501440000002</v>
      </c>
      <c r="X40" s="140">
        <v>1901.9415630000001</v>
      </c>
      <c r="Y40" s="140">
        <v>1900.2497669999998</v>
      </c>
      <c r="Z40" s="140">
        <v>1880.307393</v>
      </c>
      <c r="AA40" s="140">
        <v>1865.9745140000007</v>
      </c>
      <c r="AB40" s="140">
        <v>2084.6172919999999</v>
      </c>
      <c r="AC40" s="140">
        <v>2018.0299190000003</v>
      </c>
      <c r="AD40" s="140">
        <v>2092.3151990000001</v>
      </c>
      <c r="AE40" s="140">
        <v>2313.1773230000008</v>
      </c>
      <c r="AF40" s="140">
        <v>2406.0586409999992</v>
      </c>
    </row>
    <row r="41" spans="1:32" ht="13.5" thickBot="1" x14ac:dyDescent="0.25">
      <c r="A41" s="193"/>
      <c r="B41" s="401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</row>
    <row r="42" spans="1:32" x14ac:dyDescent="0.2">
      <c r="B42" s="470"/>
    </row>
    <row r="43" spans="1:32" x14ac:dyDescent="0.2">
      <c r="A43" s="550" t="s">
        <v>142</v>
      </c>
      <c r="B43" s="471"/>
    </row>
    <row r="44" spans="1:32" x14ac:dyDescent="0.2">
      <c r="A44" s="490" t="s">
        <v>365</v>
      </c>
      <c r="B44" s="472"/>
    </row>
    <row r="45" spans="1:32" x14ac:dyDescent="0.2">
      <c r="A45" s="460" t="s">
        <v>469</v>
      </c>
      <c r="B45" s="470"/>
    </row>
    <row r="46" spans="1:32" x14ac:dyDescent="0.2">
      <c r="A46" s="470"/>
      <c r="B46" s="473"/>
    </row>
    <row r="47" spans="1:32" x14ac:dyDescent="0.2">
      <c r="B47" s="561"/>
    </row>
    <row r="48" spans="1:32" x14ac:dyDescent="0.2">
      <c r="B48" s="561"/>
    </row>
    <row r="49" spans="2:22" x14ac:dyDescent="0.2">
      <c r="B49" s="561"/>
    </row>
    <row r="50" spans="2:22" x14ac:dyDescent="0.2">
      <c r="B50" s="470"/>
      <c r="R50" s="460"/>
      <c r="S50" s="460"/>
      <c r="T50" s="460"/>
      <c r="U50" s="460"/>
      <c r="V50" s="460"/>
    </row>
    <row r="51" spans="2:22" x14ac:dyDescent="0.2">
      <c r="B51" s="470"/>
      <c r="R51" s="460"/>
      <c r="S51" s="460"/>
      <c r="T51" s="460"/>
      <c r="U51" s="460"/>
      <c r="V51" s="460"/>
    </row>
    <row r="52" spans="2:22" x14ac:dyDescent="0.2">
      <c r="B52" s="470"/>
      <c r="R52" s="460"/>
      <c r="S52" s="460"/>
      <c r="T52" s="460"/>
      <c r="U52" s="460"/>
      <c r="V52" s="460"/>
    </row>
    <row r="53" spans="2:22" x14ac:dyDescent="0.2">
      <c r="B53" s="470"/>
      <c r="R53" s="460"/>
      <c r="S53" s="460"/>
      <c r="T53" s="460"/>
      <c r="U53" s="460"/>
      <c r="V53" s="460"/>
    </row>
    <row r="54" spans="2:22" x14ac:dyDescent="0.2">
      <c r="B54" s="470"/>
      <c r="R54" s="460"/>
      <c r="S54" s="460"/>
      <c r="T54" s="460"/>
      <c r="U54" s="460"/>
      <c r="V54" s="460"/>
    </row>
    <row r="55" spans="2:22" x14ac:dyDescent="0.2">
      <c r="B55" s="470"/>
      <c r="R55" s="460"/>
      <c r="S55" s="460"/>
      <c r="T55" s="460"/>
      <c r="U55" s="460"/>
      <c r="V55" s="460"/>
    </row>
    <row r="56" spans="2:22" x14ac:dyDescent="0.2">
      <c r="B56" s="470"/>
      <c r="R56" s="460"/>
      <c r="S56" s="460"/>
      <c r="T56" s="460"/>
      <c r="U56" s="460"/>
      <c r="V56" s="460"/>
    </row>
    <row r="57" spans="2:22" x14ac:dyDescent="0.2">
      <c r="B57" s="470"/>
      <c r="R57" s="460"/>
      <c r="S57" s="460"/>
      <c r="T57" s="460"/>
      <c r="U57" s="460"/>
      <c r="V57" s="460"/>
    </row>
    <row r="58" spans="2:22" x14ac:dyDescent="0.2">
      <c r="B58" s="470"/>
      <c r="R58" s="460"/>
      <c r="S58" s="460"/>
      <c r="T58" s="460"/>
      <c r="U58" s="460"/>
      <c r="V58" s="460"/>
    </row>
    <row r="59" spans="2:22" x14ac:dyDescent="0.2">
      <c r="B59" s="470"/>
      <c r="R59" s="460"/>
      <c r="S59" s="460"/>
      <c r="T59" s="460"/>
      <c r="U59" s="460"/>
      <c r="V59" s="460"/>
    </row>
    <row r="60" spans="2:22" x14ac:dyDescent="0.2">
      <c r="B60" s="470"/>
      <c r="R60" s="460"/>
      <c r="S60" s="460"/>
      <c r="T60" s="460"/>
      <c r="U60" s="460"/>
      <c r="V60" s="460"/>
    </row>
    <row r="61" spans="2:22" x14ac:dyDescent="0.2">
      <c r="B61" s="470"/>
      <c r="R61" s="460"/>
      <c r="S61" s="460"/>
      <c r="T61" s="460"/>
      <c r="U61" s="460"/>
      <c r="V61" s="460"/>
    </row>
    <row r="62" spans="2:22" x14ac:dyDescent="0.2">
      <c r="B62" s="470"/>
      <c r="R62" s="460"/>
      <c r="S62" s="460"/>
      <c r="T62" s="460"/>
      <c r="U62" s="460"/>
      <c r="V62" s="460"/>
    </row>
    <row r="63" spans="2:22" x14ac:dyDescent="0.2">
      <c r="B63" s="470"/>
      <c r="R63" s="460"/>
      <c r="S63" s="460"/>
      <c r="T63" s="460"/>
      <c r="U63" s="460"/>
      <c r="V63" s="460"/>
    </row>
    <row r="64" spans="2:22" x14ac:dyDescent="0.2">
      <c r="B64" s="470"/>
      <c r="R64" s="460"/>
      <c r="S64" s="460"/>
      <c r="T64" s="460"/>
      <c r="U64" s="460"/>
      <c r="V64" s="460"/>
    </row>
    <row r="65" spans="2:22" x14ac:dyDescent="0.2">
      <c r="B65" s="470"/>
      <c r="R65" s="460"/>
      <c r="S65" s="460"/>
      <c r="T65" s="460"/>
      <c r="U65" s="460"/>
      <c r="V65" s="460"/>
    </row>
    <row r="66" spans="2:22" x14ac:dyDescent="0.2">
      <c r="B66" s="470"/>
      <c r="R66" s="460"/>
      <c r="S66" s="460"/>
      <c r="T66" s="460"/>
      <c r="U66" s="460"/>
      <c r="V66" s="460"/>
    </row>
    <row r="67" spans="2:22" x14ac:dyDescent="0.2">
      <c r="B67" s="470"/>
      <c r="R67" s="460"/>
      <c r="S67" s="460"/>
      <c r="T67" s="460"/>
      <c r="U67" s="460"/>
      <c r="V67" s="460"/>
    </row>
    <row r="68" spans="2:22" x14ac:dyDescent="0.2">
      <c r="B68" s="470"/>
      <c r="R68" s="460"/>
      <c r="S68" s="460"/>
      <c r="T68" s="460"/>
      <c r="U68" s="460"/>
      <c r="V68" s="460"/>
    </row>
    <row r="69" spans="2:22" x14ac:dyDescent="0.2">
      <c r="B69" s="470"/>
      <c r="R69" s="460"/>
      <c r="S69" s="460"/>
      <c r="T69" s="460"/>
      <c r="U69" s="460"/>
      <c r="V69" s="460"/>
    </row>
    <row r="70" spans="2:22" x14ac:dyDescent="0.2">
      <c r="B70" s="470"/>
      <c r="R70" s="460"/>
      <c r="S70" s="460"/>
      <c r="T70" s="460"/>
      <c r="U70" s="460"/>
      <c r="V70" s="460"/>
    </row>
    <row r="71" spans="2:22" x14ac:dyDescent="0.2">
      <c r="B71" s="470"/>
      <c r="R71" s="460"/>
      <c r="S71" s="460"/>
      <c r="T71" s="460"/>
      <c r="U71" s="460"/>
      <c r="V71" s="460"/>
    </row>
    <row r="72" spans="2:22" x14ac:dyDescent="0.2">
      <c r="B72" s="470"/>
      <c r="R72" s="460"/>
      <c r="S72" s="460"/>
      <c r="T72" s="460"/>
      <c r="U72" s="460"/>
      <c r="V72" s="460"/>
    </row>
    <row r="73" spans="2:22" x14ac:dyDescent="0.2">
      <c r="B73" s="470"/>
      <c r="R73" s="460"/>
      <c r="S73" s="460"/>
      <c r="T73" s="460"/>
      <c r="U73" s="460"/>
      <c r="V73" s="460"/>
    </row>
    <row r="74" spans="2:22" x14ac:dyDescent="0.2">
      <c r="B74" s="470"/>
      <c r="R74" s="460"/>
      <c r="S74" s="460"/>
      <c r="T74" s="460"/>
      <c r="U74" s="460"/>
      <c r="V74" s="460"/>
    </row>
    <row r="75" spans="2:22" x14ac:dyDescent="0.2">
      <c r="B75" s="470"/>
      <c r="R75" s="460"/>
      <c r="S75" s="460"/>
      <c r="T75" s="460"/>
      <c r="U75" s="460"/>
      <c r="V75" s="460"/>
    </row>
    <row r="76" spans="2:22" x14ac:dyDescent="0.2">
      <c r="B76" s="470"/>
      <c r="R76" s="460"/>
      <c r="S76" s="460"/>
      <c r="T76" s="460"/>
      <c r="U76" s="460"/>
      <c r="V76" s="460"/>
    </row>
    <row r="77" spans="2:22" x14ac:dyDescent="0.2">
      <c r="B77" s="470"/>
      <c r="R77" s="460"/>
      <c r="S77" s="460"/>
      <c r="T77" s="460"/>
      <c r="U77" s="460"/>
      <c r="V77" s="460"/>
    </row>
    <row r="78" spans="2:22" x14ac:dyDescent="0.2">
      <c r="B78" s="470"/>
      <c r="R78" s="460"/>
      <c r="S78" s="460"/>
      <c r="T78" s="460"/>
      <c r="U78" s="460"/>
      <c r="V78" s="460"/>
    </row>
    <row r="79" spans="2:22" x14ac:dyDescent="0.2">
      <c r="B79" s="470"/>
      <c r="R79" s="460"/>
      <c r="S79" s="460"/>
      <c r="T79" s="460"/>
      <c r="U79" s="460"/>
      <c r="V79" s="460"/>
    </row>
    <row r="80" spans="2:22" x14ac:dyDescent="0.2">
      <c r="B80" s="470"/>
      <c r="R80" s="460"/>
      <c r="S80" s="460"/>
      <c r="T80" s="460"/>
      <c r="U80" s="460"/>
      <c r="V80" s="460"/>
    </row>
    <row r="81" spans="2:22" x14ac:dyDescent="0.2">
      <c r="B81" s="470"/>
      <c r="R81" s="460"/>
      <c r="S81" s="460"/>
      <c r="T81" s="460"/>
      <c r="U81" s="460"/>
      <c r="V81" s="460"/>
    </row>
    <row r="82" spans="2:22" x14ac:dyDescent="0.2">
      <c r="B82" s="470"/>
      <c r="R82" s="460"/>
      <c r="S82" s="460"/>
      <c r="T82" s="460"/>
      <c r="U82" s="460"/>
      <c r="V82" s="460"/>
    </row>
    <row r="83" spans="2:22" x14ac:dyDescent="0.2">
      <c r="B83" s="470"/>
      <c r="R83" s="460"/>
      <c r="S83" s="460"/>
      <c r="T83" s="460"/>
      <c r="U83" s="460"/>
      <c r="V83" s="460"/>
    </row>
    <row r="84" spans="2:22" x14ac:dyDescent="0.2">
      <c r="B84" s="470"/>
      <c r="R84" s="460"/>
      <c r="S84" s="460"/>
      <c r="T84" s="460"/>
      <c r="U84" s="460"/>
      <c r="V84" s="460"/>
    </row>
    <row r="85" spans="2:22" x14ac:dyDescent="0.2">
      <c r="B85" s="470"/>
      <c r="R85" s="460"/>
      <c r="S85" s="460"/>
      <c r="T85" s="460"/>
      <c r="U85" s="460"/>
      <c r="V85" s="460"/>
    </row>
    <row r="86" spans="2:22" x14ac:dyDescent="0.2">
      <c r="B86" s="470"/>
      <c r="R86" s="460"/>
      <c r="S86" s="460"/>
      <c r="T86" s="460"/>
      <c r="U86" s="460"/>
      <c r="V86" s="460"/>
    </row>
    <row r="87" spans="2:22" x14ac:dyDescent="0.2">
      <c r="B87" s="470"/>
      <c r="R87" s="460"/>
      <c r="S87" s="460"/>
      <c r="T87" s="460"/>
      <c r="U87" s="460"/>
      <c r="V87" s="460"/>
    </row>
    <row r="88" spans="2:22" x14ac:dyDescent="0.2">
      <c r="B88" s="470"/>
      <c r="R88" s="460"/>
      <c r="S88" s="460"/>
      <c r="T88" s="460"/>
      <c r="U88" s="460"/>
      <c r="V88" s="460"/>
    </row>
    <row r="89" spans="2:22" x14ac:dyDescent="0.2">
      <c r="B89" s="470"/>
      <c r="R89" s="460"/>
      <c r="S89" s="460"/>
      <c r="T89" s="460"/>
      <c r="U89" s="460"/>
      <c r="V89" s="460"/>
    </row>
    <row r="90" spans="2:22" x14ac:dyDescent="0.2">
      <c r="B90" s="470"/>
      <c r="R90" s="460"/>
      <c r="S90" s="460"/>
      <c r="T90" s="460"/>
      <c r="U90" s="460"/>
      <c r="V90" s="460"/>
    </row>
    <row r="91" spans="2:22" x14ac:dyDescent="0.2">
      <c r="B91" s="470"/>
      <c r="R91" s="460"/>
      <c r="S91" s="460"/>
      <c r="T91" s="460"/>
      <c r="U91" s="460"/>
      <c r="V91" s="460"/>
    </row>
    <row r="92" spans="2:22" x14ac:dyDescent="0.2">
      <c r="B92" s="470"/>
      <c r="R92" s="460"/>
      <c r="S92" s="460"/>
      <c r="T92" s="460"/>
      <c r="U92" s="460"/>
      <c r="V92" s="460"/>
    </row>
    <row r="93" spans="2:22" x14ac:dyDescent="0.2">
      <c r="B93" s="470"/>
      <c r="R93" s="460"/>
      <c r="S93" s="460"/>
      <c r="T93" s="460"/>
      <c r="U93" s="460"/>
      <c r="V93" s="460"/>
    </row>
    <row r="94" spans="2:22" x14ac:dyDescent="0.2">
      <c r="B94" s="470"/>
      <c r="R94" s="460"/>
      <c r="S94" s="460"/>
      <c r="T94" s="460"/>
      <c r="U94" s="460"/>
      <c r="V94" s="460"/>
    </row>
    <row r="95" spans="2:22" x14ac:dyDescent="0.2">
      <c r="B95" s="470"/>
      <c r="R95" s="460"/>
      <c r="S95" s="460"/>
      <c r="T95" s="460"/>
      <c r="U95" s="460"/>
      <c r="V95" s="460"/>
    </row>
    <row r="96" spans="2:22" x14ac:dyDescent="0.2">
      <c r="B96" s="470"/>
      <c r="R96" s="460"/>
      <c r="S96" s="460"/>
      <c r="T96" s="460"/>
      <c r="U96" s="460"/>
      <c r="V96" s="460"/>
    </row>
    <row r="97" spans="2:22" x14ac:dyDescent="0.2">
      <c r="B97" s="470"/>
      <c r="R97" s="460"/>
      <c r="S97" s="460"/>
      <c r="T97" s="460"/>
      <c r="U97" s="460"/>
      <c r="V97" s="460"/>
    </row>
    <row r="98" spans="2:22" x14ac:dyDescent="0.2">
      <c r="B98" s="470"/>
      <c r="R98" s="460"/>
      <c r="S98" s="460"/>
      <c r="T98" s="460"/>
      <c r="U98" s="460"/>
      <c r="V98" s="460"/>
    </row>
    <row r="99" spans="2:22" x14ac:dyDescent="0.2">
      <c r="B99" s="470"/>
      <c r="R99" s="460"/>
      <c r="S99" s="460"/>
      <c r="T99" s="460"/>
      <c r="U99" s="460"/>
      <c r="V99" s="460"/>
    </row>
    <row r="100" spans="2:22" x14ac:dyDescent="0.2">
      <c r="B100" s="470"/>
      <c r="R100" s="460"/>
      <c r="S100" s="460"/>
      <c r="T100" s="460"/>
      <c r="U100" s="460"/>
      <c r="V100" s="460"/>
    </row>
    <row r="101" spans="2:22" x14ac:dyDescent="0.2">
      <c r="B101" s="470"/>
      <c r="R101" s="460"/>
      <c r="S101" s="460"/>
      <c r="T101" s="460"/>
      <c r="U101" s="460"/>
      <c r="V101" s="460"/>
    </row>
    <row r="102" spans="2:22" x14ac:dyDescent="0.2">
      <c r="B102" s="470"/>
      <c r="R102" s="460"/>
      <c r="S102" s="460"/>
      <c r="T102" s="460"/>
      <c r="U102" s="460"/>
      <c r="V102" s="460"/>
    </row>
    <row r="103" spans="2:22" x14ac:dyDescent="0.2">
      <c r="B103" s="470"/>
      <c r="R103" s="460"/>
      <c r="S103" s="460"/>
      <c r="T103" s="460"/>
      <c r="U103" s="460"/>
      <c r="V103" s="460"/>
    </row>
    <row r="104" spans="2:22" x14ac:dyDescent="0.2">
      <c r="B104" s="470"/>
      <c r="R104" s="460"/>
      <c r="S104" s="460"/>
      <c r="T104" s="460"/>
      <c r="U104" s="460"/>
      <c r="V104" s="460"/>
    </row>
    <row r="105" spans="2:22" x14ac:dyDescent="0.2">
      <c r="B105" s="470"/>
      <c r="R105" s="460"/>
      <c r="S105" s="460"/>
      <c r="T105" s="460"/>
      <c r="U105" s="460"/>
      <c r="V105" s="460"/>
    </row>
    <row r="106" spans="2:22" x14ac:dyDescent="0.2">
      <c r="B106" s="470"/>
      <c r="R106" s="460"/>
      <c r="S106" s="460"/>
      <c r="T106" s="460"/>
      <c r="U106" s="460"/>
      <c r="V106" s="460"/>
    </row>
    <row r="107" spans="2:22" x14ac:dyDescent="0.2">
      <c r="B107" s="470"/>
      <c r="R107" s="460"/>
      <c r="S107" s="460"/>
      <c r="T107" s="460"/>
      <c r="U107" s="460"/>
      <c r="V107" s="460"/>
    </row>
    <row r="108" spans="2:22" x14ac:dyDescent="0.2">
      <c r="B108" s="470"/>
      <c r="R108" s="460"/>
      <c r="S108" s="460"/>
      <c r="T108" s="460"/>
      <c r="U108" s="460"/>
      <c r="V108" s="460"/>
    </row>
    <row r="109" spans="2:22" x14ac:dyDescent="0.2">
      <c r="B109" s="470"/>
      <c r="R109" s="460"/>
      <c r="S109" s="460"/>
      <c r="T109" s="460"/>
      <c r="U109" s="460"/>
      <c r="V109" s="460"/>
    </row>
    <row r="110" spans="2:22" x14ac:dyDescent="0.2">
      <c r="B110" s="470"/>
      <c r="R110" s="460"/>
      <c r="S110" s="460"/>
      <c r="T110" s="460"/>
      <c r="U110" s="460"/>
      <c r="V110" s="460"/>
    </row>
    <row r="111" spans="2:22" x14ac:dyDescent="0.2">
      <c r="B111" s="470"/>
      <c r="R111" s="460"/>
      <c r="S111" s="460"/>
      <c r="T111" s="460"/>
      <c r="U111" s="460"/>
      <c r="V111" s="460"/>
    </row>
    <row r="112" spans="2:22" x14ac:dyDescent="0.2">
      <c r="B112" s="470"/>
      <c r="R112" s="460"/>
      <c r="S112" s="460"/>
      <c r="T112" s="460"/>
      <c r="U112" s="460"/>
      <c r="V112" s="460"/>
    </row>
    <row r="113" spans="2:22" x14ac:dyDescent="0.2">
      <c r="B113" s="470"/>
      <c r="R113" s="460"/>
      <c r="S113" s="460"/>
      <c r="T113" s="460"/>
      <c r="U113" s="460"/>
      <c r="V113" s="460"/>
    </row>
    <row r="114" spans="2:22" x14ac:dyDescent="0.2">
      <c r="B114" s="470"/>
      <c r="R114" s="460"/>
      <c r="S114" s="460"/>
      <c r="T114" s="460"/>
      <c r="U114" s="460"/>
      <c r="V114" s="460"/>
    </row>
    <row r="115" spans="2:22" x14ac:dyDescent="0.2">
      <c r="B115" s="470"/>
      <c r="R115" s="460"/>
      <c r="S115" s="460"/>
      <c r="T115" s="460"/>
      <c r="U115" s="460"/>
      <c r="V115" s="460"/>
    </row>
    <row r="116" spans="2:22" x14ac:dyDescent="0.2">
      <c r="B116" s="470"/>
      <c r="R116" s="460"/>
      <c r="S116" s="460"/>
      <c r="T116" s="460"/>
      <c r="U116" s="460"/>
      <c r="V116" s="460"/>
    </row>
    <row r="117" spans="2:22" x14ac:dyDescent="0.2">
      <c r="B117" s="470"/>
      <c r="R117" s="460"/>
      <c r="S117" s="460"/>
      <c r="T117" s="460"/>
      <c r="U117" s="460"/>
      <c r="V117" s="460"/>
    </row>
    <row r="118" spans="2:22" x14ac:dyDescent="0.2">
      <c r="B118" s="470"/>
      <c r="R118" s="460"/>
      <c r="S118" s="460"/>
      <c r="T118" s="460"/>
      <c r="U118" s="460"/>
      <c r="V118" s="460"/>
    </row>
    <row r="119" spans="2:22" x14ac:dyDescent="0.2">
      <c r="B119" s="470"/>
      <c r="R119" s="460"/>
      <c r="S119" s="460"/>
      <c r="T119" s="460"/>
      <c r="U119" s="460"/>
      <c r="V119" s="460"/>
    </row>
    <row r="120" spans="2:22" x14ac:dyDescent="0.2">
      <c r="B120" s="470"/>
      <c r="R120" s="460"/>
      <c r="S120" s="460"/>
      <c r="T120" s="460"/>
      <c r="U120" s="460"/>
      <c r="V120" s="460"/>
    </row>
    <row r="121" spans="2:22" x14ac:dyDescent="0.2">
      <c r="B121" s="470"/>
      <c r="R121" s="460"/>
      <c r="S121" s="460"/>
      <c r="T121" s="460"/>
      <c r="U121" s="460"/>
      <c r="V121" s="460"/>
    </row>
    <row r="122" spans="2:22" x14ac:dyDescent="0.2">
      <c r="B122" s="470"/>
      <c r="R122" s="460"/>
      <c r="S122" s="460"/>
      <c r="T122" s="460"/>
      <c r="U122" s="460"/>
      <c r="V122" s="460"/>
    </row>
    <row r="123" spans="2:22" x14ac:dyDescent="0.2">
      <c r="B123" s="470"/>
      <c r="R123" s="460"/>
      <c r="S123" s="460"/>
      <c r="T123" s="460"/>
      <c r="U123" s="460"/>
      <c r="V123" s="460"/>
    </row>
    <row r="124" spans="2:22" x14ac:dyDescent="0.2">
      <c r="B124" s="470"/>
      <c r="R124" s="460"/>
      <c r="S124" s="460"/>
      <c r="T124" s="460"/>
      <c r="U124" s="460"/>
      <c r="V124" s="460"/>
    </row>
    <row r="125" spans="2:22" x14ac:dyDescent="0.2">
      <c r="B125" s="470"/>
      <c r="R125" s="460"/>
      <c r="S125" s="460"/>
      <c r="T125" s="460"/>
      <c r="U125" s="460"/>
      <c r="V125" s="460"/>
    </row>
    <row r="126" spans="2:22" x14ac:dyDescent="0.2">
      <c r="B126" s="470"/>
      <c r="R126" s="460"/>
      <c r="S126" s="460"/>
      <c r="T126" s="460"/>
      <c r="U126" s="460"/>
      <c r="V126" s="460"/>
    </row>
    <row r="127" spans="2:22" x14ac:dyDescent="0.2">
      <c r="B127" s="470"/>
      <c r="R127" s="460"/>
      <c r="S127" s="460"/>
      <c r="T127" s="460"/>
      <c r="U127" s="460"/>
      <c r="V127" s="460"/>
    </row>
    <row r="128" spans="2:22" x14ac:dyDescent="0.2">
      <c r="B128" s="470"/>
      <c r="R128" s="460"/>
      <c r="S128" s="460"/>
      <c r="T128" s="460"/>
      <c r="U128" s="460"/>
      <c r="V128" s="460"/>
    </row>
    <row r="129" spans="2:22" x14ac:dyDescent="0.2">
      <c r="B129" s="470"/>
      <c r="R129" s="460"/>
      <c r="S129" s="460"/>
      <c r="T129" s="460"/>
      <c r="U129" s="460"/>
      <c r="V129" s="460"/>
    </row>
    <row r="130" spans="2:22" x14ac:dyDescent="0.2">
      <c r="B130" s="470"/>
      <c r="R130" s="460"/>
      <c r="S130" s="460"/>
      <c r="T130" s="460"/>
      <c r="U130" s="460"/>
      <c r="V130" s="460"/>
    </row>
    <row r="131" spans="2:22" x14ac:dyDescent="0.2">
      <c r="B131" s="470"/>
      <c r="R131" s="460"/>
      <c r="S131" s="460"/>
      <c r="T131" s="460"/>
      <c r="U131" s="460"/>
      <c r="V131" s="460"/>
    </row>
    <row r="132" spans="2:22" x14ac:dyDescent="0.2">
      <c r="B132" s="470"/>
      <c r="R132" s="460"/>
      <c r="S132" s="460"/>
      <c r="T132" s="460"/>
      <c r="U132" s="460"/>
      <c r="V132" s="460"/>
    </row>
    <row r="133" spans="2:22" x14ac:dyDescent="0.2">
      <c r="B133" s="470"/>
      <c r="R133" s="460"/>
      <c r="S133" s="460"/>
      <c r="T133" s="460"/>
      <c r="U133" s="460"/>
      <c r="V133" s="460"/>
    </row>
    <row r="134" spans="2:22" x14ac:dyDescent="0.2">
      <c r="B134" s="470"/>
      <c r="R134" s="460"/>
      <c r="S134" s="460"/>
      <c r="T134" s="460"/>
      <c r="U134" s="460"/>
      <c r="V134" s="460"/>
    </row>
    <row r="135" spans="2:22" x14ac:dyDescent="0.2">
      <c r="B135" s="470"/>
      <c r="R135" s="460"/>
      <c r="S135" s="460"/>
      <c r="T135" s="460"/>
      <c r="U135" s="460"/>
      <c r="V135" s="460"/>
    </row>
    <row r="136" spans="2:22" x14ac:dyDescent="0.2">
      <c r="B136" s="470"/>
      <c r="R136" s="460"/>
      <c r="S136" s="460"/>
      <c r="T136" s="460"/>
      <c r="U136" s="460"/>
      <c r="V136" s="460"/>
    </row>
    <row r="137" spans="2:22" x14ac:dyDescent="0.2">
      <c r="B137" s="470"/>
      <c r="R137" s="460"/>
      <c r="S137" s="460"/>
      <c r="T137" s="460"/>
      <c r="U137" s="460"/>
      <c r="V137" s="460"/>
    </row>
    <row r="138" spans="2:22" x14ac:dyDescent="0.2">
      <c r="B138" s="470"/>
      <c r="R138" s="460"/>
      <c r="S138" s="460"/>
      <c r="T138" s="460"/>
      <c r="U138" s="460"/>
      <c r="V138" s="460"/>
    </row>
    <row r="139" spans="2:22" x14ac:dyDescent="0.2">
      <c r="B139" s="470"/>
      <c r="R139" s="460"/>
      <c r="S139" s="460"/>
      <c r="T139" s="460"/>
      <c r="U139" s="460"/>
      <c r="V139" s="460"/>
    </row>
    <row r="140" spans="2:22" x14ac:dyDescent="0.2">
      <c r="B140" s="470"/>
      <c r="R140" s="460"/>
      <c r="S140" s="460"/>
      <c r="T140" s="460"/>
      <c r="U140" s="460"/>
      <c r="V140" s="460"/>
    </row>
    <row r="141" spans="2:22" x14ac:dyDescent="0.2">
      <c r="B141" s="470"/>
      <c r="R141" s="460"/>
      <c r="S141" s="460"/>
      <c r="T141" s="460"/>
      <c r="U141" s="460"/>
      <c r="V141" s="460"/>
    </row>
    <row r="142" spans="2:22" x14ac:dyDescent="0.2">
      <c r="B142" s="470"/>
      <c r="R142" s="460"/>
      <c r="S142" s="460"/>
      <c r="T142" s="460"/>
      <c r="U142" s="460"/>
      <c r="V142" s="460"/>
    </row>
    <row r="143" spans="2:22" x14ac:dyDescent="0.2">
      <c r="B143" s="470"/>
      <c r="R143" s="460"/>
      <c r="S143" s="460"/>
      <c r="T143" s="460"/>
      <c r="U143" s="460"/>
      <c r="V143" s="460"/>
    </row>
    <row r="144" spans="2:22" x14ac:dyDescent="0.2">
      <c r="B144" s="470"/>
      <c r="R144" s="460"/>
      <c r="S144" s="460"/>
      <c r="T144" s="460"/>
      <c r="U144" s="460"/>
      <c r="V144" s="460"/>
    </row>
    <row r="145" spans="2:22" x14ac:dyDescent="0.2">
      <c r="B145" s="470"/>
      <c r="R145" s="460"/>
      <c r="S145" s="460"/>
      <c r="T145" s="460"/>
      <c r="U145" s="460"/>
      <c r="V145" s="460"/>
    </row>
    <row r="146" spans="2:22" x14ac:dyDescent="0.2">
      <c r="B146" s="470"/>
      <c r="R146" s="460"/>
      <c r="S146" s="460"/>
      <c r="T146" s="460"/>
      <c r="U146" s="460"/>
      <c r="V146" s="460"/>
    </row>
    <row r="147" spans="2:22" x14ac:dyDescent="0.2">
      <c r="B147" s="470"/>
      <c r="R147" s="460"/>
      <c r="S147" s="460"/>
      <c r="T147" s="460"/>
      <c r="U147" s="460"/>
      <c r="V147" s="460"/>
    </row>
    <row r="148" spans="2:22" x14ac:dyDescent="0.2">
      <c r="B148" s="470"/>
      <c r="R148" s="460"/>
      <c r="S148" s="460"/>
      <c r="T148" s="460"/>
      <c r="U148" s="460"/>
      <c r="V148" s="460"/>
    </row>
    <row r="149" spans="2:22" x14ac:dyDescent="0.2">
      <c r="B149" s="470"/>
      <c r="R149" s="460"/>
      <c r="S149" s="460"/>
      <c r="T149" s="460"/>
      <c r="U149" s="460"/>
      <c r="V149" s="460"/>
    </row>
    <row r="150" spans="2:22" x14ac:dyDescent="0.2">
      <c r="B150" s="470"/>
      <c r="R150" s="460"/>
      <c r="S150" s="460"/>
      <c r="T150" s="460"/>
      <c r="U150" s="460"/>
      <c r="V150" s="460"/>
    </row>
    <row r="151" spans="2:22" x14ac:dyDescent="0.2">
      <c r="B151" s="470"/>
      <c r="R151" s="460"/>
      <c r="S151" s="460"/>
      <c r="T151" s="460"/>
      <c r="U151" s="460"/>
      <c r="V151" s="460"/>
    </row>
    <row r="152" spans="2:22" x14ac:dyDescent="0.2">
      <c r="B152" s="470"/>
      <c r="R152" s="460"/>
      <c r="S152" s="460"/>
      <c r="T152" s="460"/>
      <c r="U152" s="460"/>
      <c r="V152" s="460"/>
    </row>
    <row r="153" spans="2:22" x14ac:dyDescent="0.2">
      <c r="B153" s="470"/>
      <c r="R153" s="460"/>
      <c r="S153" s="460"/>
      <c r="T153" s="460"/>
      <c r="U153" s="460"/>
      <c r="V153" s="460"/>
    </row>
    <row r="154" spans="2:22" x14ac:dyDescent="0.2">
      <c r="B154" s="470"/>
      <c r="R154" s="460"/>
      <c r="S154" s="460"/>
      <c r="T154" s="460"/>
      <c r="U154" s="460"/>
      <c r="V154" s="460"/>
    </row>
    <row r="155" spans="2:22" x14ac:dyDescent="0.2">
      <c r="B155" s="470"/>
      <c r="R155" s="460"/>
      <c r="S155" s="460"/>
      <c r="T155" s="460"/>
      <c r="U155" s="460"/>
      <c r="V155" s="460"/>
    </row>
    <row r="156" spans="2:22" x14ac:dyDescent="0.2">
      <c r="B156" s="470"/>
      <c r="R156" s="460"/>
      <c r="S156" s="460"/>
      <c r="T156" s="460"/>
      <c r="U156" s="460"/>
      <c r="V156" s="460"/>
    </row>
    <row r="157" spans="2:22" x14ac:dyDescent="0.2">
      <c r="B157" s="470"/>
      <c r="R157" s="460"/>
      <c r="S157" s="460"/>
      <c r="T157" s="460"/>
      <c r="U157" s="460"/>
      <c r="V157" s="460"/>
    </row>
    <row r="158" spans="2:22" x14ac:dyDescent="0.2">
      <c r="B158" s="470"/>
      <c r="R158" s="460"/>
      <c r="S158" s="460"/>
      <c r="T158" s="460"/>
      <c r="U158" s="460"/>
      <c r="V158" s="460"/>
    </row>
    <row r="159" spans="2:22" x14ac:dyDescent="0.2">
      <c r="B159" s="470"/>
      <c r="R159" s="460"/>
      <c r="S159" s="460"/>
      <c r="T159" s="460"/>
      <c r="U159" s="460"/>
      <c r="V159" s="460"/>
    </row>
    <row r="160" spans="2:22" x14ac:dyDescent="0.2">
      <c r="B160" s="470"/>
      <c r="R160" s="460"/>
      <c r="S160" s="460"/>
      <c r="T160" s="460"/>
      <c r="U160" s="460"/>
      <c r="V160" s="460"/>
    </row>
    <row r="161" spans="2:22" x14ac:dyDescent="0.2">
      <c r="B161" s="470"/>
      <c r="R161" s="460"/>
      <c r="S161" s="460"/>
      <c r="T161" s="460"/>
      <c r="U161" s="460"/>
      <c r="V161" s="460"/>
    </row>
    <row r="162" spans="2:22" x14ac:dyDescent="0.2">
      <c r="B162" s="470"/>
      <c r="R162" s="460"/>
      <c r="S162" s="460"/>
      <c r="T162" s="460"/>
      <c r="U162" s="460"/>
      <c r="V162" s="460"/>
    </row>
    <row r="163" spans="2:22" x14ac:dyDescent="0.2">
      <c r="B163" s="470"/>
      <c r="R163" s="460"/>
      <c r="S163" s="460"/>
      <c r="T163" s="460"/>
      <c r="U163" s="460"/>
      <c r="V163" s="460"/>
    </row>
    <row r="164" spans="2:22" x14ac:dyDescent="0.2">
      <c r="B164" s="470"/>
      <c r="R164" s="460"/>
      <c r="S164" s="460"/>
      <c r="T164" s="460"/>
      <c r="U164" s="460"/>
      <c r="V164" s="460"/>
    </row>
    <row r="165" spans="2:22" x14ac:dyDescent="0.2">
      <c r="B165" s="470"/>
      <c r="R165" s="460"/>
      <c r="S165" s="460"/>
      <c r="T165" s="460"/>
      <c r="U165" s="460"/>
      <c r="V165" s="460"/>
    </row>
    <row r="166" spans="2:22" x14ac:dyDescent="0.2">
      <c r="B166" s="470"/>
      <c r="R166" s="460"/>
      <c r="S166" s="460"/>
      <c r="T166" s="460"/>
      <c r="U166" s="460"/>
      <c r="V166" s="460"/>
    </row>
    <row r="167" spans="2:22" x14ac:dyDescent="0.2">
      <c r="B167" s="470"/>
      <c r="R167" s="460"/>
      <c r="S167" s="460"/>
      <c r="T167" s="460"/>
      <c r="U167" s="460"/>
      <c r="V167" s="460"/>
    </row>
    <row r="168" spans="2:22" x14ac:dyDescent="0.2">
      <c r="B168" s="470"/>
      <c r="R168" s="460"/>
      <c r="S168" s="460"/>
      <c r="T168" s="460"/>
      <c r="U168" s="460"/>
      <c r="V168" s="460"/>
    </row>
    <row r="169" spans="2:22" x14ac:dyDescent="0.2">
      <c r="B169" s="470"/>
      <c r="R169" s="460"/>
      <c r="S169" s="460"/>
      <c r="T169" s="460"/>
      <c r="U169" s="460"/>
      <c r="V169" s="460"/>
    </row>
    <row r="170" spans="2:22" x14ac:dyDescent="0.2">
      <c r="B170" s="470"/>
      <c r="R170" s="460"/>
      <c r="S170" s="460"/>
      <c r="T170" s="460"/>
      <c r="U170" s="460"/>
      <c r="V170" s="460"/>
    </row>
    <row r="171" spans="2:22" x14ac:dyDescent="0.2">
      <c r="B171" s="470"/>
      <c r="R171" s="460"/>
      <c r="S171" s="460"/>
      <c r="T171" s="460"/>
      <c r="U171" s="460"/>
      <c r="V171" s="460"/>
    </row>
    <row r="172" spans="2:22" x14ac:dyDescent="0.2">
      <c r="B172" s="470"/>
      <c r="R172" s="460"/>
      <c r="S172" s="460"/>
      <c r="T172" s="460"/>
      <c r="U172" s="460"/>
      <c r="V172" s="460"/>
    </row>
    <row r="173" spans="2:22" x14ac:dyDescent="0.2">
      <c r="B173" s="470"/>
      <c r="R173" s="460"/>
      <c r="S173" s="460"/>
      <c r="T173" s="460"/>
      <c r="U173" s="460"/>
      <c r="V173" s="460"/>
    </row>
    <row r="174" spans="2:22" x14ac:dyDescent="0.2">
      <c r="B174" s="470"/>
      <c r="R174" s="460"/>
      <c r="S174" s="460"/>
      <c r="T174" s="460"/>
      <c r="U174" s="460"/>
      <c r="V174" s="460"/>
    </row>
    <row r="175" spans="2:22" x14ac:dyDescent="0.2">
      <c r="B175" s="470"/>
      <c r="R175" s="460"/>
      <c r="S175" s="460"/>
      <c r="T175" s="460"/>
      <c r="U175" s="460"/>
      <c r="V175" s="460"/>
    </row>
    <row r="176" spans="2:22" x14ac:dyDescent="0.2">
      <c r="B176" s="470"/>
      <c r="R176" s="460"/>
      <c r="S176" s="460"/>
      <c r="T176" s="460"/>
      <c r="U176" s="460"/>
      <c r="V176" s="460"/>
    </row>
    <row r="177" spans="2:22" x14ac:dyDescent="0.2">
      <c r="B177" s="470"/>
      <c r="R177" s="460"/>
      <c r="S177" s="460"/>
      <c r="T177" s="460"/>
      <c r="U177" s="460"/>
      <c r="V177" s="460"/>
    </row>
    <row r="178" spans="2:22" x14ac:dyDescent="0.2">
      <c r="B178" s="470"/>
      <c r="R178" s="460"/>
      <c r="S178" s="460"/>
      <c r="T178" s="460"/>
      <c r="U178" s="460"/>
      <c r="V178" s="460"/>
    </row>
    <row r="179" spans="2:22" x14ac:dyDescent="0.2">
      <c r="B179" s="470"/>
      <c r="R179" s="460"/>
      <c r="S179" s="460"/>
      <c r="T179" s="460"/>
      <c r="U179" s="460"/>
      <c r="V179" s="460"/>
    </row>
    <row r="180" spans="2:22" x14ac:dyDescent="0.2">
      <c r="B180" s="470"/>
      <c r="R180" s="460"/>
      <c r="S180" s="460"/>
      <c r="T180" s="460"/>
      <c r="U180" s="460"/>
      <c r="V180" s="460"/>
    </row>
    <row r="181" spans="2:22" x14ac:dyDescent="0.2">
      <c r="B181" s="470"/>
      <c r="R181" s="460"/>
      <c r="S181" s="460"/>
      <c r="T181" s="460"/>
      <c r="U181" s="460"/>
      <c r="V181" s="460"/>
    </row>
    <row r="182" spans="2:22" x14ac:dyDescent="0.2">
      <c r="B182" s="470"/>
      <c r="R182" s="460"/>
      <c r="S182" s="460"/>
      <c r="T182" s="460"/>
      <c r="U182" s="460"/>
      <c r="V182" s="460"/>
    </row>
    <row r="183" spans="2:22" x14ac:dyDescent="0.2">
      <c r="B183" s="470"/>
      <c r="R183" s="460"/>
      <c r="S183" s="460"/>
      <c r="T183" s="460"/>
      <c r="U183" s="460"/>
      <c r="V183" s="460"/>
    </row>
    <row r="184" spans="2:22" x14ac:dyDescent="0.2">
      <c r="B184" s="470"/>
      <c r="R184" s="460"/>
      <c r="S184" s="460"/>
      <c r="T184" s="460"/>
      <c r="U184" s="460"/>
      <c r="V184" s="460"/>
    </row>
    <row r="185" spans="2:22" x14ac:dyDescent="0.2">
      <c r="B185" s="470"/>
      <c r="R185" s="460"/>
      <c r="S185" s="460"/>
      <c r="T185" s="460"/>
      <c r="U185" s="460"/>
      <c r="V185" s="460"/>
    </row>
    <row r="186" spans="2:22" x14ac:dyDescent="0.2">
      <c r="B186" s="470"/>
      <c r="R186" s="460"/>
      <c r="S186" s="460"/>
      <c r="T186" s="460"/>
      <c r="U186" s="460"/>
      <c r="V186" s="460"/>
    </row>
    <row r="187" spans="2:22" x14ac:dyDescent="0.2">
      <c r="B187" s="470"/>
      <c r="R187" s="460"/>
      <c r="S187" s="460"/>
      <c r="T187" s="460"/>
      <c r="U187" s="460"/>
      <c r="V187" s="460"/>
    </row>
    <row r="188" spans="2:22" x14ac:dyDescent="0.2">
      <c r="B188" s="470"/>
      <c r="R188" s="460"/>
      <c r="S188" s="460"/>
      <c r="T188" s="460"/>
      <c r="U188" s="460"/>
      <c r="V188" s="460"/>
    </row>
    <row r="189" spans="2:22" x14ac:dyDescent="0.2">
      <c r="B189" s="470"/>
      <c r="R189" s="460"/>
      <c r="S189" s="460"/>
      <c r="T189" s="460"/>
      <c r="U189" s="460"/>
      <c r="V189" s="460"/>
    </row>
    <row r="190" spans="2:22" x14ac:dyDescent="0.2">
      <c r="B190" s="470"/>
      <c r="R190" s="460"/>
      <c r="S190" s="460"/>
      <c r="T190" s="460"/>
      <c r="U190" s="460"/>
      <c r="V190" s="460"/>
    </row>
    <row r="191" spans="2:22" x14ac:dyDescent="0.2">
      <c r="B191" s="470"/>
      <c r="R191" s="460"/>
      <c r="S191" s="460"/>
      <c r="T191" s="460"/>
      <c r="U191" s="460"/>
      <c r="V191" s="460"/>
    </row>
    <row r="192" spans="2:22" x14ac:dyDescent="0.2">
      <c r="B192" s="470"/>
      <c r="R192" s="460"/>
      <c r="S192" s="460"/>
      <c r="T192" s="460"/>
      <c r="U192" s="460"/>
      <c r="V192" s="460"/>
    </row>
    <row r="193" spans="2:22" x14ac:dyDescent="0.2">
      <c r="B193" s="470"/>
      <c r="R193" s="460"/>
      <c r="S193" s="460"/>
      <c r="T193" s="460"/>
      <c r="U193" s="460"/>
      <c r="V193" s="460"/>
    </row>
    <row r="194" spans="2:22" x14ac:dyDescent="0.2">
      <c r="B194" s="470"/>
      <c r="R194" s="460"/>
      <c r="S194" s="460"/>
      <c r="T194" s="460"/>
      <c r="U194" s="460"/>
      <c r="V194" s="460"/>
    </row>
    <row r="195" spans="2:22" x14ac:dyDescent="0.2">
      <c r="B195" s="470"/>
      <c r="R195" s="460"/>
      <c r="S195" s="460"/>
      <c r="T195" s="460"/>
      <c r="U195" s="460"/>
      <c r="V195" s="460"/>
    </row>
    <row r="196" spans="2:22" x14ac:dyDescent="0.2">
      <c r="B196" s="470"/>
      <c r="R196" s="460"/>
      <c r="S196" s="460"/>
      <c r="T196" s="460"/>
      <c r="U196" s="460"/>
      <c r="V196" s="460"/>
    </row>
    <row r="197" spans="2:22" x14ac:dyDescent="0.2">
      <c r="B197" s="470"/>
      <c r="R197" s="460"/>
      <c r="S197" s="460"/>
      <c r="T197" s="460"/>
      <c r="U197" s="460"/>
      <c r="V197" s="460"/>
    </row>
    <row r="198" spans="2:22" x14ac:dyDescent="0.2">
      <c r="B198" s="470"/>
      <c r="R198" s="460"/>
      <c r="S198" s="460"/>
      <c r="T198" s="460"/>
      <c r="U198" s="460"/>
      <c r="V198" s="460"/>
    </row>
    <row r="199" spans="2:22" x14ac:dyDescent="0.2">
      <c r="B199" s="470"/>
      <c r="R199" s="460"/>
      <c r="S199" s="460"/>
      <c r="T199" s="460"/>
      <c r="U199" s="460"/>
      <c r="V199" s="460"/>
    </row>
    <row r="200" spans="2:22" x14ac:dyDescent="0.2">
      <c r="B200" s="470"/>
      <c r="R200" s="460"/>
      <c r="S200" s="460"/>
      <c r="T200" s="460"/>
      <c r="U200" s="460"/>
      <c r="V200" s="460"/>
    </row>
    <row r="201" spans="2:22" x14ac:dyDescent="0.2">
      <c r="B201" s="470"/>
      <c r="R201" s="460"/>
      <c r="S201" s="460"/>
      <c r="T201" s="460"/>
      <c r="U201" s="460"/>
      <c r="V201" s="460"/>
    </row>
    <row r="202" spans="2:22" x14ac:dyDescent="0.2">
      <c r="B202" s="470"/>
      <c r="R202" s="460"/>
      <c r="S202" s="460"/>
      <c r="T202" s="460"/>
      <c r="U202" s="460"/>
      <c r="V202" s="460"/>
    </row>
    <row r="203" spans="2:22" x14ac:dyDescent="0.2">
      <c r="B203" s="470"/>
      <c r="R203" s="460"/>
      <c r="S203" s="460"/>
      <c r="T203" s="460"/>
      <c r="U203" s="460"/>
      <c r="V203" s="460"/>
    </row>
    <row r="204" spans="2:22" x14ac:dyDescent="0.2">
      <c r="B204" s="470"/>
      <c r="R204" s="460"/>
      <c r="S204" s="460"/>
      <c r="T204" s="460"/>
      <c r="U204" s="460"/>
      <c r="V204" s="460"/>
    </row>
    <row r="205" spans="2:22" x14ac:dyDescent="0.2">
      <c r="B205" s="470"/>
      <c r="R205" s="460"/>
      <c r="S205" s="460"/>
      <c r="T205" s="460"/>
      <c r="U205" s="460"/>
      <c r="V205" s="460"/>
    </row>
    <row r="206" spans="2:22" x14ac:dyDescent="0.2">
      <c r="B206" s="470"/>
      <c r="R206" s="460"/>
      <c r="S206" s="460"/>
      <c r="T206" s="460"/>
      <c r="U206" s="460"/>
      <c r="V206" s="460"/>
    </row>
    <row r="207" spans="2:22" x14ac:dyDescent="0.2">
      <c r="B207" s="470"/>
      <c r="R207" s="460"/>
      <c r="S207" s="460"/>
      <c r="T207" s="460"/>
      <c r="U207" s="460"/>
      <c r="V207" s="460"/>
    </row>
    <row r="208" spans="2:22" x14ac:dyDescent="0.2">
      <c r="B208" s="470"/>
      <c r="R208" s="460"/>
      <c r="S208" s="460"/>
      <c r="T208" s="460"/>
      <c r="U208" s="460"/>
      <c r="V208" s="460"/>
    </row>
    <row r="209" spans="2:22" x14ac:dyDescent="0.2">
      <c r="B209" s="470"/>
      <c r="R209" s="460"/>
      <c r="S209" s="460"/>
      <c r="T209" s="460"/>
      <c r="U209" s="460"/>
      <c r="V209" s="460"/>
    </row>
    <row r="210" spans="2:22" x14ac:dyDescent="0.2">
      <c r="B210" s="470"/>
      <c r="R210" s="460"/>
      <c r="S210" s="460"/>
      <c r="T210" s="460"/>
      <c r="U210" s="460"/>
      <c r="V210" s="460"/>
    </row>
    <row r="211" spans="2:22" x14ac:dyDescent="0.2">
      <c r="B211" s="470"/>
      <c r="R211" s="460"/>
      <c r="S211" s="460"/>
      <c r="T211" s="460"/>
      <c r="U211" s="460"/>
      <c r="V211" s="460"/>
    </row>
    <row r="212" spans="2:22" x14ac:dyDescent="0.2">
      <c r="B212" s="470"/>
      <c r="R212" s="460"/>
      <c r="S212" s="460"/>
      <c r="T212" s="460"/>
      <c r="U212" s="460"/>
      <c r="V212" s="460"/>
    </row>
    <row r="213" spans="2:22" x14ac:dyDescent="0.2">
      <c r="B213" s="470"/>
      <c r="R213" s="460"/>
      <c r="S213" s="460"/>
      <c r="T213" s="460"/>
      <c r="U213" s="460"/>
      <c r="V213" s="460"/>
    </row>
    <row r="214" spans="2:22" x14ac:dyDescent="0.2">
      <c r="B214" s="470"/>
      <c r="R214" s="460"/>
      <c r="S214" s="460"/>
      <c r="T214" s="460"/>
      <c r="U214" s="460"/>
      <c r="V214" s="460"/>
    </row>
    <row r="215" spans="2:22" x14ac:dyDescent="0.2">
      <c r="B215" s="470"/>
      <c r="R215" s="460"/>
      <c r="S215" s="460"/>
      <c r="T215" s="460"/>
      <c r="U215" s="460"/>
      <c r="V215" s="460"/>
    </row>
    <row r="216" spans="2:22" x14ac:dyDescent="0.2">
      <c r="B216" s="470"/>
      <c r="R216" s="460"/>
      <c r="S216" s="460"/>
      <c r="T216" s="460"/>
      <c r="U216" s="460"/>
      <c r="V216" s="460"/>
    </row>
    <row r="217" spans="2:22" x14ac:dyDescent="0.2">
      <c r="B217" s="470"/>
      <c r="R217" s="460"/>
      <c r="S217" s="460"/>
      <c r="T217" s="460"/>
      <c r="U217" s="460"/>
      <c r="V217" s="460"/>
    </row>
    <row r="218" spans="2:22" x14ac:dyDescent="0.2">
      <c r="B218" s="470"/>
      <c r="R218" s="460"/>
      <c r="S218" s="460"/>
      <c r="T218" s="460"/>
      <c r="U218" s="460"/>
      <c r="V218" s="460"/>
    </row>
    <row r="219" spans="2:22" x14ac:dyDescent="0.2">
      <c r="B219" s="470"/>
      <c r="R219" s="460"/>
      <c r="S219" s="460"/>
      <c r="T219" s="460"/>
      <c r="U219" s="460"/>
      <c r="V219" s="460"/>
    </row>
    <row r="220" spans="2:22" x14ac:dyDescent="0.2">
      <c r="B220" s="470"/>
      <c r="R220" s="460"/>
      <c r="S220" s="460"/>
      <c r="T220" s="460"/>
      <c r="U220" s="460"/>
      <c r="V220" s="460"/>
    </row>
    <row r="221" spans="2:22" x14ac:dyDescent="0.2">
      <c r="B221" s="470"/>
      <c r="R221" s="460"/>
      <c r="S221" s="460"/>
      <c r="T221" s="460"/>
      <c r="U221" s="460"/>
      <c r="V221" s="460"/>
    </row>
    <row r="222" spans="2:22" x14ac:dyDescent="0.2">
      <c r="B222" s="470"/>
      <c r="R222" s="460"/>
      <c r="S222" s="460"/>
      <c r="T222" s="460"/>
      <c r="U222" s="460"/>
      <c r="V222" s="460"/>
    </row>
    <row r="223" spans="2:22" x14ac:dyDescent="0.2">
      <c r="B223" s="470"/>
      <c r="R223" s="460"/>
      <c r="S223" s="460"/>
      <c r="T223" s="460"/>
      <c r="U223" s="460"/>
      <c r="V223" s="460"/>
    </row>
    <row r="224" spans="2:22" x14ac:dyDescent="0.2">
      <c r="B224" s="470"/>
      <c r="R224" s="460"/>
      <c r="S224" s="460"/>
      <c r="T224" s="460"/>
      <c r="U224" s="460"/>
      <c r="V224" s="460"/>
    </row>
    <row r="225" spans="2:22" x14ac:dyDescent="0.2">
      <c r="B225" s="470"/>
      <c r="R225" s="460"/>
      <c r="S225" s="460"/>
      <c r="T225" s="460"/>
      <c r="U225" s="460"/>
      <c r="V225" s="460"/>
    </row>
    <row r="226" spans="2:22" x14ac:dyDescent="0.2">
      <c r="B226" s="470"/>
      <c r="R226" s="460"/>
      <c r="S226" s="460"/>
      <c r="T226" s="460"/>
      <c r="U226" s="460"/>
      <c r="V226" s="460"/>
    </row>
    <row r="227" spans="2:22" x14ac:dyDescent="0.2">
      <c r="B227" s="470"/>
      <c r="R227" s="460"/>
      <c r="S227" s="460"/>
      <c r="T227" s="460"/>
      <c r="U227" s="460"/>
      <c r="V227" s="460"/>
    </row>
    <row r="228" spans="2:22" x14ac:dyDescent="0.2">
      <c r="B228" s="470"/>
      <c r="R228" s="460"/>
      <c r="S228" s="460"/>
      <c r="T228" s="460"/>
      <c r="U228" s="460"/>
      <c r="V228" s="460"/>
    </row>
    <row r="229" spans="2:22" x14ac:dyDescent="0.2">
      <c r="B229" s="470"/>
      <c r="R229" s="460"/>
      <c r="S229" s="460"/>
      <c r="T229" s="460"/>
      <c r="U229" s="460"/>
      <c r="V229" s="460"/>
    </row>
    <row r="230" spans="2:22" x14ac:dyDescent="0.2">
      <c r="B230" s="470"/>
      <c r="R230" s="460"/>
      <c r="S230" s="460"/>
      <c r="T230" s="460"/>
      <c r="U230" s="460"/>
      <c r="V230" s="460"/>
    </row>
    <row r="231" spans="2:22" x14ac:dyDescent="0.2">
      <c r="B231" s="470"/>
      <c r="R231" s="460"/>
      <c r="S231" s="460"/>
      <c r="T231" s="460"/>
      <c r="U231" s="460"/>
      <c r="V231" s="460"/>
    </row>
    <row r="232" spans="2:22" x14ac:dyDescent="0.2">
      <c r="B232" s="470"/>
      <c r="R232" s="460"/>
      <c r="S232" s="460"/>
      <c r="T232" s="460"/>
      <c r="U232" s="460"/>
      <c r="V232" s="460"/>
    </row>
    <row r="233" spans="2:22" x14ac:dyDescent="0.2">
      <c r="B233" s="470"/>
      <c r="R233" s="460"/>
      <c r="S233" s="460"/>
      <c r="T233" s="460"/>
      <c r="U233" s="460"/>
      <c r="V233" s="460"/>
    </row>
    <row r="234" spans="2:22" x14ac:dyDescent="0.2">
      <c r="B234" s="470"/>
      <c r="R234" s="460"/>
      <c r="S234" s="460"/>
      <c r="T234" s="460"/>
      <c r="U234" s="460"/>
      <c r="V234" s="460"/>
    </row>
    <row r="235" spans="2:22" x14ac:dyDescent="0.2">
      <c r="B235" s="470"/>
      <c r="R235" s="460"/>
      <c r="S235" s="460"/>
      <c r="T235" s="460"/>
      <c r="U235" s="460"/>
      <c r="V235" s="460"/>
    </row>
    <row r="236" spans="2:22" x14ac:dyDescent="0.2">
      <c r="B236" s="470"/>
      <c r="R236" s="460"/>
      <c r="S236" s="460"/>
      <c r="T236" s="460"/>
      <c r="U236" s="460"/>
      <c r="V236" s="460"/>
    </row>
    <row r="237" spans="2:22" x14ac:dyDescent="0.2">
      <c r="B237" s="470"/>
      <c r="R237" s="460"/>
      <c r="S237" s="460"/>
      <c r="T237" s="460"/>
      <c r="U237" s="460"/>
      <c r="V237" s="460"/>
    </row>
    <row r="238" spans="2:22" x14ac:dyDescent="0.2">
      <c r="B238" s="470"/>
      <c r="R238" s="460"/>
      <c r="S238" s="460"/>
      <c r="T238" s="460"/>
      <c r="U238" s="460"/>
      <c r="V238" s="460"/>
    </row>
    <row r="239" spans="2:22" x14ac:dyDescent="0.2">
      <c r="B239" s="470"/>
      <c r="R239" s="460"/>
      <c r="S239" s="460"/>
      <c r="T239" s="460"/>
      <c r="U239" s="460"/>
      <c r="V239" s="460"/>
    </row>
    <row r="240" spans="2:22" x14ac:dyDescent="0.2">
      <c r="B240" s="470"/>
      <c r="R240" s="460"/>
      <c r="S240" s="460"/>
      <c r="T240" s="460"/>
      <c r="U240" s="460"/>
      <c r="V240" s="460"/>
    </row>
    <row r="241" spans="2:22" x14ac:dyDescent="0.2">
      <c r="B241" s="470"/>
      <c r="R241" s="460"/>
      <c r="S241" s="460"/>
      <c r="T241" s="460"/>
      <c r="U241" s="460"/>
      <c r="V241" s="460"/>
    </row>
    <row r="242" spans="2:22" x14ac:dyDescent="0.2">
      <c r="B242" s="470"/>
      <c r="R242" s="460"/>
      <c r="S242" s="460"/>
      <c r="T242" s="460"/>
      <c r="U242" s="460"/>
      <c r="V242" s="460"/>
    </row>
    <row r="243" spans="2:22" x14ac:dyDescent="0.2">
      <c r="B243" s="470"/>
      <c r="R243" s="460"/>
      <c r="S243" s="460"/>
      <c r="T243" s="460"/>
      <c r="U243" s="460"/>
      <c r="V243" s="460"/>
    </row>
    <row r="244" spans="2:22" x14ac:dyDescent="0.2">
      <c r="B244" s="470"/>
      <c r="R244" s="460"/>
      <c r="S244" s="460"/>
      <c r="T244" s="460"/>
      <c r="U244" s="460"/>
      <c r="V244" s="460"/>
    </row>
    <row r="245" spans="2:22" x14ac:dyDescent="0.2">
      <c r="B245" s="470"/>
      <c r="R245" s="460"/>
      <c r="S245" s="460"/>
      <c r="T245" s="460"/>
      <c r="U245" s="460"/>
      <c r="V245" s="460"/>
    </row>
    <row r="246" spans="2:22" x14ac:dyDescent="0.2">
      <c r="B246" s="470"/>
      <c r="R246" s="460"/>
      <c r="S246" s="460"/>
      <c r="T246" s="460"/>
      <c r="U246" s="460"/>
      <c r="V246" s="460"/>
    </row>
    <row r="247" spans="2:22" x14ac:dyDescent="0.2">
      <c r="B247" s="470"/>
      <c r="R247" s="460"/>
      <c r="S247" s="460"/>
      <c r="T247" s="460"/>
      <c r="U247" s="460"/>
      <c r="V247" s="460"/>
    </row>
    <row r="248" spans="2:22" x14ac:dyDescent="0.2">
      <c r="B248" s="470"/>
      <c r="R248" s="460"/>
      <c r="S248" s="460"/>
      <c r="T248" s="460"/>
      <c r="U248" s="460"/>
      <c r="V248" s="460"/>
    </row>
    <row r="249" spans="2:22" x14ac:dyDescent="0.2">
      <c r="B249" s="470"/>
      <c r="R249" s="460"/>
      <c r="S249" s="460"/>
      <c r="T249" s="460"/>
      <c r="U249" s="460"/>
      <c r="V249" s="460"/>
    </row>
    <row r="250" spans="2:22" x14ac:dyDescent="0.2">
      <c r="B250" s="470"/>
      <c r="R250" s="460"/>
      <c r="S250" s="460"/>
      <c r="T250" s="460"/>
      <c r="U250" s="460"/>
      <c r="V250" s="460"/>
    </row>
    <row r="251" spans="2:22" x14ac:dyDescent="0.2">
      <c r="B251" s="470"/>
      <c r="R251" s="460"/>
      <c r="S251" s="460"/>
      <c r="T251" s="460"/>
      <c r="U251" s="460"/>
      <c r="V251" s="460"/>
    </row>
    <row r="252" spans="2:22" x14ac:dyDescent="0.2">
      <c r="B252" s="470"/>
      <c r="R252" s="460"/>
      <c r="S252" s="460"/>
      <c r="T252" s="460"/>
      <c r="U252" s="460"/>
      <c r="V252" s="460"/>
    </row>
    <row r="253" spans="2:22" x14ac:dyDescent="0.2">
      <c r="B253" s="470"/>
      <c r="R253" s="460"/>
      <c r="S253" s="460"/>
      <c r="T253" s="460"/>
      <c r="U253" s="460"/>
      <c r="V253" s="460"/>
    </row>
    <row r="254" spans="2:22" x14ac:dyDescent="0.2">
      <c r="B254" s="470"/>
      <c r="R254" s="460"/>
      <c r="S254" s="460"/>
      <c r="T254" s="460"/>
      <c r="U254" s="460"/>
      <c r="V254" s="460"/>
    </row>
    <row r="255" spans="2:22" x14ac:dyDescent="0.2">
      <c r="B255" s="470"/>
      <c r="R255" s="460"/>
      <c r="S255" s="460"/>
      <c r="T255" s="460"/>
      <c r="U255" s="460"/>
      <c r="V255" s="460"/>
    </row>
    <row r="256" spans="2:22" x14ac:dyDescent="0.2">
      <c r="B256" s="470"/>
      <c r="R256" s="460"/>
      <c r="S256" s="460"/>
      <c r="T256" s="460"/>
      <c r="U256" s="460"/>
      <c r="V256" s="460"/>
    </row>
    <row r="257" spans="2:22" x14ac:dyDescent="0.2">
      <c r="B257" s="470"/>
      <c r="R257" s="460"/>
      <c r="S257" s="460"/>
      <c r="T257" s="460"/>
      <c r="U257" s="460"/>
      <c r="V257" s="460"/>
    </row>
    <row r="258" spans="2:22" x14ac:dyDescent="0.2">
      <c r="B258" s="470"/>
      <c r="R258" s="460"/>
      <c r="S258" s="460"/>
      <c r="T258" s="460"/>
      <c r="U258" s="460"/>
      <c r="V258" s="460"/>
    </row>
    <row r="259" spans="2:22" x14ac:dyDescent="0.2">
      <c r="B259" s="470"/>
      <c r="R259" s="460"/>
      <c r="S259" s="460"/>
      <c r="T259" s="460"/>
      <c r="U259" s="460"/>
      <c r="V259" s="460"/>
    </row>
    <row r="260" spans="2:22" x14ac:dyDescent="0.2">
      <c r="B260" s="470"/>
      <c r="R260" s="460"/>
      <c r="S260" s="460"/>
      <c r="T260" s="460"/>
      <c r="U260" s="460"/>
      <c r="V260" s="460"/>
    </row>
    <row r="261" spans="2:22" x14ac:dyDescent="0.2">
      <c r="B261" s="470"/>
      <c r="R261" s="460"/>
      <c r="S261" s="460"/>
      <c r="T261" s="460"/>
      <c r="U261" s="460"/>
      <c r="V261" s="460"/>
    </row>
    <row r="262" spans="2:22" x14ac:dyDescent="0.2">
      <c r="B262" s="470"/>
      <c r="R262" s="460"/>
      <c r="S262" s="460"/>
      <c r="T262" s="460"/>
      <c r="U262" s="460"/>
      <c r="V262" s="460"/>
    </row>
    <row r="263" spans="2:22" x14ac:dyDescent="0.2">
      <c r="B263" s="470"/>
      <c r="R263" s="460"/>
      <c r="S263" s="460"/>
      <c r="T263" s="460"/>
      <c r="U263" s="460"/>
      <c r="V263" s="460"/>
    </row>
    <row r="264" spans="2:22" x14ac:dyDescent="0.2">
      <c r="B264" s="470"/>
      <c r="R264" s="460"/>
      <c r="S264" s="460"/>
      <c r="T264" s="460"/>
      <c r="U264" s="460"/>
      <c r="V264" s="460"/>
    </row>
    <row r="265" spans="2:22" x14ac:dyDescent="0.2">
      <c r="B265" s="470"/>
      <c r="R265" s="460"/>
      <c r="S265" s="460"/>
      <c r="T265" s="460"/>
      <c r="U265" s="460"/>
      <c r="V265" s="460"/>
    </row>
    <row r="266" spans="2:22" x14ac:dyDescent="0.2">
      <c r="B266" s="470"/>
      <c r="R266" s="460"/>
      <c r="S266" s="460"/>
      <c r="T266" s="460"/>
      <c r="U266" s="460"/>
      <c r="V266" s="460"/>
    </row>
    <row r="267" spans="2:22" x14ac:dyDescent="0.2">
      <c r="B267" s="470"/>
      <c r="R267" s="460"/>
      <c r="S267" s="460"/>
      <c r="T267" s="460"/>
      <c r="U267" s="460"/>
      <c r="V267" s="460"/>
    </row>
    <row r="268" spans="2:22" x14ac:dyDescent="0.2">
      <c r="B268" s="470"/>
      <c r="R268" s="460"/>
      <c r="S268" s="460"/>
      <c r="T268" s="460"/>
      <c r="U268" s="460"/>
      <c r="V268" s="460"/>
    </row>
    <row r="269" spans="2:22" x14ac:dyDescent="0.2">
      <c r="B269" s="470"/>
      <c r="R269" s="460"/>
      <c r="S269" s="460"/>
      <c r="T269" s="460"/>
      <c r="U269" s="460"/>
      <c r="V269" s="460"/>
    </row>
    <row r="270" spans="2:22" x14ac:dyDescent="0.2">
      <c r="B270" s="470"/>
      <c r="R270" s="460"/>
      <c r="S270" s="460"/>
      <c r="T270" s="460"/>
      <c r="U270" s="460"/>
      <c r="V270" s="460"/>
    </row>
    <row r="271" spans="2:22" x14ac:dyDescent="0.2">
      <c r="B271" s="470"/>
      <c r="R271" s="460"/>
      <c r="S271" s="460"/>
      <c r="T271" s="460"/>
      <c r="U271" s="460"/>
      <c r="V271" s="460"/>
    </row>
    <row r="272" spans="2:22" x14ac:dyDescent="0.2">
      <c r="B272" s="470"/>
      <c r="R272" s="460"/>
      <c r="S272" s="460"/>
      <c r="T272" s="460"/>
      <c r="U272" s="460"/>
      <c r="V272" s="460"/>
    </row>
    <row r="273" spans="2:22" x14ac:dyDescent="0.2">
      <c r="B273" s="470"/>
      <c r="R273" s="460"/>
      <c r="S273" s="460"/>
      <c r="T273" s="460"/>
      <c r="U273" s="460"/>
      <c r="V273" s="460"/>
    </row>
    <row r="274" spans="2:22" x14ac:dyDescent="0.2">
      <c r="B274" s="470"/>
      <c r="R274" s="460"/>
      <c r="S274" s="460"/>
      <c r="T274" s="460"/>
      <c r="U274" s="460"/>
      <c r="V274" s="460"/>
    </row>
    <row r="275" spans="2:22" x14ac:dyDescent="0.2">
      <c r="B275" s="470"/>
      <c r="R275" s="460"/>
      <c r="S275" s="460"/>
      <c r="T275" s="460"/>
      <c r="U275" s="460"/>
      <c r="V275" s="460"/>
    </row>
    <row r="276" spans="2:22" x14ac:dyDescent="0.2">
      <c r="B276" s="470"/>
      <c r="R276" s="460"/>
      <c r="S276" s="460"/>
      <c r="T276" s="460"/>
      <c r="U276" s="460"/>
      <c r="V276" s="460"/>
    </row>
    <row r="277" spans="2:22" x14ac:dyDescent="0.2">
      <c r="B277" s="470"/>
      <c r="R277" s="460"/>
      <c r="S277" s="460"/>
      <c r="T277" s="460"/>
      <c r="U277" s="460"/>
      <c r="V277" s="460"/>
    </row>
    <row r="278" spans="2:22" x14ac:dyDescent="0.2">
      <c r="B278" s="470"/>
      <c r="R278" s="460"/>
      <c r="S278" s="460"/>
      <c r="T278" s="460"/>
      <c r="U278" s="460"/>
      <c r="V278" s="460"/>
    </row>
    <row r="279" spans="2:22" x14ac:dyDescent="0.2">
      <c r="B279" s="470"/>
      <c r="R279" s="460"/>
      <c r="S279" s="460"/>
      <c r="T279" s="460"/>
      <c r="U279" s="460"/>
      <c r="V279" s="460"/>
    </row>
    <row r="280" spans="2:22" x14ac:dyDescent="0.2">
      <c r="B280" s="470"/>
      <c r="R280" s="460"/>
      <c r="S280" s="460"/>
      <c r="T280" s="460"/>
      <c r="U280" s="460"/>
      <c r="V280" s="460"/>
    </row>
    <row r="281" spans="2:22" x14ac:dyDescent="0.2">
      <c r="B281" s="470"/>
      <c r="R281" s="460"/>
      <c r="S281" s="460"/>
      <c r="T281" s="460"/>
      <c r="U281" s="460"/>
      <c r="V281" s="460"/>
    </row>
  </sheetData>
  <hyperlinks>
    <hyperlink ref="AE1" r:id="rId1" display="lisa.brown@defra.gsi.gov.uk "/>
  </hyperlinks>
  <printOptions horizontalCentered="1" verticalCentered="1"/>
  <pageMargins left="0.39370078740157505" right="0.39370078740157505" top="0.511811023622047" bottom="0.511811023622047" header="0.511811023622047" footer="0.511811023622047"/>
  <pageSetup paperSize="9" fitToWidth="0" fitToHeight="0" orientation="landscape" horizontalDpi="4294967293" verticalDpi="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E14B"/>
  </sheetPr>
  <dimension ref="A1:AG36"/>
  <sheetViews>
    <sheetView showGridLines="0" zoomScaleNormal="100" workbookViewId="0">
      <pane xSplit="3" ySplit="6" topLeftCell="K7" activePane="bottomRight" state="frozen"/>
      <selection activeCell="C7" sqref="C7"/>
      <selection pane="topRight" activeCell="C7" sqref="C7"/>
      <selection pane="bottomLeft" activeCell="C7" sqref="C7"/>
      <selection pane="bottomRight" activeCell="AG26" sqref="AG26"/>
    </sheetView>
  </sheetViews>
  <sheetFormatPr defaultColWidth="7.109375" defaultRowHeight="12.75" x14ac:dyDescent="0.2"/>
  <cols>
    <col min="1" max="1" width="6.109375" style="90" customWidth="1"/>
    <col min="2" max="2" width="10" style="90" customWidth="1"/>
    <col min="3" max="3" width="13" style="90" customWidth="1"/>
    <col min="4" max="5" width="7.5546875" style="90" customWidth="1"/>
    <col min="6" max="26" width="7.5546875" style="105" customWidth="1"/>
    <col min="27" max="27" width="7.5546875" style="105" bestFit="1" customWidth="1"/>
    <col min="28" max="33" width="7.5546875" style="105" customWidth="1"/>
    <col min="34" max="16384" width="7.109375" style="105"/>
  </cols>
  <sheetData>
    <row r="1" spans="1:33" s="90" customFormat="1" x14ac:dyDescent="0.2">
      <c r="A1" s="411" t="s">
        <v>176</v>
      </c>
      <c r="AE1" s="457" t="s">
        <v>468</v>
      </c>
      <c r="AF1" s="645" t="s">
        <v>456</v>
      </c>
    </row>
    <row r="2" spans="1:33" s="90" customFormat="1" x14ac:dyDescent="0.2">
      <c r="A2" s="411" t="s">
        <v>177</v>
      </c>
    </row>
    <row r="3" spans="1:33" s="90" customFormat="1" ht="13.5" thickBot="1" x14ac:dyDescent="0.25">
      <c r="A3" s="479" t="s">
        <v>73</v>
      </c>
      <c r="T3" s="56"/>
      <c r="X3" s="101"/>
      <c r="Y3" s="49"/>
    </row>
    <row r="4" spans="1:33" x14ac:dyDescent="0.2">
      <c r="A4" s="763"/>
      <c r="B4" s="763"/>
      <c r="C4" s="763"/>
      <c r="D4" s="764"/>
      <c r="E4" s="764"/>
      <c r="F4" s="765"/>
      <c r="G4" s="765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</row>
    <row r="5" spans="1:33" x14ac:dyDescent="0.2">
      <c r="A5" s="766"/>
      <c r="B5" s="766"/>
      <c r="C5" s="733" t="s">
        <v>39</v>
      </c>
      <c r="D5" s="733">
        <v>1988</v>
      </c>
      <c r="E5" s="733">
        <v>1989</v>
      </c>
      <c r="F5" s="726">
        <v>1990</v>
      </c>
      <c r="G5" s="733">
        <v>1991</v>
      </c>
      <c r="H5" s="726">
        <v>1992</v>
      </c>
      <c r="I5" s="733">
        <v>1993</v>
      </c>
      <c r="J5" s="726">
        <v>1994</v>
      </c>
      <c r="K5" s="733">
        <v>1995</v>
      </c>
      <c r="L5" s="726">
        <v>1996</v>
      </c>
      <c r="M5" s="733">
        <v>1997</v>
      </c>
      <c r="N5" s="726">
        <v>1998</v>
      </c>
      <c r="O5" s="733">
        <v>1999</v>
      </c>
      <c r="P5" s="726">
        <v>2000</v>
      </c>
      <c r="Q5" s="726">
        <v>2001</v>
      </c>
      <c r="R5" s="738">
        <v>2002</v>
      </c>
      <c r="S5" s="738">
        <v>2003</v>
      </c>
      <c r="T5" s="738">
        <v>2004</v>
      </c>
      <c r="U5" s="738">
        <v>2005</v>
      </c>
      <c r="V5" s="738">
        <v>2006</v>
      </c>
      <c r="W5" s="738">
        <v>2007</v>
      </c>
      <c r="X5" s="738">
        <v>2008</v>
      </c>
      <c r="Y5" s="738">
        <v>2009</v>
      </c>
      <c r="Z5" s="738">
        <v>2010</v>
      </c>
      <c r="AA5" s="738">
        <v>2011</v>
      </c>
      <c r="AB5" s="738">
        <v>2012</v>
      </c>
      <c r="AC5" s="738">
        <v>2013</v>
      </c>
      <c r="AD5" s="738">
        <v>2014</v>
      </c>
      <c r="AE5" s="738">
        <v>2015</v>
      </c>
      <c r="AF5" s="738">
        <v>2016</v>
      </c>
      <c r="AG5" s="738">
        <v>2017</v>
      </c>
    </row>
    <row r="6" spans="1:33" ht="13.5" thickBot="1" x14ac:dyDescent="0.25">
      <c r="A6" s="767"/>
      <c r="B6" s="767"/>
      <c r="C6" s="767"/>
      <c r="D6" s="766"/>
      <c r="E6" s="766"/>
      <c r="F6" s="738"/>
      <c r="G6" s="738"/>
      <c r="H6" s="738"/>
      <c r="I6" s="738"/>
      <c r="J6" s="738"/>
      <c r="K6" s="738"/>
      <c r="L6" s="738"/>
      <c r="M6" s="768"/>
      <c r="N6" s="738"/>
      <c r="O6" s="768"/>
      <c r="P6" s="738"/>
      <c r="Q6" s="726"/>
      <c r="R6" s="726"/>
      <c r="S6" s="726"/>
      <c r="T6" s="726"/>
      <c r="U6" s="726"/>
      <c r="V6" s="726"/>
      <c r="W6" s="768"/>
      <c r="X6" s="768" t="s">
        <v>38</v>
      </c>
      <c r="Y6" s="768"/>
      <c r="Z6" s="768"/>
      <c r="AA6" s="768"/>
      <c r="AB6" s="768"/>
      <c r="AC6" s="768"/>
      <c r="AD6" s="768"/>
      <c r="AE6" s="768"/>
      <c r="AF6" s="769"/>
      <c r="AG6" s="769" t="s">
        <v>37</v>
      </c>
    </row>
    <row r="7" spans="1:33" x14ac:dyDescent="0.2">
      <c r="A7" s="159" t="s">
        <v>178</v>
      </c>
      <c r="B7" s="159"/>
      <c r="D7" s="157"/>
      <c r="E7" s="157"/>
      <c r="F7" s="363"/>
      <c r="G7" s="363"/>
      <c r="H7" s="363"/>
      <c r="I7" s="363"/>
      <c r="J7" s="363"/>
      <c r="K7" s="364"/>
      <c r="L7" s="363"/>
      <c r="M7" s="363"/>
      <c r="N7" s="363"/>
      <c r="O7" s="363"/>
      <c r="P7" s="363"/>
      <c r="Q7" s="364"/>
      <c r="R7" s="364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</row>
    <row r="8" spans="1:33" x14ac:dyDescent="0.2">
      <c r="A8" s="160"/>
      <c r="B8" s="161" t="s">
        <v>161</v>
      </c>
      <c r="C8" s="160"/>
      <c r="D8" s="162">
        <v>2.5188999999999996E-2</v>
      </c>
      <c r="E8" s="162">
        <v>3.0887000000000001E-2</v>
      </c>
      <c r="F8" s="163">
        <v>0.16824900000000004</v>
      </c>
      <c r="G8" s="163">
        <v>0.12984400000000001</v>
      </c>
      <c r="H8" s="163">
        <v>0.22723299999999994</v>
      </c>
      <c r="I8" s="163">
        <v>0.166518</v>
      </c>
      <c r="J8" s="163">
        <v>0.21078499999999997</v>
      </c>
      <c r="K8" s="163">
        <v>0.14570100000000005</v>
      </c>
      <c r="L8" s="163">
        <v>0.99970999999999999</v>
      </c>
      <c r="M8" s="163">
        <v>0.93266299999999991</v>
      </c>
      <c r="N8" s="163">
        <v>2.9624629999999987</v>
      </c>
      <c r="O8" s="163">
        <v>0.64697300000000069</v>
      </c>
      <c r="P8" s="163">
        <v>5.5937740000000016</v>
      </c>
      <c r="Q8" s="163">
        <v>5.6439890000000013</v>
      </c>
      <c r="R8" s="163">
        <v>1.6422729999999992</v>
      </c>
      <c r="S8" s="163">
        <v>4.0921120000000002</v>
      </c>
      <c r="T8" s="163">
        <v>2.7507420000000011</v>
      </c>
      <c r="U8" s="163">
        <v>0.98101400000000005</v>
      </c>
      <c r="V8" s="163">
        <v>3.6176589999999997</v>
      </c>
      <c r="W8" s="163">
        <v>0.7697280000000003</v>
      </c>
      <c r="X8" s="163">
        <v>0.64594699999999983</v>
      </c>
      <c r="Y8" s="163">
        <v>0.69926899999999981</v>
      </c>
      <c r="Z8" s="163">
        <v>1.5335849999999991</v>
      </c>
      <c r="AA8" s="163">
        <v>1.1369989999999994</v>
      </c>
      <c r="AB8" s="163">
        <v>1.9247559999999999</v>
      </c>
      <c r="AC8" s="163">
        <v>3.3709520000000004</v>
      </c>
      <c r="AD8" s="163">
        <v>3.9627620000000014</v>
      </c>
      <c r="AE8" s="163">
        <v>5.1354439999999935</v>
      </c>
      <c r="AF8" s="163">
        <v>4.5931010000000025</v>
      </c>
      <c r="AG8" s="163">
        <v>3.4660200000000012</v>
      </c>
    </row>
    <row r="9" spans="1:33" x14ac:dyDescent="0.2">
      <c r="A9" s="160"/>
      <c r="B9" s="161" t="s">
        <v>160</v>
      </c>
      <c r="C9" s="160"/>
      <c r="D9" s="162">
        <v>1.4813999999999999E-2</v>
      </c>
      <c r="E9" s="162">
        <v>0.21546699999999996</v>
      </c>
      <c r="F9" s="163">
        <v>0.12644199999999997</v>
      </c>
      <c r="G9" s="163">
        <v>8.7480000000000002E-2</v>
      </c>
      <c r="H9" s="163">
        <v>7.0576E-2</v>
      </c>
      <c r="I9" s="163">
        <v>3.6923999999999998E-2</v>
      </c>
      <c r="J9" s="163">
        <v>4.4471000000000004E-2</v>
      </c>
      <c r="K9" s="163">
        <v>2.3547999999999999E-2</v>
      </c>
      <c r="L9" s="163">
        <v>1.2122200000000001</v>
      </c>
      <c r="M9" s="163">
        <v>0.63610699999999976</v>
      </c>
      <c r="N9" s="163">
        <v>0.19191699999999998</v>
      </c>
      <c r="O9" s="163">
        <v>0.21437600000000004</v>
      </c>
      <c r="P9" s="163">
        <v>7.4926000000000006E-2</v>
      </c>
      <c r="Q9" s="163">
        <v>0.30431599999999998</v>
      </c>
      <c r="R9" s="163">
        <v>0.38396299999999994</v>
      </c>
      <c r="S9" s="163">
        <v>0.11902799999999999</v>
      </c>
      <c r="T9" s="163">
        <v>0.12965699999999999</v>
      </c>
      <c r="U9" s="163">
        <v>0.3203069999999999</v>
      </c>
      <c r="V9" s="163">
        <v>0.28448800000000002</v>
      </c>
      <c r="W9" s="163">
        <v>0.34706199999999993</v>
      </c>
      <c r="X9" s="163">
        <v>0.77040899999999979</v>
      </c>
      <c r="Y9" s="163">
        <v>1.0210719999999998</v>
      </c>
      <c r="Z9" s="163">
        <v>0.91452800000000012</v>
      </c>
      <c r="AA9" s="163">
        <v>0.95753999999999995</v>
      </c>
      <c r="AB9" s="163">
        <v>0.82907300000000006</v>
      </c>
      <c r="AC9" s="163">
        <v>0.8841659999999999</v>
      </c>
      <c r="AD9" s="163">
        <v>0.69105899999999987</v>
      </c>
      <c r="AE9" s="163">
        <v>0.57492399999999999</v>
      </c>
      <c r="AF9" s="163">
        <v>1.0651350000000002</v>
      </c>
      <c r="AG9" s="163">
        <v>0.8386389999999998</v>
      </c>
    </row>
    <row r="10" spans="1:33" x14ac:dyDescent="0.2">
      <c r="A10" s="160"/>
      <c r="B10" s="161" t="s">
        <v>92</v>
      </c>
      <c r="C10" s="160"/>
      <c r="D10" s="162">
        <v>1.9100000000000002E-2</v>
      </c>
      <c r="E10" s="162">
        <v>1.7769E-2</v>
      </c>
      <c r="F10" s="163">
        <v>2.7480000000000001E-2</v>
      </c>
      <c r="G10" s="163">
        <v>3.6907999999999996E-2</v>
      </c>
      <c r="H10" s="163">
        <v>5.2411000000000006E-2</v>
      </c>
      <c r="I10" s="163">
        <v>1.8711000000000002E-2</v>
      </c>
      <c r="J10" s="163">
        <v>2.0833999999999998E-2</v>
      </c>
      <c r="K10" s="163">
        <v>3.5601000000000008E-2</v>
      </c>
      <c r="L10" s="163">
        <v>3.1688000000000001E-2</v>
      </c>
      <c r="M10" s="163">
        <v>5.5749000000000014E-2</v>
      </c>
      <c r="N10" s="163">
        <v>8.5040000000000018E-2</v>
      </c>
      <c r="O10" s="163">
        <v>9.1844000000000009E-2</v>
      </c>
      <c r="P10" s="163">
        <v>3.7561000000000004E-2</v>
      </c>
      <c r="Q10" s="163">
        <v>4.7471000000000013E-2</v>
      </c>
      <c r="R10" s="163">
        <v>5.442000000000001E-2</v>
      </c>
      <c r="S10" s="163">
        <v>0.13791299999999998</v>
      </c>
      <c r="T10" s="163">
        <v>9.7988000000000006E-2</v>
      </c>
      <c r="U10" s="163">
        <v>0.19355400000000003</v>
      </c>
      <c r="V10" s="163">
        <v>0.13481899999999999</v>
      </c>
      <c r="W10" s="163">
        <v>0.179947</v>
      </c>
      <c r="X10" s="163">
        <v>0.30651699999999998</v>
      </c>
      <c r="Y10" s="163">
        <v>0.28138400000000002</v>
      </c>
      <c r="Z10" s="163">
        <v>0.31195999999999996</v>
      </c>
      <c r="AA10" s="163">
        <v>0.33661999999999997</v>
      </c>
      <c r="AB10" s="163">
        <v>0.66945699999999997</v>
      </c>
      <c r="AC10" s="163">
        <v>0.50325299999999995</v>
      </c>
      <c r="AD10" s="163">
        <v>0.42671000000000003</v>
      </c>
      <c r="AE10" s="163">
        <v>0.41009800000000018</v>
      </c>
      <c r="AF10" s="163">
        <v>0.53327199999999986</v>
      </c>
      <c r="AG10" s="163">
        <v>0.61514000000000013</v>
      </c>
    </row>
    <row r="11" spans="1:33" x14ac:dyDescent="0.2">
      <c r="A11" s="160"/>
      <c r="B11" s="161" t="s">
        <v>159</v>
      </c>
      <c r="C11" s="160"/>
      <c r="D11" s="162">
        <v>3.3604000000000002E-2</v>
      </c>
      <c r="E11" s="162">
        <v>3.1150000000000001E-2</v>
      </c>
      <c r="F11" s="163">
        <v>1.7070000000000002E-2</v>
      </c>
      <c r="G11" s="163">
        <v>3.2801000000000004E-2</v>
      </c>
      <c r="H11" s="163">
        <v>2.5350000000000001E-2</v>
      </c>
      <c r="I11" s="163">
        <v>5.1640000000000002E-3</v>
      </c>
      <c r="J11" s="163">
        <v>2.7829999999999999E-3</v>
      </c>
      <c r="K11" s="163">
        <v>1.7270999999999998E-2</v>
      </c>
      <c r="L11" s="163">
        <v>1.9053E-2</v>
      </c>
      <c r="M11" s="163">
        <v>0.17673699999999998</v>
      </c>
      <c r="N11" s="163">
        <v>1.9253999999999993E-2</v>
      </c>
      <c r="O11" s="163">
        <v>0.234736</v>
      </c>
      <c r="P11" s="163">
        <v>4.666E-3</v>
      </c>
      <c r="Q11" s="163">
        <v>5.0419999999999996E-3</v>
      </c>
      <c r="R11" s="163">
        <v>6.8899999999999994E-4</v>
      </c>
      <c r="S11" s="163">
        <v>1.2726000000000001E-2</v>
      </c>
      <c r="T11" s="163">
        <v>2.2965000000000003E-2</v>
      </c>
      <c r="U11" s="163">
        <v>4.1367000000000001E-2</v>
      </c>
      <c r="V11" s="163">
        <v>1.6182000000000002E-2</v>
      </c>
      <c r="W11" s="163">
        <v>3.2741000000000013E-2</v>
      </c>
      <c r="X11" s="163">
        <v>0.10327199999999999</v>
      </c>
      <c r="Y11" s="163">
        <v>6.6311999999999982E-2</v>
      </c>
      <c r="Z11" s="163">
        <v>4.9658000000000008E-2</v>
      </c>
      <c r="AA11" s="163">
        <v>3.9383999999999988E-2</v>
      </c>
      <c r="AB11" s="163">
        <v>6.7262000000000002E-2</v>
      </c>
      <c r="AC11" s="163">
        <v>5.5524000000000004E-2</v>
      </c>
      <c r="AD11" s="163">
        <v>8.2407000000000008E-2</v>
      </c>
      <c r="AE11" s="163">
        <v>0.13699799999999993</v>
      </c>
      <c r="AF11" s="163">
        <v>0.28499400000000008</v>
      </c>
      <c r="AG11" s="163">
        <v>0.30095700000000025</v>
      </c>
    </row>
    <row r="12" spans="1:33" x14ac:dyDescent="0.2">
      <c r="B12" s="56" t="s">
        <v>158</v>
      </c>
      <c r="D12" s="164">
        <v>0.70765500000000003</v>
      </c>
      <c r="E12" s="164">
        <v>2.749457</v>
      </c>
      <c r="F12" s="163">
        <v>0.61509100000000017</v>
      </c>
      <c r="G12" s="163">
        <v>0.75130500000000011</v>
      </c>
      <c r="H12" s="163">
        <v>1.3033770000000005</v>
      </c>
      <c r="I12" s="163">
        <v>0.39130900000000002</v>
      </c>
      <c r="J12" s="163">
        <v>1.3003660000000001</v>
      </c>
      <c r="K12" s="163">
        <v>1.3650770000000005</v>
      </c>
      <c r="L12" s="163">
        <v>1.092473</v>
      </c>
      <c r="M12" s="163">
        <v>4.490793</v>
      </c>
      <c r="N12" s="163">
        <v>7.5822060000000056</v>
      </c>
      <c r="O12" s="163">
        <v>13.323960999999999</v>
      </c>
      <c r="P12" s="163">
        <v>44.266242999999982</v>
      </c>
      <c r="Q12" s="163">
        <v>31.231410000000007</v>
      </c>
      <c r="R12" s="163">
        <v>22.899620999999989</v>
      </c>
      <c r="S12" s="163">
        <v>5.5915230000000005</v>
      </c>
      <c r="T12" s="163">
        <v>15.836080000000001</v>
      </c>
      <c r="U12" s="163">
        <v>28.640500999999997</v>
      </c>
      <c r="V12" s="163">
        <v>9.9912670000000023</v>
      </c>
      <c r="W12" s="163">
        <v>16.531523000000011</v>
      </c>
      <c r="X12" s="163">
        <v>14.052879000000003</v>
      </c>
      <c r="Y12" s="18">
        <v>1.8057850000000006</v>
      </c>
      <c r="Z12" s="18">
        <v>2.8011680000000001</v>
      </c>
      <c r="AA12" s="18">
        <v>0.61341400000000024</v>
      </c>
      <c r="AB12" s="18">
        <v>0.9463119999999996</v>
      </c>
      <c r="AC12" s="163">
        <v>0.68600000000000061</v>
      </c>
      <c r="AD12" s="163">
        <v>0.7954129999999997</v>
      </c>
      <c r="AE12" s="163">
        <v>0.66352500000000014</v>
      </c>
      <c r="AF12" s="163">
        <v>16.226206000000001</v>
      </c>
      <c r="AG12" s="163">
        <v>0.60245799999999983</v>
      </c>
    </row>
    <row r="13" spans="1:33" x14ac:dyDescent="0.2">
      <c r="A13" s="160"/>
      <c r="B13" s="161" t="s">
        <v>157</v>
      </c>
      <c r="C13" s="160"/>
      <c r="D13" s="162">
        <v>3.4636219999999991</v>
      </c>
      <c r="E13" s="162">
        <v>7.0316740000000006</v>
      </c>
      <c r="F13" s="163">
        <v>5.0830800000000016</v>
      </c>
      <c r="G13" s="163">
        <v>7.8441210000000021</v>
      </c>
      <c r="H13" s="163">
        <v>8.3239099999999997</v>
      </c>
      <c r="I13" s="163">
        <v>23.597583</v>
      </c>
      <c r="J13" s="163">
        <v>20.732619999999997</v>
      </c>
      <c r="K13" s="163">
        <v>29.569018000000003</v>
      </c>
      <c r="L13" s="163">
        <v>18.603135000000005</v>
      </c>
      <c r="M13" s="163">
        <v>26.925663</v>
      </c>
      <c r="N13" s="163">
        <v>22.937105000000013</v>
      </c>
      <c r="O13" s="163">
        <v>32.081855000000004</v>
      </c>
      <c r="P13" s="163">
        <v>12.124847000000003</v>
      </c>
      <c r="Q13" s="163">
        <v>16.747841999999999</v>
      </c>
      <c r="R13" s="163">
        <v>23.90089</v>
      </c>
      <c r="S13" s="163">
        <v>21.719090000000001</v>
      </c>
      <c r="T13" s="163">
        <v>17.793337000000005</v>
      </c>
      <c r="U13" s="163">
        <v>12.059871000000005</v>
      </c>
      <c r="V13" s="163">
        <v>17.346632000000003</v>
      </c>
      <c r="W13" s="163">
        <v>19.654398</v>
      </c>
      <c r="X13" s="163">
        <v>16.191813</v>
      </c>
      <c r="Y13" s="18">
        <v>20.824942000000004</v>
      </c>
      <c r="Z13" s="18">
        <v>24.677811000000005</v>
      </c>
      <c r="AA13" s="18">
        <v>28.610468000000004</v>
      </c>
      <c r="AB13" s="18">
        <v>19.491945000000001</v>
      </c>
      <c r="AC13" s="163">
        <v>22.138231000000001</v>
      </c>
      <c r="AD13" s="163">
        <v>38.608402000000005</v>
      </c>
      <c r="AE13" s="163">
        <v>38.469444999999986</v>
      </c>
      <c r="AF13" s="163">
        <v>21.097476000000007</v>
      </c>
      <c r="AG13" s="163">
        <v>22.773886999999984</v>
      </c>
    </row>
    <row r="14" spans="1:33" x14ac:dyDescent="0.2">
      <c r="B14" s="87" t="s">
        <v>156</v>
      </c>
      <c r="D14" s="164">
        <v>1.1878169999999999</v>
      </c>
      <c r="E14" s="164">
        <v>0.95449700000000004</v>
      </c>
      <c r="F14" s="163">
        <v>1.1255190000000004</v>
      </c>
      <c r="G14" s="163">
        <v>2.5582069999999995</v>
      </c>
      <c r="H14" s="163">
        <v>3.0430939999999991</v>
      </c>
      <c r="I14" s="163">
        <v>3.2560830000000003</v>
      </c>
      <c r="J14" s="163">
        <v>5.9561600000000006</v>
      </c>
      <c r="K14" s="163">
        <v>5.1787220000000014</v>
      </c>
      <c r="L14" s="163">
        <v>5.0920109999999985</v>
      </c>
      <c r="M14" s="163">
        <v>7.5755880000000007</v>
      </c>
      <c r="N14" s="163">
        <v>6.869540999999999</v>
      </c>
      <c r="O14" s="163">
        <v>7.3240809999999996</v>
      </c>
      <c r="P14" s="163">
        <v>4.626720999999999</v>
      </c>
      <c r="Q14" s="163">
        <v>3.1773459999999991</v>
      </c>
      <c r="R14" s="163">
        <v>5.4451429999999998</v>
      </c>
      <c r="S14" s="163">
        <v>4.0675420000000013</v>
      </c>
      <c r="T14" s="163">
        <v>2.7715350000000005</v>
      </c>
      <c r="U14" s="163">
        <v>5.0739309999999991</v>
      </c>
      <c r="V14" s="163">
        <v>5.295458</v>
      </c>
      <c r="W14" s="163">
        <v>4.5576959999999991</v>
      </c>
      <c r="X14" s="163">
        <v>5.0259299999999989</v>
      </c>
      <c r="Y14" s="163">
        <v>7.2046529999999969</v>
      </c>
      <c r="Z14" s="163">
        <v>7.9510959999999971</v>
      </c>
      <c r="AA14" s="163">
        <v>6.8672160000000018</v>
      </c>
      <c r="AB14" s="163">
        <v>5.1195340000000007</v>
      </c>
      <c r="AC14" s="163">
        <v>6.0030480000000024</v>
      </c>
      <c r="AD14" s="163">
        <v>6.8634709999999979</v>
      </c>
      <c r="AE14" s="163">
        <v>9.1374250000000004</v>
      </c>
      <c r="AF14" s="163">
        <v>6.9740270000000031</v>
      </c>
      <c r="AG14" s="163">
        <v>7.7994469999999962</v>
      </c>
    </row>
    <row r="15" spans="1:33" x14ac:dyDescent="0.2">
      <c r="A15" s="86"/>
      <c r="B15" s="87" t="s">
        <v>155</v>
      </c>
      <c r="D15" s="164">
        <v>0.21069299999999999</v>
      </c>
      <c r="E15" s="164">
        <v>7.0342999999999989E-2</v>
      </c>
      <c r="F15" s="163">
        <v>0.158558</v>
      </c>
      <c r="G15" s="163">
        <v>0.90792500000000009</v>
      </c>
      <c r="H15" s="163">
        <v>0.41029900000000002</v>
      </c>
      <c r="I15" s="163">
        <v>2.5415910000000004</v>
      </c>
      <c r="J15" s="163">
        <v>1.0970950000000002</v>
      </c>
      <c r="K15" s="163">
        <v>6.3335620000000006</v>
      </c>
      <c r="L15" s="163">
        <v>0.84715300000000016</v>
      </c>
      <c r="M15" s="163">
        <v>0.93072699999999997</v>
      </c>
      <c r="N15" s="163">
        <v>0.65654399999999979</v>
      </c>
      <c r="O15" s="163">
        <v>0.382934</v>
      </c>
      <c r="P15" s="163">
        <v>0.49333699999999997</v>
      </c>
      <c r="Q15" s="163">
        <v>0.59695499999999968</v>
      </c>
      <c r="R15" s="163">
        <v>1.9396249999999999</v>
      </c>
      <c r="S15" s="163">
        <v>0.37784299999999998</v>
      </c>
      <c r="T15" s="163">
        <v>0.28102299999999997</v>
      </c>
      <c r="U15" s="163">
        <v>0.46212399999999998</v>
      </c>
      <c r="V15" s="163">
        <v>1.4030289999999994</v>
      </c>
      <c r="W15" s="163">
        <v>1.1859300000000002</v>
      </c>
      <c r="X15" s="163">
        <v>1.086791000000001</v>
      </c>
      <c r="Y15" s="163">
        <v>1.3133890000000004</v>
      </c>
      <c r="Z15" s="163">
        <v>5.9290910000000023</v>
      </c>
      <c r="AA15" s="163">
        <v>2.509271</v>
      </c>
      <c r="AB15" s="163">
        <v>3.2312459999999996</v>
      </c>
      <c r="AC15" s="163">
        <v>2.9000070000000004</v>
      </c>
      <c r="AD15" s="163">
        <v>1.5795500000000007</v>
      </c>
      <c r="AE15" s="163">
        <v>5.4152940000000074</v>
      </c>
      <c r="AF15" s="163">
        <v>3.4615800000000014</v>
      </c>
      <c r="AG15" s="163">
        <v>4.1959210000000002</v>
      </c>
    </row>
    <row r="16" spans="1:33" x14ac:dyDescent="0.2">
      <c r="B16" s="56" t="s">
        <v>154</v>
      </c>
      <c r="D16" s="164">
        <v>0.8234530000000001</v>
      </c>
      <c r="E16" s="164">
        <v>0.5923750000000001</v>
      </c>
      <c r="F16" s="163">
        <v>0.64972700000000005</v>
      </c>
      <c r="G16" s="163">
        <v>1.099637</v>
      </c>
      <c r="H16" s="163">
        <v>0.96908400000000006</v>
      </c>
      <c r="I16" s="163">
        <v>0.281447</v>
      </c>
      <c r="J16" s="163">
        <v>1.2928489999999999</v>
      </c>
      <c r="K16" s="163">
        <v>0.95979599999999998</v>
      </c>
      <c r="L16" s="163">
        <v>0.78846000000000005</v>
      </c>
      <c r="M16" s="163">
        <v>1.7547529999999998</v>
      </c>
      <c r="N16" s="163">
        <v>1.1024780000000003</v>
      </c>
      <c r="O16" s="163">
        <v>0.32472399999999996</v>
      </c>
      <c r="P16" s="163">
        <v>0.62655800000000017</v>
      </c>
      <c r="Q16" s="163">
        <v>0.68874700000000011</v>
      </c>
      <c r="R16" s="163">
        <v>1.7536020000000003</v>
      </c>
      <c r="S16" s="163">
        <v>0.65913999999999995</v>
      </c>
      <c r="T16" s="163">
        <v>1.3342940000000003</v>
      </c>
      <c r="U16" s="163">
        <v>0.37717100000000003</v>
      </c>
      <c r="V16" s="163">
        <v>1.0146449999999998</v>
      </c>
      <c r="W16" s="163">
        <v>1.5048779999999997</v>
      </c>
      <c r="X16" s="163">
        <v>2.0806379999999991</v>
      </c>
      <c r="Y16" s="163">
        <v>3.3633569999999988</v>
      </c>
      <c r="Z16" s="163">
        <v>3.92041</v>
      </c>
      <c r="AA16" s="163">
        <v>3.4886729999999995</v>
      </c>
      <c r="AB16" s="163">
        <v>4.9714919999999996</v>
      </c>
      <c r="AC16" s="163">
        <v>3.1571299999999995</v>
      </c>
      <c r="AD16" s="163">
        <v>5.0163780000000022</v>
      </c>
      <c r="AE16" s="163">
        <v>1.5481529999999997</v>
      </c>
      <c r="AF16" s="163">
        <v>1.8091189999999999</v>
      </c>
      <c r="AG16" s="163">
        <v>1.1144130000000001</v>
      </c>
    </row>
    <row r="17" spans="1:33" x14ac:dyDescent="0.2">
      <c r="A17" s="160"/>
      <c r="B17" s="161" t="s">
        <v>91</v>
      </c>
      <c r="C17" s="160"/>
      <c r="D17" s="162">
        <v>0.82245500000000027</v>
      </c>
      <c r="E17" s="162">
        <v>0.59178199999999992</v>
      </c>
      <c r="F17" s="163">
        <v>0.73663999999999985</v>
      </c>
      <c r="G17" s="163">
        <v>1.029633</v>
      </c>
      <c r="H17" s="163">
        <v>1.50552</v>
      </c>
      <c r="I17" s="163">
        <v>0.95373499999999978</v>
      </c>
      <c r="J17" s="163">
        <v>1.9480309999999998</v>
      </c>
      <c r="K17" s="163">
        <v>1.437497</v>
      </c>
      <c r="L17" s="163">
        <v>1.605451</v>
      </c>
      <c r="M17" s="163">
        <v>0.87408400000000019</v>
      </c>
      <c r="N17" s="163">
        <v>1.4493060000000002</v>
      </c>
      <c r="O17" s="163">
        <v>0.92945900000000026</v>
      </c>
      <c r="P17" s="163">
        <v>0.78268199999999999</v>
      </c>
      <c r="Q17" s="163">
        <v>0.46002200000000004</v>
      </c>
      <c r="R17" s="163">
        <v>0.58561799999999997</v>
      </c>
      <c r="S17" s="163">
        <v>0.67279600000000006</v>
      </c>
      <c r="T17" s="163">
        <v>0.32480300000000001</v>
      </c>
      <c r="U17" s="163">
        <v>0.5279879999999999</v>
      </c>
      <c r="V17" s="163">
        <v>0.8724900000000001</v>
      </c>
      <c r="W17" s="163">
        <v>1.401861</v>
      </c>
      <c r="X17" s="163">
        <v>1.6108429999999998</v>
      </c>
      <c r="Y17" s="163">
        <v>1.0341209999999998</v>
      </c>
      <c r="Z17" s="163">
        <v>0.65707100000000007</v>
      </c>
      <c r="AA17" s="163">
        <v>0.98671699999999984</v>
      </c>
      <c r="AB17" s="163">
        <v>1.2168730000000003</v>
      </c>
      <c r="AC17" s="163">
        <v>1.1558670000000004</v>
      </c>
      <c r="AD17" s="163">
        <v>2.2192910000000006</v>
      </c>
      <c r="AE17" s="163">
        <v>1.8969200000000004</v>
      </c>
      <c r="AF17" s="163">
        <v>1.4983630000000001</v>
      </c>
      <c r="AG17" s="163">
        <v>1.2949130000000004</v>
      </c>
    </row>
    <row r="18" spans="1:33" x14ac:dyDescent="0.2">
      <c r="A18" s="160"/>
      <c r="B18" s="161" t="s">
        <v>90</v>
      </c>
      <c r="C18" s="160"/>
      <c r="D18" s="162">
        <v>3.8371999999999996E-2</v>
      </c>
      <c r="E18" s="162">
        <v>4.9111000000000002E-2</v>
      </c>
      <c r="F18" s="163">
        <v>2.4583000000000001E-2</v>
      </c>
      <c r="G18" s="163">
        <v>8.3136000000000002E-2</v>
      </c>
      <c r="H18" s="163">
        <v>1.6226999999999998E-2</v>
      </c>
      <c r="I18" s="163">
        <v>1.3713999999999997E-2</v>
      </c>
      <c r="J18" s="163">
        <v>2.3120999999999999E-2</v>
      </c>
      <c r="K18" s="163">
        <v>2.8725000000000004E-2</v>
      </c>
      <c r="L18" s="163">
        <v>3.8425000000000015E-2</v>
      </c>
      <c r="M18" s="163">
        <v>2.9070999999999996E-2</v>
      </c>
      <c r="N18" s="163">
        <v>5.3610000000000005E-2</v>
      </c>
      <c r="O18" s="163">
        <v>6.2688999999999995E-2</v>
      </c>
      <c r="P18" s="163">
        <v>3.579799999999999E-2</v>
      </c>
      <c r="Q18" s="163">
        <v>4.1948000000000006E-2</v>
      </c>
      <c r="R18" s="163">
        <v>0.21152400000000002</v>
      </c>
      <c r="S18" s="163">
        <v>0.28649199999999997</v>
      </c>
      <c r="T18" s="163">
        <v>0.33270500000000003</v>
      </c>
      <c r="U18" s="163">
        <v>0.32011000000000001</v>
      </c>
      <c r="V18" s="163">
        <v>1.588317</v>
      </c>
      <c r="W18" s="163">
        <v>0.38177100000000003</v>
      </c>
      <c r="X18" s="163">
        <v>0.44316999999999995</v>
      </c>
      <c r="Y18" s="163">
        <v>0.54172200000000015</v>
      </c>
      <c r="Z18" s="163">
        <v>0.411028</v>
      </c>
      <c r="AA18" s="163">
        <v>0.37276100000000001</v>
      </c>
      <c r="AB18" s="163">
        <v>0.19558600000000001</v>
      </c>
      <c r="AC18" s="163">
        <v>0.25000699999999992</v>
      </c>
      <c r="AD18" s="163">
        <v>0.37252800000000003</v>
      </c>
      <c r="AE18" s="163">
        <v>0.27311800000000003</v>
      </c>
      <c r="AF18" s="163">
        <v>0.22598200000000004</v>
      </c>
      <c r="AG18" s="163">
        <v>0.23266200000000004</v>
      </c>
    </row>
    <row r="19" spans="1:33" x14ac:dyDescent="0.2">
      <c r="A19" s="160"/>
      <c r="B19" s="161" t="s">
        <v>121</v>
      </c>
      <c r="C19" s="160"/>
      <c r="D19" s="162">
        <v>1.4875099999999999</v>
      </c>
      <c r="E19" s="162">
        <v>1.144582</v>
      </c>
      <c r="F19" s="163">
        <v>0.87757200000000013</v>
      </c>
      <c r="G19" s="163">
        <v>0.79874099999999981</v>
      </c>
      <c r="H19" s="163">
        <v>0.7451310000000001</v>
      </c>
      <c r="I19" s="163">
        <v>0.24015800000000001</v>
      </c>
      <c r="J19" s="163">
        <v>0.64491399999999977</v>
      </c>
      <c r="K19" s="163">
        <v>7.8486E-2</v>
      </c>
      <c r="L19" s="163">
        <v>0.28742400000000001</v>
      </c>
      <c r="M19" s="163">
        <v>0.27003499999999991</v>
      </c>
      <c r="N19" s="163">
        <v>0.28490399999999999</v>
      </c>
      <c r="O19" s="163">
        <v>0.30671300000000001</v>
      </c>
      <c r="P19" s="163">
        <v>9.2818000000000025E-2</v>
      </c>
      <c r="Q19" s="163">
        <v>0.69267299999999998</v>
      </c>
      <c r="R19" s="163">
        <v>0.54873499999999997</v>
      </c>
      <c r="S19" s="163">
        <v>0.43181999999999987</v>
      </c>
      <c r="T19" s="163">
        <v>0.28104200000000001</v>
      </c>
      <c r="U19" s="163">
        <v>0.37172399999999994</v>
      </c>
      <c r="V19" s="163">
        <v>0.63430999999999971</v>
      </c>
      <c r="W19" s="163">
        <v>0.81178499999999998</v>
      </c>
      <c r="X19" s="163">
        <v>0.30547199999999997</v>
      </c>
      <c r="Y19" s="163">
        <v>0.68208999999999975</v>
      </c>
      <c r="Z19" s="163">
        <v>0.52250900000000011</v>
      </c>
      <c r="AA19" s="163">
        <v>0.28138799999999992</v>
      </c>
      <c r="AB19" s="163">
        <v>1.457751</v>
      </c>
      <c r="AC19" s="163">
        <v>0.33387699999999998</v>
      </c>
      <c r="AD19" s="163">
        <v>0.24771499999999999</v>
      </c>
      <c r="AE19" s="163">
        <v>0.76332400000000034</v>
      </c>
      <c r="AF19" s="163">
        <v>1.4697890000000002</v>
      </c>
      <c r="AG19" s="163">
        <v>1.4366209999999999</v>
      </c>
    </row>
    <row r="20" spans="1:33" x14ac:dyDescent="0.2">
      <c r="A20" s="160"/>
      <c r="B20" s="161" t="s">
        <v>88</v>
      </c>
      <c r="C20" s="160"/>
      <c r="D20" s="162">
        <v>0.60560700000000001</v>
      </c>
      <c r="E20" s="162">
        <v>0.27315100000000003</v>
      </c>
      <c r="F20" s="163">
        <v>0.46248200000000006</v>
      </c>
      <c r="G20" s="163">
        <v>0.50873900000000016</v>
      </c>
      <c r="H20" s="163">
        <v>1.9439470000000005</v>
      </c>
      <c r="I20" s="163">
        <v>2.4240989999999996</v>
      </c>
      <c r="J20" s="163">
        <v>5.5499540000000014</v>
      </c>
      <c r="K20" s="163">
        <v>4.2161389999999992</v>
      </c>
      <c r="L20" s="163">
        <v>5.1649529999999997</v>
      </c>
      <c r="M20" s="163">
        <v>4.8189550000000017</v>
      </c>
      <c r="N20" s="163">
        <v>7.1235039999999996</v>
      </c>
      <c r="O20" s="163">
        <v>6.3965469999999982</v>
      </c>
      <c r="P20" s="163">
        <v>4.2602899999999995</v>
      </c>
      <c r="Q20" s="163">
        <v>3.9927960000000002</v>
      </c>
      <c r="R20" s="163">
        <v>4.713299000000001</v>
      </c>
      <c r="S20" s="163">
        <v>4.5631419999999991</v>
      </c>
      <c r="T20" s="163">
        <v>5.3702069999999997</v>
      </c>
      <c r="U20" s="163">
        <v>6.4502699999999997</v>
      </c>
      <c r="V20" s="163">
        <v>5.7514569999999994</v>
      </c>
      <c r="W20" s="163">
        <v>3.6313820000000003</v>
      </c>
      <c r="X20" s="163">
        <v>4.127771000000001</v>
      </c>
      <c r="Y20" s="163">
        <v>5.7252540000000014</v>
      </c>
      <c r="Z20" s="163">
        <v>5.2050729999999996</v>
      </c>
      <c r="AA20" s="163">
        <v>4.6436619999999991</v>
      </c>
      <c r="AB20" s="163">
        <v>3.6797859999999996</v>
      </c>
      <c r="AC20" s="163">
        <v>3.9798990000000019</v>
      </c>
      <c r="AD20" s="163">
        <v>4.9794370000000034</v>
      </c>
      <c r="AE20" s="163">
        <v>5.6916320000000065</v>
      </c>
      <c r="AF20" s="163">
        <v>5.8980529999999991</v>
      </c>
      <c r="AG20" s="163">
        <v>8.0338289999999972</v>
      </c>
    </row>
    <row r="21" spans="1:33" x14ac:dyDescent="0.2">
      <c r="A21" s="105"/>
      <c r="B21" s="161" t="s">
        <v>153</v>
      </c>
      <c r="C21" s="160"/>
      <c r="D21" s="162">
        <v>0.12886700000000001</v>
      </c>
      <c r="E21" s="162">
        <v>9.003700000000002E-2</v>
      </c>
      <c r="F21" s="163">
        <v>0.26045800000000008</v>
      </c>
      <c r="G21" s="163">
        <v>0.20496700000000001</v>
      </c>
      <c r="H21" s="163">
        <v>1.346255</v>
      </c>
      <c r="I21" s="163">
        <v>2.0297150000000004</v>
      </c>
      <c r="J21" s="163">
        <v>9.2921079999999971</v>
      </c>
      <c r="K21" s="163">
        <v>6.0702419999999977</v>
      </c>
      <c r="L21" s="163">
        <v>3.1800640000000024</v>
      </c>
      <c r="M21" s="163">
        <v>4.4359979999999988</v>
      </c>
      <c r="N21" s="163">
        <v>3.4284000000000021</v>
      </c>
      <c r="O21" s="163">
        <v>2.1624909999999993</v>
      </c>
      <c r="P21" s="163">
        <v>0.14267900000000003</v>
      </c>
      <c r="Q21" s="163">
        <v>0.13321999999999998</v>
      </c>
      <c r="R21" s="163">
        <v>0.20871999999999991</v>
      </c>
      <c r="S21" s="163">
        <v>0.29120800000000008</v>
      </c>
      <c r="T21" s="163">
        <v>0.16460399999999997</v>
      </c>
      <c r="U21" s="163">
        <v>0.23169900000000002</v>
      </c>
      <c r="V21" s="163">
        <v>0.15057400000000001</v>
      </c>
      <c r="W21" s="163">
        <v>0.37199900000000008</v>
      </c>
      <c r="X21" s="163">
        <v>0.20356599999999991</v>
      </c>
      <c r="Y21" s="163">
        <v>0.45669400000000004</v>
      </c>
      <c r="Z21" s="163">
        <v>0.71499999999999997</v>
      </c>
      <c r="AA21" s="163">
        <v>0.69095899999999977</v>
      </c>
      <c r="AB21" s="163">
        <v>0.36091599999999968</v>
      </c>
      <c r="AC21" s="163">
        <v>0.21389600000000006</v>
      </c>
      <c r="AD21" s="163">
        <v>0.35272599999999993</v>
      </c>
      <c r="AE21" s="163">
        <v>0.52344099999999982</v>
      </c>
      <c r="AF21" s="163">
        <v>0.152784</v>
      </c>
      <c r="AG21" s="163">
        <v>1.0856239999999988</v>
      </c>
    </row>
    <row r="22" spans="1:33" x14ac:dyDescent="0.2">
      <c r="A22" s="105"/>
      <c r="B22" s="161" t="s">
        <v>152</v>
      </c>
      <c r="C22" s="160"/>
      <c r="D22" s="162">
        <v>8.0749559999999985</v>
      </c>
      <c r="E22" s="162">
        <v>14.457368000000001</v>
      </c>
      <c r="F22" s="163">
        <v>10.876851000000007</v>
      </c>
      <c r="G22" s="163">
        <v>12.700996000000005</v>
      </c>
      <c r="H22" s="163">
        <v>8.3772199999999994</v>
      </c>
      <c r="I22" s="163">
        <v>3.652080999999999</v>
      </c>
      <c r="J22" s="163">
        <v>7.3034020000000019</v>
      </c>
      <c r="K22" s="163">
        <v>5.7671700000000019</v>
      </c>
      <c r="L22" s="163">
        <v>5.7447050000000024</v>
      </c>
      <c r="M22" s="163">
        <v>6.4889309999999982</v>
      </c>
      <c r="N22" s="163">
        <v>7.0093370000000048</v>
      </c>
      <c r="O22" s="163">
        <v>8.8897459999999935</v>
      </c>
      <c r="P22" s="163">
        <v>5.8539490000000036</v>
      </c>
      <c r="Q22" s="163">
        <v>4.3166170000000061</v>
      </c>
      <c r="R22" s="163">
        <v>5.483056000000003</v>
      </c>
      <c r="S22" s="163">
        <v>12.425825000000001</v>
      </c>
      <c r="T22" s="163">
        <v>7.9765950000000005</v>
      </c>
      <c r="U22" s="163">
        <v>6.9277450000000007</v>
      </c>
      <c r="V22" s="163">
        <v>9.0358450000000037</v>
      </c>
      <c r="W22" s="163">
        <v>11.892082000000002</v>
      </c>
      <c r="X22" s="163">
        <v>7.0159019999999979</v>
      </c>
      <c r="Y22" s="163">
        <v>6.8638830000000004</v>
      </c>
      <c r="Z22" s="163">
        <v>9.8749300000000098</v>
      </c>
      <c r="AA22" s="163">
        <v>9.6698840000000086</v>
      </c>
      <c r="AB22" s="163">
        <v>9.9881039999999963</v>
      </c>
      <c r="AC22" s="163">
        <v>4.5931899999999972</v>
      </c>
      <c r="AD22" s="163">
        <v>5.1442330000000061</v>
      </c>
      <c r="AE22" s="163">
        <v>10.003985000000004</v>
      </c>
      <c r="AF22" s="163">
        <v>10.106229999999986</v>
      </c>
      <c r="AG22" s="163">
        <v>5.9763800000000238</v>
      </c>
    </row>
    <row r="23" spans="1:33" x14ac:dyDescent="0.2">
      <c r="B23" s="56" t="s">
        <v>151</v>
      </c>
      <c r="D23" s="164">
        <v>6.6962480000000015</v>
      </c>
      <c r="E23" s="164">
        <v>9.2135929999999995</v>
      </c>
      <c r="F23" s="163">
        <v>3.1438530000000009</v>
      </c>
      <c r="G23" s="163">
        <v>8.1150229999999972</v>
      </c>
      <c r="H23" s="163">
        <v>7.784304999999998</v>
      </c>
      <c r="I23" s="163">
        <v>9.7803479999999983</v>
      </c>
      <c r="J23" s="163">
        <v>6.8284259999999959</v>
      </c>
      <c r="K23" s="163">
        <v>6.743159999999996</v>
      </c>
      <c r="L23" s="163">
        <v>4.0744509999999972</v>
      </c>
      <c r="M23" s="163">
        <v>7.6658289999999969</v>
      </c>
      <c r="N23" s="163">
        <v>6.4374489999999982</v>
      </c>
      <c r="O23" s="163">
        <v>3.755323999999999</v>
      </c>
      <c r="P23" s="163">
        <v>2.264743999999999</v>
      </c>
      <c r="Q23" s="163">
        <v>17.548969000000007</v>
      </c>
      <c r="R23" s="163">
        <v>26.728104999999992</v>
      </c>
      <c r="S23" s="163">
        <v>22.519127999999984</v>
      </c>
      <c r="T23" s="163">
        <v>22.052782999999994</v>
      </c>
      <c r="U23" s="163">
        <v>9.2627529999999947</v>
      </c>
      <c r="V23" s="163">
        <v>9.8754690000000025</v>
      </c>
      <c r="W23" s="163">
        <v>7.0177260000000032</v>
      </c>
      <c r="X23" s="163">
        <v>3.7568210000000004</v>
      </c>
      <c r="Y23" s="18">
        <v>4.2995709999999994</v>
      </c>
      <c r="Z23" s="18">
        <v>3.6623119999999996</v>
      </c>
      <c r="AA23" s="18">
        <v>2.550071</v>
      </c>
      <c r="AB23" s="18">
        <v>2.6294329999999992</v>
      </c>
      <c r="AC23" s="163">
        <v>4.0200200000000006</v>
      </c>
      <c r="AD23" s="163">
        <v>5.0841449999999986</v>
      </c>
      <c r="AE23" s="163">
        <v>4.2740929999999997</v>
      </c>
      <c r="AF23" s="163">
        <v>3.9197789999999997</v>
      </c>
      <c r="AG23" s="163">
        <v>1.0075389999999995</v>
      </c>
    </row>
    <row r="24" spans="1:33" x14ac:dyDescent="0.2">
      <c r="B24" s="56" t="s">
        <v>118</v>
      </c>
      <c r="D24" s="164">
        <v>0.25355900000000003</v>
      </c>
      <c r="E24" s="164">
        <v>0.23748599999999995</v>
      </c>
      <c r="F24" s="163">
        <v>0.18268499999999999</v>
      </c>
      <c r="G24" s="163">
        <v>0.13155499999999998</v>
      </c>
      <c r="H24" s="163">
        <v>0.10224599999999999</v>
      </c>
      <c r="I24" s="163">
        <v>8.6002000000000009E-2</v>
      </c>
      <c r="J24" s="163">
        <v>7.2877000000000011E-2</v>
      </c>
      <c r="K24" s="163">
        <v>0.138875</v>
      </c>
      <c r="L24" s="163">
        <v>0.2715780000000001</v>
      </c>
      <c r="M24" s="163">
        <v>0.175898</v>
      </c>
      <c r="N24" s="163">
        <v>0.29238499999999995</v>
      </c>
      <c r="O24" s="163">
        <v>0.79596100000000003</v>
      </c>
      <c r="P24" s="163">
        <v>0.111724</v>
      </c>
      <c r="Q24" s="163">
        <v>0.19690200000000008</v>
      </c>
      <c r="R24" s="163">
        <v>0.205321</v>
      </c>
      <c r="S24" s="163">
        <v>0.40285700000000013</v>
      </c>
      <c r="T24" s="163">
        <v>0.51067200000000001</v>
      </c>
      <c r="U24" s="163">
        <v>0.63150000000000006</v>
      </c>
      <c r="V24" s="163">
        <v>0.50653099999999995</v>
      </c>
      <c r="W24" s="163">
        <v>0.44362199999999996</v>
      </c>
      <c r="X24" s="163">
        <v>0.47598999999999997</v>
      </c>
      <c r="Y24" s="18">
        <v>0.54849599999999987</v>
      </c>
      <c r="Z24" s="18">
        <v>0.42362300000000014</v>
      </c>
      <c r="AA24" s="18">
        <v>0.46498000000000006</v>
      </c>
      <c r="AB24" s="18">
        <v>0.62745999999999991</v>
      </c>
      <c r="AC24" s="163">
        <v>0.87970799999999993</v>
      </c>
      <c r="AD24" s="163">
        <v>1.6410980000000002</v>
      </c>
      <c r="AE24" s="163">
        <v>1.9533070000000003</v>
      </c>
      <c r="AF24" s="163">
        <v>2.7072720000000001</v>
      </c>
      <c r="AG24" s="163">
        <v>2.7142549999999965</v>
      </c>
    </row>
    <row r="25" spans="1:33" x14ac:dyDescent="0.2">
      <c r="A25" s="105"/>
      <c r="B25" s="161" t="s">
        <v>150</v>
      </c>
      <c r="C25" s="160"/>
      <c r="D25" s="162">
        <v>8.2436000000000009E-2</v>
      </c>
      <c r="E25" s="162">
        <v>3.6596999999999998E-2</v>
      </c>
      <c r="F25" s="163">
        <v>0.136962</v>
      </c>
      <c r="G25" s="163">
        <v>7.4284000000000003E-2</v>
      </c>
      <c r="H25" s="163">
        <v>0.17808600000000002</v>
      </c>
      <c r="I25" s="163">
        <v>3.2071999999999996E-2</v>
      </c>
      <c r="J25" s="163">
        <v>3.0362E-2</v>
      </c>
      <c r="K25" s="163">
        <v>4.8759999999999991E-2</v>
      </c>
      <c r="L25" s="163">
        <v>0.23778400000000011</v>
      </c>
      <c r="M25" s="163">
        <v>0.22825200000000004</v>
      </c>
      <c r="N25" s="163">
        <v>0.18943699999999999</v>
      </c>
      <c r="O25" s="163">
        <v>0.14804199999999998</v>
      </c>
      <c r="P25" s="163">
        <v>0.13653500000000005</v>
      </c>
      <c r="Q25" s="163">
        <v>0.11962500000000002</v>
      </c>
      <c r="R25" s="163">
        <v>0.15698699999999996</v>
      </c>
      <c r="S25" s="163">
        <v>0.58775700000000008</v>
      </c>
      <c r="T25" s="163">
        <v>0.44085800000000014</v>
      </c>
      <c r="U25" s="163">
        <v>0.34926600000000002</v>
      </c>
      <c r="V25" s="163">
        <v>0.38032399999999994</v>
      </c>
      <c r="W25" s="163">
        <v>0.28365699999999999</v>
      </c>
      <c r="X25" s="163">
        <v>0.38103100000000001</v>
      </c>
      <c r="Y25" s="163">
        <v>0.62422500000000003</v>
      </c>
      <c r="Z25" s="163">
        <v>0.669686</v>
      </c>
      <c r="AA25" s="163">
        <v>1.1645150000000002</v>
      </c>
      <c r="AB25" s="163">
        <v>0.47434399999999999</v>
      </c>
      <c r="AC25" s="163">
        <v>0.11321900000000001</v>
      </c>
      <c r="AD25" s="163">
        <v>0.15030999999999997</v>
      </c>
      <c r="AE25" s="163">
        <v>0.18774599999999991</v>
      </c>
      <c r="AF25" s="163">
        <v>0.30965599999999993</v>
      </c>
      <c r="AG25" s="163">
        <v>0.7881309999999998</v>
      </c>
    </row>
    <row r="26" spans="1:33" x14ac:dyDescent="0.2">
      <c r="A26" s="105"/>
      <c r="B26" s="165" t="s">
        <v>149</v>
      </c>
      <c r="C26" s="160"/>
      <c r="D26" s="162">
        <v>7.0310279999999965</v>
      </c>
      <c r="E26" s="162">
        <v>5.745209</v>
      </c>
      <c r="F26" s="163">
        <v>4.9930829999999995</v>
      </c>
      <c r="G26" s="163">
        <v>7.1848649999999976</v>
      </c>
      <c r="H26" s="163">
        <v>8.8895739999999996</v>
      </c>
      <c r="I26" s="163">
        <v>2.8909539999999998</v>
      </c>
      <c r="J26" s="163">
        <v>14.040684999999998</v>
      </c>
      <c r="K26" s="163">
        <v>5.5780220000000007</v>
      </c>
      <c r="L26" s="163">
        <v>7.0624199999999968</v>
      </c>
      <c r="M26" s="163">
        <v>4.5727409999999988</v>
      </c>
      <c r="N26" s="163">
        <v>3.8414970000000008</v>
      </c>
      <c r="O26" s="163">
        <v>4.7142390000000018</v>
      </c>
      <c r="P26" s="163">
        <v>5.5851800000000003</v>
      </c>
      <c r="Q26" s="163">
        <v>4.7278759999999993</v>
      </c>
      <c r="R26" s="163">
        <v>5.2985589999999991</v>
      </c>
      <c r="S26" s="163">
        <v>4.0829989999999983</v>
      </c>
      <c r="T26" s="163">
        <v>4.7800959999999995</v>
      </c>
      <c r="U26" s="163">
        <v>4.5187519999999983</v>
      </c>
      <c r="V26" s="163">
        <v>4.392240000000001</v>
      </c>
      <c r="W26" s="163">
        <v>4.5945840000000002</v>
      </c>
      <c r="X26" s="163">
        <v>4.9968990000000009</v>
      </c>
      <c r="Y26" s="163">
        <v>6.7142600000000012</v>
      </c>
      <c r="Z26" s="163">
        <v>4.6129069999999972</v>
      </c>
      <c r="AA26" s="163">
        <v>5.6251910000000001</v>
      </c>
      <c r="AB26" s="163">
        <v>6.1844319999999975</v>
      </c>
      <c r="AC26" s="163">
        <v>3.6733460000000004</v>
      </c>
      <c r="AD26" s="163">
        <v>3.4572230000000008</v>
      </c>
      <c r="AE26" s="163">
        <v>4.7213310000000002</v>
      </c>
      <c r="AF26" s="163">
        <v>4.2348590000000002</v>
      </c>
      <c r="AG26" s="163">
        <v>4.728121999999999</v>
      </c>
    </row>
    <row r="27" spans="1:33" x14ac:dyDescent="0.2">
      <c r="A27" s="160"/>
      <c r="B27" s="161" t="s">
        <v>145</v>
      </c>
      <c r="C27" s="160"/>
      <c r="D27" s="162">
        <v>7.3706439999999978</v>
      </c>
      <c r="E27" s="162">
        <v>6.3751199999999972</v>
      </c>
      <c r="F27" s="163">
        <v>7.2370690000000009</v>
      </c>
      <c r="G27" s="163">
        <v>10.935255000000002</v>
      </c>
      <c r="H27" s="163">
        <v>12.896930999999995</v>
      </c>
      <c r="I27" s="163">
        <v>6.3144889999999947</v>
      </c>
      <c r="J27" s="163">
        <v>10.949538999999998</v>
      </c>
      <c r="K27" s="163">
        <v>9.1772380000000027</v>
      </c>
      <c r="L27" s="163">
        <v>7.8165290000000036</v>
      </c>
      <c r="M27" s="163">
        <v>8.1017360000000007</v>
      </c>
      <c r="N27" s="163">
        <v>5.0025499999999985</v>
      </c>
      <c r="O27" s="163">
        <v>8.4337730000000004</v>
      </c>
      <c r="P27" s="163">
        <v>11.929321999999997</v>
      </c>
      <c r="Q27" s="163">
        <v>11.893745000000001</v>
      </c>
      <c r="R27" s="163">
        <v>10.679445999999997</v>
      </c>
      <c r="S27" s="163">
        <v>20.01622900000001</v>
      </c>
      <c r="T27" s="163">
        <v>9.5496900000000018</v>
      </c>
      <c r="U27" s="163">
        <v>10.278423000000002</v>
      </c>
      <c r="V27" s="163">
        <v>11.103742000000004</v>
      </c>
      <c r="W27" s="163">
        <v>13.384525999999997</v>
      </c>
      <c r="X27" s="163">
        <v>17.358740999999991</v>
      </c>
      <c r="Y27" s="163">
        <v>15.270866000000002</v>
      </c>
      <c r="Z27" s="163">
        <v>21.271770000000011</v>
      </c>
      <c r="AA27" s="163">
        <v>19.272234999999995</v>
      </c>
      <c r="AB27" s="163">
        <v>21.032095999999996</v>
      </c>
      <c r="AC27" s="163">
        <v>21.556373999999991</v>
      </c>
      <c r="AD27" s="163">
        <v>37.046683000000058</v>
      </c>
      <c r="AE27" s="163">
        <v>61.500790999999964</v>
      </c>
      <c r="AF27" s="163">
        <v>68.621046999999905</v>
      </c>
      <c r="AG27" s="163">
        <v>60.812353000000002</v>
      </c>
    </row>
    <row r="28" spans="1:33" x14ac:dyDescent="0.2">
      <c r="A28" s="160"/>
      <c r="B28" s="161"/>
      <c r="C28" s="160"/>
      <c r="D28" s="162"/>
      <c r="E28" s="162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</row>
    <row r="29" spans="1:33" x14ac:dyDescent="0.2">
      <c r="A29" s="166" t="s">
        <v>179</v>
      </c>
      <c r="B29" s="166"/>
      <c r="C29" s="160"/>
      <c r="D29" s="92">
        <f t="shared" ref="D29:Y29" si="0">SUM(D8:D27)</f>
        <v>39.077628999999988</v>
      </c>
      <c r="E29" s="92">
        <f t="shared" si="0"/>
        <v>49.907654999999998</v>
      </c>
      <c r="F29" s="92">
        <f t="shared" si="0"/>
        <v>36.903454000000011</v>
      </c>
      <c r="G29" s="92">
        <f t="shared" si="0"/>
        <v>55.215422000000004</v>
      </c>
      <c r="H29" s="92">
        <f t="shared" si="0"/>
        <v>58.210775999999996</v>
      </c>
      <c r="I29" s="92">
        <f t="shared" si="0"/>
        <v>58.712696999999999</v>
      </c>
      <c r="J29" s="92">
        <f t="shared" si="0"/>
        <v>87.341381999999996</v>
      </c>
      <c r="K29" s="92">
        <f t="shared" si="0"/>
        <v>82.912610000000015</v>
      </c>
      <c r="L29" s="92">
        <f t="shared" si="0"/>
        <v>64.169686999999996</v>
      </c>
      <c r="M29" s="92">
        <f t="shared" si="0"/>
        <v>81.140309999999999</v>
      </c>
      <c r="N29" s="92">
        <f t="shared" si="0"/>
        <v>77.518927000000005</v>
      </c>
      <c r="O29" s="92">
        <f t="shared" si="0"/>
        <v>91.220468000000011</v>
      </c>
      <c r="P29" s="92">
        <f t="shared" si="0"/>
        <v>99.044353999999956</v>
      </c>
      <c r="Q29" s="92">
        <f t="shared" si="0"/>
        <v>102.567511</v>
      </c>
      <c r="R29" s="92">
        <f t="shared" si="0"/>
        <v>112.83959599999999</v>
      </c>
      <c r="S29" s="92">
        <f t="shared" si="0"/>
        <v>103.05717</v>
      </c>
      <c r="T29" s="92">
        <f t="shared" si="0"/>
        <v>92.801676</v>
      </c>
      <c r="U29" s="92">
        <f t="shared" si="0"/>
        <v>88.020070000000004</v>
      </c>
      <c r="V29" s="92">
        <f t="shared" si="0"/>
        <v>83.395477999999997</v>
      </c>
      <c r="W29" s="92">
        <f t="shared" si="0"/>
        <v>88.978898000000015</v>
      </c>
      <c r="X29" s="92">
        <f t="shared" si="0"/>
        <v>80.940402000000006</v>
      </c>
      <c r="Y29" s="92">
        <f t="shared" si="0"/>
        <v>79.341345000000004</v>
      </c>
      <c r="Z29" s="92">
        <v>96.115216000000032</v>
      </c>
      <c r="AA29" s="92">
        <v>90.281948</v>
      </c>
      <c r="AB29" s="92">
        <v>85.097857999999988</v>
      </c>
      <c r="AC29" s="92">
        <v>80.467714000000001</v>
      </c>
      <c r="AD29" s="92">
        <v>118.72154100000006</v>
      </c>
      <c r="AE29" s="92">
        <v>153.28099399999996</v>
      </c>
      <c r="AF29" s="92">
        <v>155.18872399999992</v>
      </c>
      <c r="AG29" s="92">
        <v>129.81731099999999</v>
      </c>
    </row>
    <row r="30" spans="1:33" ht="13.5" thickBot="1" x14ac:dyDescent="0.25">
      <c r="A30" s="167"/>
      <c r="B30" s="167"/>
      <c r="C30" s="168"/>
      <c r="D30" s="168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0"/>
      <c r="R30" s="170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</row>
    <row r="32" spans="1:33" x14ac:dyDescent="0.2">
      <c r="A32" s="550" t="s">
        <v>142</v>
      </c>
      <c r="B32" s="637"/>
      <c r="C32" s="637"/>
    </row>
    <row r="33" spans="1:32" x14ac:dyDescent="0.2">
      <c r="A33" s="490" t="s">
        <v>365</v>
      </c>
      <c r="B33" s="86"/>
      <c r="Y33" s="185"/>
      <c r="Z33" s="185"/>
      <c r="AA33" s="185"/>
      <c r="AB33" s="185"/>
      <c r="AC33" s="185"/>
      <c r="AD33" s="185"/>
      <c r="AE33" s="185"/>
      <c r="AF33" s="185"/>
    </row>
    <row r="34" spans="1:32" x14ac:dyDescent="0.2">
      <c r="A34" s="460" t="s">
        <v>469</v>
      </c>
      <c r="B34" s="159"/>
    </row>
    <row r="35" spans="1:32" x14ac:dyDescent="0.2">
      <c r="A35" s="490"/>
      <c r="B35" s="86"/>
    </row>
    <row r="36" spans="1:32" x14ac:dyDescent="0.2">
      <c r="A36" s="172"/>
    </row>
  </sheetData>
  <hyperlinks>
    <hyperlink ref="AF1" r:id="rId1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E14B"/>
  </sheetPr>
  <dimension ref="A1:AG37"/>
  <sheetViews>
    <sheetView showGridLines="0" zoomScaleNormal="100" workbookViewId="0">
      <pane xSplit="3" ySplit="6" topLeftCell="D7" activePane="bottomRight" state="frozen"/>
      <selection activeCell="C7" sqref="C7"/>
      <selection pane="topRight" activeCell="C7" sqref="C7"/>
      <selection pane="bottomLeft" activeCell="C7" sqref="C7"/>
      <selection pane="bottomRight" activeCell="D7" sqref="D7"/>
    </sheetView>
  </sheetViews>
  <sheetFormatPr defaultColWidth="7.109375" defaultRowHeight="12.75" x14ac:dyDescent="0.2"/>
  <cols>
    <col min="1" max="1" width="7.21875" style="90" customWidth="1"/>
    <col min="2" max="2" width="10" style="90" customWidth="1"/>
    <col min="3" max="3" width="11.77734375" style="90" customWidth="1"/>
    <col min="4" max="10" width="7.5546875" style="90" customWidth="1"/>
    <col min="11" max="26" width="7.5546875" style="105" customWidth="1"/>
    <col min="27" max="27" width="7.109375" style="105"/>
    <col min="28" max="30" width="7" style="105" customWidth="1"/>
    <col min="31" max="32" width="7.44140625" style="105" customWidth="1"/>
    <col min="33" max="33" width="7" style="105" customWidth="1"/>
    <col min="34" max="16384" width="7.109375" style="105"/>
  </cols>
  <sheetData>
    <row r="1" spans="1:33" s="90" customFormat="1" x14ac:dyDescent="0.2">
      <c r="A1" s="86" t="s">
        <v>180</v>
      </c>
      <c r="AE1" s="457" t="s">
        <v>468</v>
      </c>
      <c r="AF1" s="645" t="s">
        <v>456</v>
      </c>
    </row>
    <row r="2" spans="1:33" s="90" customFormat="1" x14ac:dyDescent="0.2">
      <c r="A2" s="563" t="s">
        <v>181</v>
      </c>
    </row>
    <row r="3" spans="1:33" s="90" customFormat="1" ht="13.5" thickBot="1" x14ac:dyDescent="0.25">
      <c r="A3" s="562" t="s">
        <v>46</v>
      </c>
      <c r="T3" s="56"/>
      <c r="X3" s="537"/>
      <c r="Y3" s="49"/>
    </row>
    <row r="4" spans="1:33" x14ac:dyDescent="0.2">
      <c r="A4" s="763"/>
      <c r="B4" s="763"/>
      <c r="C4" s="763"/>
      <c r="D4" s="763"/>
      <c r="E4" s="763"/>
      <c r="F4" s="763"/>
      <c r="G4" s="763"/>
      <c r="H4" s="763"/>
      <c r="I4" s="763"/>
      <c r="J4" s="763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</row>
    <row r="5" spans="1:33" ht="12.75" customHeight="1" x14ac:dyDescent="0.2">
      <c r="A5" s="766"/>
      <c r="B5" s="766"/>
      <c r="C5" s="766"/>
      <c r="D5" s="770">
        <v>1988</v>
      </c>
      <c r="E5" s="770">
        <v>1989</v>
      </c>
      <c r="F5" s="771">
        <v>1990</v>
      </c>
      <c r="G5" s="772">
        <v>1991</v>
      </c>
      <c r="H5" s="771">
        <v>1992</v>
      </c>
      <c r="I5" s="772">
        <v>1993</v>
      </c>
      <c r="J5" s="771">
        <v>1994</v>
      </c>
      <c r="K5" s="770">
        <v>1995</v>
      </c>
      <c r="L5" s="726">
        <v>1996</v>
      </c>
      <c r="M5" s="733">
        <v>1997</v>
      </c>
      <c r="N5" s="726">
        <v>1998</v>
      </c>
      <c r="O5" s="733">
        <v>1999</v>
      </c>
      <c r="P5" s="726">
        <v>2000</v>
      </c>
      <c r="Q5" s="738">
        <v>2001</v>
      </c>
      <c r="R5" s="738">
        <v>2002</v>
      </c>
      <c r="S5" s="738">
        <v>2003</v>
      </c>
      <c r="T5" s="738">
        <v>2004</v>
      </c>
      <c r="U5" s="738">
        <v>2005</v>
      </c>
      <c r="V5" s="738">
        <v>2006</v>
      </c>
      <c r="W5" s="738">
        <v>2007</v>
      </c>
      <c r="X5" s="738">
        <v>2008</v>
      </c>
      <c r="Y5" s="738">
        <v>2009</v>
      </c>
      <c r="Z5" s="738">
        <v>2010</v>
      </c>
      <c r="AA5" s="738">
        <v>2011</v>
      </c>
      <c r="AB5" s="738">
        <v>2012</v>
      </c>
      <c r="AC5" s="738">
        <v>2013</v>
      </c>
      <c r="AD5" s="738">
        <v>2014</v>
      </c>
      <c r="AE5" s="738">
        <v>2015</v>
      </c>
      <c r="AF5" s="738">
        <v>2016</v>
      </c>
      <c r="AG5" s="738">
        <v>2017</v>
      </c>
    </row>
    <row r="6" spans="1:33" ht="13.5" thickBot="1" x14ac:dyDescent="0.25">
      <c r="A6" s="767"/>
      <c r="B6" s="767"/>
      <c r="C6" s="767"/>
      <c r="D6" s="766"/>
      <c r="E6" s="766"/>
      <c r="F6" s="766"/>
      <c r="G6" s="766"/>
      <c r="H6" s="766"/>
      <c r="I6" s="766"/>
      <c r="J6" s="766"/>
      <c r="K6" s="738"/>
      <c r="L6" s="738"/>
      <c r="M6" s="768"/>
      <c r="N6" s="738"/>
      <c r="O6" s="768"/>
      <c r="P6" s="738"/>
      <c r="Q6" s="726"/>
      <c r="R6" s="726"/>
      <c r="S6" s="726"/>
      <c r="T6" s="726"/>
      <c r="U6" s="726"/>
      <c r="V6" s="726"/>
      <c r="W6" s="726"/>
      <c r="X6" s="726" t="s">
        <v>38</v>
      </c>
      <c r="Y6" s="768"/>
      <c r="Z6" s="768"/>
      <c r="AA6" s="768"/>
      <c r="AB6" s="768"/>
      <c r="AC6" s="768"/>
      <c r="AD6" s="768"/>
      <c r="AE6" s="768"/>
      <c r="AF6" s="769"/>
      <c r="AG6" s="769" t="s">
        <v>37</v>
      </c>
    </row>
    <row r="7" spans="1:33" x14ac:dyDescent="0.2">
      <c r="A7" s="159" t="s">
        <v>178</v>
      </c>
      <c r="B7" s="159"/>
      <c r="D7" s="157"/>
      <c r="E7" s="157"/>
      <c r="F7" s="157"/>
      <c r="G7" s="157"/>
      <c r="H7" s="157"/>
      <c r="I7" s="157"/>
      <c r="J7" s="157"/>
      <c r="K7" s="364"/>
      <c r="L7" s="363"/>
      <c r="M7" s="363"/>
      <c r="N7" s="363"/>
      <c r="O7" s="363"/>
      <c r="P7" s="363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</row>
    <row r="8" spans="1:33" x14ac:dyDescent="0.2">
      <c r="A8" s="160"/>
      <c r="B8" s="161" t="s">
        <v>161</v>
      </c>
      <c r="C8" s="160"/>
      <c r="D8" s="173">
        <v>1.9836000000000003E-2</v>
      </c>
      <c r="E8" s="173">
        <v>5.2694000000000012E-2</v>
      </c>
      <c r="F8" s="163">
        <v>0.24644400000000002</v>
      </c>
      <c r="G8" s="163">
        <v>0.18202099999999999</v>
      </c>
      <c r="H8" s="163">
        <v>0.20324700000000001</v>
      </c>
      <c r="I8" s="163">
        <v>0.17228200000000002</v>
      </c>
      <c r="J8" s="163">
        <v>0.24663500000000002</v>
      </c>
      <c r="K8" s="163">
        <v>0.18831599999999998</v>
      </c>
      <c r="L8" s="163">
        <v>2.1313669999999991</v>
      </c>
      <c r="M8" s="163">
        <v>0.70394599999999974</v>
      </c>
      <c r="N8" s="163">
        <v>2.0906030000000011</v>
      </c>
      <c r="O8" s="163">
        <v>0.76358699999999946</v>
      </c>
      <c r="P8" s="163">
        <v>2.6113240000000006</v>
      </c>
      <c r="Q8" s="163">
        <v>3.1578419999999987</v>
      </c>
      <c r="R8" s="163">
        <v>1.445972</v>
      </c>
      <c r="S8" s="163">
        <v>2.1449259999999999</v>
      </c>
      <c r="T8" s="163">
        <v>1.9074190000000002</v>
      </c>
      <c r="U8" s="163">
        <v>1.2922850000000004</v>
      </c>
      <c r="V8" s="163">
        <v>5.3826439999999991</v>
      </c>
      <c r="W8" s="163">
        <v>0.89403600000000005</v>
      </c>
      <c r="X8" s="163">
        <v>0.9324680000000003</v>
      </c>
      <c r="Y8" s="163">
        <v>1.2000990000000002</v>
      </c>
      <c r="Z8" s="163">
        <v>3.1087299999999995</v>
      </c>
      <c r="AA8" s="163">
        <v>1.8830129999999992</v>
      </c>
      <c r="AB8" s="163">
        <v>2.7728730000000024</v>
      </c>
      <c r="AC8" s="163">
        <v>3.7123009999999987</v>
      </c>
      <c r="AD8" s="163">
        <v>4.4164660000000016</v>
      </c>
      <c r="AE8" s="163">
        <v>5.8502519999999958</v>
      </c>
      <c r="AF8" s="163">
        <v>7.4480690000000012</v>
      </c>
      <c r="AG8" s="163">
        <v>6.2330640000000024</v>
      </c>
    </row>
    <row r="9" spans="1:33" s="80" customFormat="1" x14ac:dyDescent="0.2">
      <c r="A9" s="161"/>
      <c r="B9" s="161" t="s">
        <v>160</v>
      </c>
      <c r="C9" s="161"/>
      <c r="D9" s="173">
        <v>1.4352E-2</v>
      </c>
      <c r="E9" s="173">
        <v>9.3656000000000017E-2</v>
      </c>
      <c r="F9" s="385">
        <v>6.2394999999999992E-2</v>
      </c>
      <c r="G9" s="385">
        <v>4.2582999999999996E-2</v>
      </c>
      <c r="H9" s="385">
        <v>3.8175000000000001E-2</v>
      </c>
      <c r="I9" s="385">
        <v>2.0763999999999998E-2</v>
      </c>
      <c r="J9" s="385">
        <v>3.2416E-2</v>
      </c>
      <c r="K9" s="385">
        <v>4.0685999999999993E-2</v>
      </c>
      <c r="L9" s="163">
        <v>1.6669990000000003</v>
      </c>
      <c r="M9" s="163">
        <v>0.94466800000000006</v>
      </c>
      <c r="N9" s="163">
        <v>5.7304000000000008E-2</v>
      </c>
      <c r="O9" s="163">
        <v>0.12570600000000001</v>
      </c>
      <c r="P9" s="163">
        <v>0.33550999999999997</v>
      </c>
      <c r="Q9" s="163">
        <v>0.72374500000000008</v>
      </c>
      <c r="R9" s="163">
        <v>1.7575429999999996</v>
      </c>
      <c r="S9" s="163">
        <v>0.62736400000000003</v>
      </c>
      <c r="T9" s="163">
        <v>0.69675300000000007</v>
      </c>
      <c r="U9" s="163">
        <v>0.6041200000000001</v>
      </c>
      <c r="V9" s="163">
        <v>0.66227800000000026</v>
      </c>
      <c r="W9" s="163">
        <v>1.3766759999999996</v>
      </c>
      <c r="X9" s="163">
        <v>1.0767039999999999</v>
      </c>
      <c r="Y9" s="163">
        <v>1.6643829999999997</v>
      </c>
      <c r="Z9" s="163">
        <v>1.76126</v>
      </c>
      <c r="AA9" s="163">
        <v>1.9288469999999998</v>
      </c>
      <c r="AB9" s="163">
        <v>1.6437919999999997</v>
      </c>
      <c r="AC9" s="163">
        <v>1.6784540000000008</v>
      </c>
      <c r="AD9" s="163">
        <v>1.161238</v>
      </c>
      <c r="AE9" s="163">
        <v>0.97842299999999982</v>
      </c>
      <c r="AF9" s="163">
        <v>1.5336219999999994</v>
      </c>
      <c r="AG9" s="163">
        <v>1.3387180000000007</v>
      </c>
    </row>
    <row r="10" spans="1:33" s="80" customFormat="1" x14ac:dyDescent="0.2">
      <c r="A10" s="161"/>
      <c r="B10" s="161" t="s">
        <v>92</v>
      </c>
      <c r="C10" s="161"/>
      <c r="D10" s="162">
        <v>5.3069999999999985E-2</v>
      </c>
      <c r="E10" s="162">
        <v>3.7881999999999999E-2</v>
      </c>
      <c r="F10" s="163">
        <v>7.9242999999999994E-2</v>
      </c>
      <c r="G10" s="163">
        <v>7.9222999999999988E-2</v>
      </c>
      <c r="H10" s="163">
        <v>0.10281999999999999</v>
      </c>
      <c r="I10" s="163">
        <v>8.1161999999999998E-2</v>
      </c>
      <c r="J10" s="163">
        <v>0.12473999999999998</v>
      </c>
      <c r="K10" s="163">
        <v>0.18435900000000005</v>
      </c>
      <c r="L10" s="163">
        <v>0.16769900000000001</v>
      </c>
      <c r="M10" s="163">
        <v>0.25242799999999999</v>
      </c>
      <c r="N10" s="163">
        <v>0.204179</v>
      </c>
      <c r="O10" s="163">
        <v>0.33955399999999991</v>
      </c>
      <c r="P10" s="163">
        <v>0.17126599999999995</v>
      </c>
      <c r="Q10" s="163">
        <v>0.22925900000000007</v>
      </c>
      <c r="R10" s="163">
        <v>0.30740799999999996</v>
      </c>
      <c r="S10" s="163">
        <v>0.45553900000000003</v>
      </c>
      <c r="T10" s="163">
        <v>0.54328999999999994</v>
      </c>
      <c r="U10" s="163">
        <v>0.81861200000000001</v>
      </c>
      <c r="V10" s="163">
        <v>0.5857119999999999</v>
      </c>
      <c r="W10" s="163">
        <v>0.70993800000000007</v>
      </c>
      <c r="X10" s="163">
        <v>1.18214</v>
      </c>
      <c r="Y10" s="163">
        <v>1.23685</v>
      </c>
      <c r="Z10" s="163">
        <v>1.4058719999999996</v>
      </c>
      <c r="AA10" s="163">
        <v>1.5158820000000002</v>
      </c>
      <c r="AB10" s="163">
        <v>2.5976380000000003</v>
      </c>
      <c r="AC10" s="163">
        <v>2.2012369999999999</v>
      </c>
      <c r="AD10" s="163">
        <v>1.6785700000000006</v>
      </c>
      <c r="AE10" s="163">
        <v>1.9103669999999995</v>
      </c>
      <c r="AF10" s="163">
        <v>2.1086359999999993</v>
      </c>
      <c r="AG10" s="163">
        <v>2.5273090000000007</v>
      </c>
    </row>
    <row r="11" spans="1:33" s="80" customFormat="1" x14ac:dyDescent="0.2">
      <c r="A11" s="56"/>
      <c r="B11" s="161" t="s">
        <v>159</v>
      </c>
      <c r="C11" s="56"/>
      <c r="D11" s="163">
        <v>3.3055000000000001E-2</v>
      </c>
      <c r="E11" s="163">
        <v>2.3891999999999997E-2</v>
      </c>
      <c r="F11" s="163">
        <v>1.7384E-2</v>
      </c>
      <c r="G11" s="163">
        <v>3.6831999999999997E-2</v>
      </c>
      <c r="H11" s="163">
        <v>2.1495E-2</v>
      </c>
      <c r="I11" s="163">
        <v>6.1580000000000003E-3</v>
      </c>
      <c r="J11" s="163">
        <v>3.3610000000000003E-3</v>
      </c>
      <c r="K11" s="163">
        <v>1.7652000000000001E-2</v>
      </c>
      <c r="L11" s="163">
        <v>2.0091000000000001E-2</v>
      </c>
      <c r="M11" s="163">
        <v>0.14188599999999996</v>
      </c>
      <c r="N11" s="163">
        <v>1.9614000000000003E-2</v>
      </c>
      <c r="O11" s="163">
        <v>0.22904299999999997</v>
      </c>
      <c r="P11" s="163">
        <v>7.324999999999999E-3</v>
      </c>
      <c r="Q11" s="163">
        <v>2.5468000000000001E-2</v>
      </c>
      <c r="R11" s="163">
        <v>4.182E-3</v>
      </c>
      <c r="S11" s="163">
        <v>1.6291E-2</v>
      </c>
      <c r="T11" s="163">
        <v>2.5330000000000005E-2</v>
      </c>
      <c r="U11" s="163">
        <v>4.3890000000000005E-2</v>
      </c>
      <c r="V11" s="163">
        <v>2.2880999999999999E-2</v>
      </c>
      <c r="W11" s="163">
        <v>5.7794999999999999E-2</v>
      </c>
      <c r="X11" s="163">
        <v>0.138073</v>
      </c>
      <c r="Y11" s="163">
        <v>9.2575000000000018E-2</v>
      </c>
      <c r="Z11" s="163">
        <v>8.6017999999999983E-2</v>
      </c>
      <c r="AA11" s="163">
        <v>0.10277500000000001</v>
      </c>
      <c r="AB11" s="163">
        <v>0.12906000000000001</v>
      </c>
      <c r="AC11" s="163">
        <v>0.10113599999999998</v>
      </c>
      <c r="AD11" s="163">
        <v>0.13387800000000002</v>
      </c>
      <c r="AE11" s="163">
        <v>0.15977100000000008</v>
      </c>
      <c r="AF11" s="163">
        <v>0.48990300000000009</v>
      </c>
      <c r="AG11" s="163">
        <v>0.63571499999999981</v>
      </c>
    </row>
    <row r="12" spans="1:33" x14ac:dyDescent="0.2">
      <c r="B12" s="56" t="s">
        <v>158</v>
      </c>
      <c r="D12" s="164">
        <v>0.47789900000000007</v>
      </c>
      <c r="E12" s="164">
        <v>0.56260600000000005</v>
      </c>
      <c r="F12" s="163">
        <v>0.38421699999999992</v>
      </c>
      <c r="G12" s="163">
        <v>0.45323399999999986</v>
      </c>
      <c r="H12" s="163">
        <v>0.5748009999999999</v>
      </c>
      <c r="I12" s="163">
        <v>0.38787100000000002</v>
      </c>
      <c r="J12" s="163">
        <v>0.43809999999999999</v>
      </c>
      <c r="K12" s="163">
        <v>1.1321330000000007</v>
      </c>
      <c r="L12" s="163">
        <v>1.438806</v>
      </c>
      <c r="M12" s="163">
        <v>6.1161929999999991</v>
      </c>
      <c r="N12" s="163">
        <v>3.275822999999999</v>
      </c>
      <c r="O12" s="163">
        <v>2.5708679999999999</v>
      </c>
      <c r="P12" s="163">
        <v>4.3066870000000002</v>
      </c>
      <c r="Q12" s="163">
        <v>4.2223810000000022</v>
      </c>
      <c r="R12" s="163">
        <v>3.4102190000000001</v>
      </c>
      <c r="S12" s="163">
        <v>1.8992040000000003</v>
      </c>
      <c r="T12" s="163">
        <v>4.1518659999999992</v>
      </c>
      <c r="U12" s="163">
        <v>5.870876</v>
      </c>
      <c r="V12" s="163">
        <v>2.4984750000000013</v>
      </c>
      <c r="W12" s="163">
        <v>4.5325470000000019</v>
      </c>
      <c r="X12" s="163">
        <v>3.1151149999999994</v>
      </c>
      <c r="Y12" s="163">
        <v>1.5766349999999998</v>
      </c>
      <c r="Z12" s="163">
        <v>1.6671009999999999</v>
      </c>
      <c r="AA12" s="163">
        <v>1.3568329999999997</v>
      </c>
      <c r="AB12" s="163">
        <v>1.9416770000000001</v>
      </c>
      <c r="AC12" s="163">
        <v>1.5402139999999997</v>
      </c>
      <c r="AD12" s="163">
        <v>1.3324140000000002</v>
      </c>
      <c r="AE12" s="163">
        <v>1.4719520000000006</v>
      </c>
      <c r="AF12" s="163">
        <v>4.4768519999999992</v>
      </c>
      <c r="AG12" s="163">
        <v>1.8414620000000008</v>
      </c>
    </row>
    <row r="13" spans="1:33" x14ac:dyDescent="0.2">
      <c r="A13" s="160"/>
      <c r="B13" s="161" t="s">
        <v>157</v>
      </c>
      <c r="C13" s="160"/>
      <c r="D13" s="162">
        <v>0.72685800000000012</v>
      </c>
      <c r="E13" s="162">
        <v>1.1389529999999999</v>
      </c>
      <c r="F13" s="163">
        <v>1.1794979999999997</v>
      </c>
      <c r="G13" s="163">
        <v>1.9427770000000006</v>
      </c>
      <c r="H13" s="163">
        <v>1.8916219999999995</v>
      </c>
      <c r="I13" s="163">
        <v>5.0380700000000003</v>
      </c>
      <c r="J13" s="163">
        <v>3.6406730000000009</v>
      </c>
      <c r="K13" s="163">
        <v>4.1893139999999995</v>
      </c>
      <c r="L13" s="163">
        <v>4.2934750000000017</v>
      </c>
      <c r="M13" s="163">
        <v>4.6022149999999984</v>
      </c>
      <c r="N13" s="163">
        <v>4.8467959999999994</v>
      </c>
      <c r="O13" s="163">
        <v>7.6240950000000032</v>
      </c>
      <c r="P13" s="163">
        <v>2.2840850000000006</v>
      </c>
      <c r="Q13" s="163">
        <v>3.119748</v>
      </c>
      <c r="R13" s="163">
        <v>4.3203690000000003</v>
      </c>
      <c r="S13" s="163">
        <v>4.6188049999999974</v>
      </c>
      <c r="T13" s="163">
        <v>4.8713859999999967</v>
      </c>
      <c r="U13" s="163">
        <v>4.2280480000000003</v>
      </c>
      <c r="V13" s="163">
        <v>5.2294709999999984</v>
      </c>
      <c r="W13" s="163">
        <v>5.1964989999999993</v>
      </c>
      <c r="X13" s="163">
        <v>6.3848920000000007</v>
      </c>
      <c r="Y13" s="163">
        <v>10.302357000000001</v>
      </c>
      <c r="Z13" s="163">
        <v>9.6131270000000022</v>
      </c>
      <c r="AA13" s="163">
        <v>10.660602999999998</v>
      </c>
      <c r="AB13" s="163">
        <v>8.0728509999999982</v>
      </c>
      <c r="AC13" s="163">
        <v>9.405462</v>
      </c>
      <c r="AD13" s="163">
        <v>9.3981399999999997</v>
      </c>
      <c r="AE13" s="163">
        <v>9.761118999999999</v>
      </c>
      <c r="AF13" s="163">
        <v>7.7834040000000044</v>
      </c>
      <c r="AG13" s="163">
        <v>7.4265069999999955</v>
      </c>
    </row>
    <row r="14" spans="1:33" x14ac:dyDescent="0.2">
      <c r="B14" s="87" t="s">
        <v>156</v>
      </c>
      <c r="D14" s="164">
        <v>0.930369</v>
      </c>
      <c r="E14" s="164">
        <v>0.43180600000000002</v>
      </c>
      <c r="F14" s="163">
        <v>0.54459099999999994</v>
      </c>
      <c r="G14" s="163">
        <v>0.97143199999999974</v>
      </c>
      <c r="H14" s="163">
        <v>1.105634</v>
      </c>
      <c r="I14" s="163">
        <v>1.4497049999999998</v>
      </c>
      <c r="J14" s="163">
        <v>2.8254780000000008</v>
      </c>
      <c r="K14" s="163">
        <v>2.7068249999999989</v>
      </c>
      <c r="L14" s="163">
        <v>2.6878680000000008</v>
      </c>
      <c r="M14" s="163">
        <v>3.3780970000000012</v>
      </c>
      <c r="N14" s="163">
        <v>3.0022040000000008</v>
      </c>
      <c r="O14" s="163">
        <v>2.7925899999999997</v>
      </c>
      <c r="P14" s="163">
        <v>1.7259250000000006</v>
      </c>
      <c r="Q14" s="163">
        <v>1.8149849999999996</v>
      </c>
      <c r="R14" s="163">
        <v>3.210192000000001</v>
      </c>
      <c r="S14" s="163">
        <v>2.3139939999999997</v>
      </c>
      <c r="T14" s="163">
        <v>1.6347530000000008</v>
      </c>
      <c r="U14" s="163">
        <v>3.6834879999999997</v>
      </c>
      <c r="V14" s="163">
        <v>3.4159780000000017</v>
      </c>
      <c r="W14" s="163">
        <v>3.1943880000000013</v>
      </c>
      <c r="X14" s="163">
        <v>3.6700299999999988</v>
      </c>
      <c r="Y14" s="163">
        <v>5.5897389999999989</v>
      </c>
      <c r="Z14" s="163">
        <v>6.5940389999999969</v>
      </c>
      <c r="AA14" s="163">
        <v>6.414152999999998</v>
      </c>
      <c r="AB14" s="163">
        <v>4.8296229999999971</v>
      </c>
      <c r="AC14" s="163">
        <v>4.6489040000000026</v>
      </c>
      <c r="AD14" s="163">
        <v>5.1247840000000018</v>
      </c>
      <c r="AE14" s="163">
        <v>6.8825330000000013</v>
      </c>
      <c r="AF14" s="163">
        <v>7.2474599999999976</v>
      </c>
      <c r="AG14" s="163">
        <v>7.1755670000000027</v>
      </c>
    </row>
    <row r="15" spans="1:33" x14ac:dyDescent="0.2">
      <c r="A15" s="86"/>
      <c r="B15" s="87" t="s">
        <v>155</v>
      </c>
      <c r="D15" s="164">
        <v>5.1044000000000006E-2</v>
      </c>
      <c r="E15" s="164">
        <v>2.1714999999999998E-2</v>
      </c>
      <c r="F15" s="163">
        <v>5.8057999999999998E-2</v>
      </c>
      <c r="G15" s="163">
        <v>0.284082</v>
      </c>
      <c r="H15" s="163">
        <v>4.7946000000000009E-2</v>
      </c>
      <c r="I15" s="163">
        <v>0.53255299999999983</v>
      </c>
      <c r="J15" s="163">
        <v>0.44215299999999996</v>
      </c>
      <c r="K15" s="163">
        <v>1.1870409999999993</v>
      </c>
      <c r="L15" s="163">
        <v>0.36967800000000017</v>
      </c>
      <c r="M15" s="163">
        <v>0.56916299999999997</v>
      </c>
      <c r="N15" s="163">
        <v>0.40081500000000014</v>
      </c>
      <c r="O15" s="163">
        <v>0.430836</v>
      </c>
      <c r="P15" s="163">
        <v>0.66787199999999991</v>
      </c>
      <c r="Q15" s="163">
        <v>0.9596180000000003</v>
      </c>
      <c r="R15" s="163">
        <v>0.70922499999999988</v>
      </c>
      <c r="S15" s="163">
        <v>0.45640600000000003</v>
      </c>
      <c r="T15" s="163">
        <v>0.50481699999999996</v>
      </c>
      <c r="U15" s="163">
        <v>0.71199100000000004</v>
      </c>
      <c r="V15" s="163">
        <v>1.4236579999999999</v>
      </c>
      <c r="W15" s="163">
        <v>1.4338989999999998</v>
      </c>
      <c r="X15" s="163">
        <v>1.5497559999999995</v>
      </c>
      <c r="Y15" s="163">
        <v>1.710102</v>
      </c>
      <c r="Z15" s="163">
        <v>2.5300470000000006</v>
      </c>
      <c r="AA15" s="163">
        <v>1.9815670000000001</v>
      </c>
      <c r="AB15" s="163">
        <v>2.287423</v>
      </c>
      <c r="AC15" s="163">
        <v>2.1595880000000003</v>
      </c>
      <c r="AD15" s="163">
        <v>1.6089980000000002</v>
      </c>
      <c r="AE15" s="163">
        <v>2.2305170000000007</v>
      </c>
      <c r="AF15" s="163">
        <v>1.8161389999999997</v>
      </c>
      <c r="AG15" s="163">
        <v>1.5766140000000008</v>
      </c>
    </row>
    <row r="16" spans="1:33" x14ac:dyDescent="0.2">
      <c r="B16" s="56" t="s">
        <v>154</v>
      </c>
      <c r="D16" s="164">
        <v>0.47829599999999989</v>
      </c>
      <c r="E16" s="164">
        <v>0.21459400000000003</v>
      </c>
      <c r="F16" s="163">
        <v>0.22639999999999993</v>
      </c>
      <c r="G16" s="163">
        <v>0.50861400000000012</v>
      </c>
      <c r="H16" s="163">
        <v>0.52714899999999998</v>
      </c>
      <c r="I16" s="163">
        <v>0.15875800000000001</v>
      </c>
      <c r="J16" s="163">
        <v>0.36042800000000014</v>
      </c>
      <c r="K16" s="163">
        <v>0.39929100000000001</v>
      </c>
      <c r="L16" s="163">
        <v>0.88999600000000001</v>
      </c>
      <c r="M16" s="163">
        <v>1.1193839999999999</v>
      </c>
      <c r="N16" s="163">
        <v>0.63073399999999991</v>
      </c>
      <c r="O16" s="163">
        <v>0.30819399999999997</v>
      </c>
      <c r="P16" s="163">
        <v>0.66799500000000001</v>
      </c>
      <c r="Q16" s="163">
        <v>1.003695</v>
      </c>
      <c r="R16" s="163">
        <v>0.99561099999999991</v>
      </c>
      <c r="S16" s="163">
        <v>0.51987299999999992</v>
      </c>
      <c r="T16" s="163">
        <v>0.92099500000000023</v>
      </c>
      <c r="U16" s="163">
        <v>0.61261499999999991</v>
      </c>
      <c r="V16" s="163">
        <v>0.73090999999999973</v>
      </c>
      <c r="W16" s="163">
        <v>0.69654599999999989</v>
      </c>
      <c r="X16" s="163">
        <v>0.93282200000000004</v>
      </c>
      <c r="Y16" s="163">
        <v>2.4249640000000001</v>
      </c>
      <c r="Z16" s="163">
        <v>2.6629509999999996</v>
      </c>
      <c r="AA16" s="163">
        <v>2.8735130000000004</v>
      </c>
      <c r="AB16" s="163">
        <v>3.7651409999999972</v>
      </c>
      <c r="AC16" s="163">
        <v>3.0227689999999998</v>
      </c>
      <c r="AD16" s="163">
        <v>2.6743970000000021</v>
      </c>
      <c r="AE16" s="163">
        <v>1.1215789999999994</v>
      </c>
      <c r="AF16" s="163">
        <v>1.6912069999999997</v>
      </c>
      <c r="AG16" s="163">
        <v>1.3642040000000002</v>
      </c>
    </row>
    <row r="17" spans="1:33" x14ac:dyDescent="0.2">
      <c r="A17" s="160"/>
      <c r="B17" s="161" t="s">
        <v>91</v>
      </c>
      <c r="C17" s="160"/>
      <c r="D17" s="162">
        <v>0.49548199999999998</v>
      </c>
      <c r="E17" s="162">
        <v>0.42869100000000004</v>
      </c>
      <c r="F17" s="163">
        <v>0.46118999999999993</v>
      </c>
      <c r="G17" s="163">
        <v>0.68762699999999999</v>
      </c>
      <c r="H17" s="163">
        <v>0.69101800000000002</v>
      </c>
      <c r="I17" s="163">
        <v>0.42934700000000003</v>
      </c>
      <c r="J17" s="163">
        <v>0.94520099999999985</v>
      </c>
      <c r="K17" s="163">
        <v>0.61089499999999985</v>
      </c>
      <c r="L17" s="163">
        <v>0.63197700000000012</v>
      </c>
      <c r="M17" s="163">
        <v>0.35118800000000006</v>
      </c>
      <c r="N17" s="163">
        <v>0.6561729999999999</v>
      </c>
      <c r="O17" s="163">
        <v>0.44481399999999999</v>
      </c>
      <c r="P17" s="163">
        <v>0.31966400000000006</v>
      </c>
      <c r="Q17" s="163">
        <v>0.27262700000000001</v>
      </c>
      <c r="R17" s="163">
        <v>0.32771600000000006</v>
      </c>
      <c r="S17" s="163">
        <v>0.47322799999999998</v>
      </c>
      <c r="T17" s="163">
        <v>0.32661799999999996</v>
      </c>
      <c r="U17" s="163">
        <v>0.42279299999999992</v>
      </c>
      <c r="V17" s="163">
        <v>0.44797999999999993</v>
      </c>
      <c r="W17" s="163">
        <v>0.59613199999999988</v>
      </c>
      <c r="X17" s="163">
        <v>0.85995699999999997</v>
      </c>
      <c r="Y17" s="163">
        <v>0.74486799999999997</v>
      </c>
      <c r="Z17" s="163">
        <v>0.55676600000000009</v>
      </c>
      <c r="AA17" s="163">
        <v>0.74625600000000003</v>
      </c>
      <c r="AB17" s="163">
        <v>1.116776</v>
      </c>
      <c r="AC17" s="163">
        <v>1.0348159999999993</v>
      </c>
      <c r="AD17" s="163">
        <v>1.6029519999999999</v>
      </c>
      <c r="AE17" s="163">
        <v>1.4216859999999996</v>
      </c>
      <c r="AF17" s="163">
        <v>1.4105430000000001</v>
      </c>
      <c r="AG17" s="163">
        <v>1.6510239999999994</v>
      </c>
    </row>
    <row r="18" spans="1:33" x14ac:dyDescent="0.2">
      <c r="A18" s="160"/>
      <c r="B18" s="161" t="s">
        <v>90</v>
      </c>
      <c r="C18" s="160"/>
      <c r="D18" s="162">
        <v>2.9188999999999996E-2</v>
      </c>
      <c r="E18" s="162">
        <v>2.9940000000000001E-2</v>
      </c>
      <c r="F18" s="163">
        <v>3.4416000000000002E-2</v>
      </c>
      <c r="G18" s="163">
        <v>4.7203000000000002E-2</v>
      </c>
      <c r="H18" s="163">
        <v>1.1927E-2</v>
      </c>
      <c r="I18" s="163">
        <v>2.9947000000000001E-2</v>
      </c>
      <c r="J18" s="163">
        <v>3.9212000000000004E-2</v>
      </c>
      <c r="K18" s="163">
        <v>3.552000000000001E-2</v>
      </c>
      <c r="L18" s="163">
        <v>5.3561999999999999E-2</v>
      </c>
      <c r="M18" s="163">
        <v>6.2586000000000003E-2</v>
      </c>
      <c r="N18" s="163">
        <v>5.7761999999999994E-2</v>
      </c>
      <c r="O18" s="163">
        <v>9.0222999999999998E-2</v>
      </c>
      <c r="P18" s="163">
        <v>3.6921999999999996E-2</v>
      </c>
      <c r="Q18" s="163">
        <v>7.7896999999999994E-2</v>
      </c>
      <c r="R18" s="163">
        <v>0.25921299999999997</v>
      </c>
      <c r="S18" s="163">
        <v>0.37285800000000002</v>
      </c>
      <c r="T18" s="163">
        <v>0.35658999999999996</v>
      </c>
      <c r="U18" s="163">
        <v>0.46048800000000006</v>
      </c>
      <c r="V18" s="163">
        <v>0.90241000000000016</v>
      </c>
      <c r="W18" s="163">
        <v>0.38378299999999999</v>
      </c>
      <c r="X18" s="163">
        <v>0.51130399999999998</v>
      </c>
      <c r="Y18" s="163">
        <v>0.63922699999999999</v>
      </c>
      <c r="Z18" s="163">
        <v>0.55439600000000011</v>
      </c>
      <c r="AA18" s="163">
        <v>0.47814999999999996</v>
      </c>
      <c r="AB18" s="163">
        <v>0.33646299999999996</v>
      </c>
      <c r="AC18" s="163">
        <v>0.432674</v>
      </c>
      <c r="AD18" s="163">
        <v>0.53496900000000003</v>
      </c>
      <c r="AE18" s="163">
        <v>0.40474100000000002</v>
      </c>
      <c r="AF18" s="163">
        <v>0.42192300000000005</v>
      </c>
      <c r="AG18" s="163">
        <v>0.48156200000000005</v>
      </c>
    </row>
    <row r="19" spans="1:33" x14ac:dyDescent="0.2">
      <c r="A19" s="160"/>
      <c r="B19" s="161" t="s">
        <v>121</v>
      </c>
      <c r="C19" s="160"/>
      <c r="D19" s="162">
        <v>1.1226129999999999</v>
      </c>
      <c r="E19" s="162">
        <v>0.9130339999999999</v>
      </c>
      <c r="F19" s="163">
        <v>0.69090299999999993</v>
      </c>
      <c r="G19" s="163">
        <v>0.62755200000000011</v>
      </c>
      <c r="H19" s="163">
        <v>0.63247799999999987</v>
      </c>
      <c r="I19" s="163">
        <v>0.16565400000000002</v>
      </c>
      <c r="J19" s="163">
        <v>0.53210500000000016</v>
      </c>
      <c r="K19" s="163">
        <v>0.12553599999999998</v>
      </c>
      <c r="L19" s="163">
        <v>0.41157100000000002</v>
      </c>
      <c r="M19" s="163">
        <v>0.26018100000000011</v>
      </c>
      <c r="N19" s="163">
        <v>0.24740600000000001</v>
      </c>
      <c r="O19" s="163">
        <v>0.29448600000000003</v>
      </c>
      <c r="P19" s="163">
        <v>6.0384999999999994E-2</v>
      </c>
      <c r="Q19" s="163">
        <v>0.50117599999999995</v>
      </c>
      <c r="R19" s="163">
        <v>0.53392500000000009</v>
      </c>
      <c r="S19" s="163">
        <v>0.39513399999999999</v>
      </c>
      <c r="T19" s="163">
        <v>0.26869500000000002</v>
      </c>
      <c r="U19" s="163">
        <v>0.38297000000000003</v>
      </c>
      <c r="V19" s="163">
        <v>0.62717899999999982</v>
      </c>
      <c r="W19" s="163">
        <v>0.90174800000000022</v>
      </c>
      <c r="X19" s="163">
        <v>0.44217000000000001</v>
      </c>
      <c r="Y19" s="163">
        <v>0.86809999999999998</v>
      </c>
      <c r="Z19" s="163">
        <v>0.72825899999999999</v>
      </c>
      <c r="AA19" s="163">
        <v>0.37430700000000011</v>
      </c>
      <c r="AB19" s="163">
        <v>1.4610010000000002</v>
      </c>
      <c r="AC19" s="163">
        <v>0.39931300000000014</v>
      </c>
      <c r="AD19" s="163">
        <v>0.47842799999999991</v>
      </c>
      <c r="AE19" s="163">
        <v>1.3662699999999992</v>
      </c>
      <c r="AF19" s="163">
        <v>2.5665309999999995</v>
      </c>
      <c r="AG19" s="163">
        <v>2.8982199999999989</v>
      </c>
    </row>
    <row r="20" spans="1:33" x14ac:dyDescent="0.2">
      <c r="A20" s="160"/>
      <c r="B20" s="161" t="s">
        <v>88</v>
      </c>
      <c r="C20" s="160"/>
      <c r="D20" s="162">
        <v>0.35692499999999994</v>
      </c>
      <c r="E20" s="162">
        <v>0.20108500000000001</v>
      </c>
      <c r="F20" s="163">
        <v>0.33599200000000007</v>
      </c>
      <c r="G20" s="163">
        <v>0.31739600000000007</v>
      </c>
      <c r="H20" s="163">
        <v>1.1919489999999995</v>
      </c>
      <c r="I20" s="163">
        <v>1.6240880000000002</v>
      </c>
      <c r="J20" s="163">
        <v>3.8589820000000001</v>
      </c>
      <c r="K20" s="163">
        <v>2.988986000000001</v>
      </c>
      <c r="L20" s="163">
        <v>3.6119000000000026</v>
      </c>
      <c r="M20" s="163">
        <v>3.6888130000000006</v>
      </c>
      <c r="N20" s="163">
        <v>2.9957139999999991</v>
      </c>
      <c r="O20" s="163">
        <v>4.5214459999999983</v>
      </c>
      <c r="P20" s="163">
        <v>4.3860539999999997</v>
      </c>
      <c r="Q20" s="163">
        <v>4.056359999999998</v>
      </c>
      <c r="R20" s="163">
        <v>4.9606840000000023</v>
      </c>
      <c r="S20" s="163">
        <v>5.8997710000000012</v>
      </c>
      <c r="T20" s="163">
        <v>6.9778480000000016</v>
      </c>
      <c r="U20" s="163">
        <v>9.214815999999999</v>
      </c>
      <c r="V20" s="163">
        <v>8.4648500000000002</v>
      </c>
      <c r="W20" s="163">
        <v>6.7762459999999995</v>
      </c>
      <c r="X20" s="163">
        <v>7.6378660000000007</v>
      </c>
      <c r="Y20" s="163">
        <v>8.6718110000000053</v>
      </c>
      <c r="Z20" s="163">
        <v>10.072167999999994</v>
      </c>
      <c r="AA20" s="163">
        <v>8.1606599999999965</v>
      </c>
      <c r="AB20" s="163">
        <v>7.5854449999999973</v>
      </c>
      <c r="AC20" s="163">
        <v>8.9843720000000005</v>
      </c>
      <c r="AD20" s="163">
        <v>11.956078999999995</v>
      </c>
      <c r="AE20" s="163">
        <v>13.026858000000004</v>
      </c>
      <c r="AF20" s="163">
        <v>13.010725000000001</v>
      </c>
      <c r="AG20" s="163">
        <v>15.213215000000002</v>
      </c>
    </row>
    <row r="21" spans="1:33" x14ac:dyDescent="0.2">
      <c r="A21" s="105"/>
      <c r="B21" s="161" t="s">
        <v>153</v>
      </c>
      <c r="C21" s="160"/>
      <c r="D21" s="162">
        <v>0.23879800000000001</v>
      </c>
      <c r="E21" s="162">
        <v>0.13607600000000003</v>
      </c>
      <c r="F21" s="163">
        <v>0.33205699999999999</v>
      </c>
      <c r="G21" s="163">
        <v>0.31805799999999995</v>
      </c>
      <c r="H21" s="163">
        <v>1.577305</v>
      </c>
      <c r="I21" s="163">
        <v>3.1137650000000012</v>
      </c>
      <c r="J21" s="163">
        <v>7.6583960000000024</v>
      </c>
      <c r="K21" s="163">
        <v>5.4525419999999993</v>
      </c>
      <c r="L21" s="163">
        <v>4.195614</v>
      </c>
      <c r="M21" s="163">
        <v>3.0595830000000022</v>
      </c>
      <c r="N21" s="163">
        <v>3.710728</v>
      </c>
      <c r="O21" s="163">
        <v>2.5486949999999995</v>
      </c>
      <c r="P21" s="163">
        <v>0.40992299999999993</v>
      </c>
      <c r="Q21" s="163">
        <v>0.36686700000000005</v>
      </c>
      <c r="R21" s="163">
        <v>0.48977000000000026</v>
      </c>
      <c r="S21" s="163">
        <v>0.54970200000000013</v>
      </c>
      <c r="T21" s="163">
        <v>0.46371400000000007</v>
      </c>
      <c r="U21" s="163">
        <v>0.43130599999999997</v>
      </c>
      <c r="V21" s="163">
        <v>0.26470199999999999</v>
      </c>
      <c r="W21" s="163">
        <v>0.71949600000000036</v>
      </c>
      <c r="X21" s="163">
        <v>0.63522100000000004</v>
      </c>
      <c r="Y21" s="163">
        <v>1.1320819999999994</v>
      </c>
      <c r="Z21" s="163">
        <v>1.6276309999999996</v>
      </c>
      <c r="AA21" s="163">
        <v>1.4189210000000005</v>
      </c>
      <c r="AB21" s="163">
        <v>0.75915499999999936</v>
      </c>
      <c r="AC21" s="163">
        <v>0.48435800000000023</v>
      </c>
      <c r="AD21" s="163">
        <v>1.0359910000000003</v>
      </c>
      <c r="AE21" s="163">
        <v>1.2829650000000001</v>
      </c>
      <c r="AF21" s="163">
        <v>0.46068799999999999</v>
      </c>
      <c r="AG21" s="163">
        <v>2.1248649999999998</v>
      </c>
    </row>
    <row r="22" spans="1:33" x14ac:dyDescent="0.2">
      <c r="A22" s="105"/>
      <c r="B22" s="161" t="s">
        <v>152</v>
      </c>
      <c r="C22" s="160"/>
      <c r="D22" s="163">
        <v>1.4380949999999988</v>
      </c>
      <c r="E22" s="163">
        <v>2.0974890000000004</v>
      </c>
      <c r="F22" s="163">
        <v>2.3963379999999996</v>
      </c>
      <c r="G22" s="163">
        <v>2.354438</v>
      </c>
      <c r="H22" s="163">
        <v>1.5794920000000008</v>
      </c>
      <c r="I22" s="163">
        <v>0.93089500000000025</v>
      </c>
      <c r="J22" s="163">
        <v>1.9418929999999994</v>
      </c>
      <c r="K22" s="163">
        <v>2.0310969999999995</v>
      </c>
      <c r="L22" s="163">
        <v>1.9321579999999992</v>
      </c>
      <c r="M22" s="163">
        <v>1.841925</v>
      </c>
      <c r="N22" s="163">
        <v>2.3786539999999996</v>
      </c>
      <c r="O22" s="163">
        <v>2.8780959999999989</v>
      </c>
      <c r="P22" s="163">
        <v>2.1600090000000005</v>
      </c>
      <c r="Q22" s="163">
        <v>2.3571470000000008</v>
      </c>
      <c r="R22" s="163">
        <v>3.0578029999999998</v>
      </c>
      <c r="S22" s="163">
        <v>3.2813220000000016</v>
      </c>
      <c r="T22" s="163">
        <v>3.5155359999999987</v>
      </c>
      <c r="U22" s="163">
        <v>3.2660599999999995</v>
      </c>
      <c r="V22" s="163">
        <v>3.0590000000000006</v>
      </c>
      <c r="W22" s="163">
        <v>3.9548500000000009</v>
      </c>
      <c r="X22" s="163">
        <v>2.7293920000000012</v>
      </c>
      <c r="Y22" s="163">
        <v>2.9409340000000008</v>
      </c>
      <c r="Z22" s="163">
        <v>5.0652750000000069</v>
      </c>
      <c r="AA22" s="163">
        <v>5.6471069999999965</v>
      </c>
      <c r="AB22" s="163">
        <v>4.2946689999999981</v>
      </c>
      <c r="AC22" s="163">
        <v>2.6384000000000012</v>
      </c>
      <c r="AD22" s="163">
        <v>2.3276369999999984</v>
      </c>
      <c r="AE22" s="163">
        <v>3.5403540000000002</v>
      </c>
      <c r="AF22" s="163">
        <v>4.045689999999996</v>
      </c>
      <c r="AG22" s="163">
        <v>4.0518310000000035</v>
      </c>
    </row>
    <row r="23" spans="1:33" x14ac:dyDescent="0.2">
      <c r="B23" s="56" t="s">
        <v>151</v>
      </c>
      <c r="D23" s="164">
        <v>1.8861100000000006</v>
      </c>
      <c r="E23" s="164">
        <v>2.4957370000000001</v>
      </c>
      <c r="F23" s="163">
        <v>1.201403</v>
      </c>
      <c r="G23" s="163">
        <v>2.9378700000000002</v>
      </c>
      <c r="H23" s="163">
        <v>3.4302240000000008</v>
      </c>
      <c r="I23" s="163">
        <v>2.5591320000000013</v>
      </c>
      <c r="J23" s="163">
        <v>1.7413810000000007</v>
      </c>
      <c r="K23" s="163">
        <v>1.9347510000000001</v>
      </c>
      <c r="L23" s="163">
        <v>1.7553320000000001</v>
      </c>
      <c r="M23" s="163">
        <v>3.0604049999999972</v>
      </c>
      <c r="N23" s="163">
        <v>3.1825190000000005</v>
      </c>
      <c r="O23" s="163">
        <v>1.2434829999999994</v>
      </c>
      <c r="P23" s="163">
        <v>1.7333439999999998</v>
      </c>
      <c r="Q23" s="163">
        <v>3.7869609999999989</v>
      </c>
      <c r="R23" s="163">
        <v>4.1594709999999981</v>
      </c>
      <c r="S23" s="163">
        <v>3.5338620000000014</v>
      </c>
      <c r="T23" s="163">
        <v>3.4056340000000001</v>
      </c>
      <c r="U23" s="163">
        <v>2.4585200000000009</v>
      </c>
      <c r="V23" s="163">
        <v>2.0074319999999997</v>
      </c>
      <c r="W23" s="163">
        <v>2.6277289999999995</v>
      </c>
      <c r="X23" s="163">
        <v>2.6220619999999992</v>
      </c>
      <c r="Y23" s="163">
        <v>3.1993829999999996</v>
      </c>
      <c r="Z23" s="163">
        <v>2.8604620000000001</v>
      </c>
      <c r="AA23" s="163">
        <v>3.0061199999999983</v>
      </c>
      <c r="AB23" s="163">
        <v>2.6849379999999994</v>
      </c>
      <c r="AC23" s="163">
        <v>4.4217359999999992</v>
      </c>
      <c r="AD23" s="163">
        <v>3.616292999999998</v>
      </c>
      <c r="AE23" s="163">
        <v>2.9915969999999996</v>
      </c>
      <c r="AF23" s="163">
        <v>3.9181180000000007</v>
      </c>
      <c r="AG23" s="163">
        <v>2.6499459999999995</v>
      </c>
    </row>
    <row r="24" spans="1:33" x14ac:dyDescent="0.2">
      <c r="B24" s="56" t="s">
        <v>118</v>
      </c>
      <c r="D24" s="164">
        <v>0.26946300000000001</v>
      </c>
      <c r="E24" s="164">
        <v>0.33371099999999998</v>
      </c>
      <c r="F24" s="163">
        <v>0.20192299999999999</v>
      </c>
      <c r="G24" s="163">
        <v>0.16205899999999995</v>
      </c>
      <c r="H24" s="163">
        <v>0.12460100000000002</v>
      </c>
      <c r="I24" s="163">
        <v>0.17993000000000003</v>
      </c>
      <c r="J24" s="163">
        <v>0.11879400000000001</v>
      </c>
      <c r="K24" s="163">
        <v>0.19188200000000002</v>
      </c>
      <c r="L24" s="163">
        <v>0.40801799999999999</v>
      </c>
      <c r="M24" s="163">
        <v>0.25372500000000003</v>
      </c>
      <c r="N24" s="163">
        <v>0.4458700000000001</v>
      </c>
      <c r="O24" s="163">
        <v>1.2732519999999996</v>
      </c>
      <c r="P24" s="163">
        <v>0.201989</v>
      </c>
      <c r="Q24" s="163">
        <v>0.49926799999999999</v>
      </c>
      <c r="R24" s="163">
        <v>0.45600000000000007</v>
      </c>
      <c r="S24" s="163">
        <v>0.87432399999999932</v>
      </c>
      <c r="T24" s="163">
        <v>1.0273319999999995</v>
      </c>
      <c r="U24" s="163">
        <v>1.1674860000000002</v>
      </c>
      <c r="V24" s="163">
        <v>1.1083460000000003</v>
      </c>
      <c r="W24" s="163">
        <v>1.1966299999999999</v>
      </c>
      <c r="X24" s="163">
        <v>1.4176900000000003</v>
      </c>
      <c r="Y24" s="163">
        <v>1.3351540000000004</v>
      </c>
      <c r="Z24" s="163">
        <v>1.4063489999999998</v>
      </c>
      <c r="AA24" s="163">
        <v>1.4893130000000003</v>
      </c>
      <c r="AB24" s="163">
        <v>1.8470869999999997</v>
      </c>
      <c r="AC24" s="163">
        <v>2.4152370000000003</v>
      </c>
      <c r="AD24" s="163">
        <v>3.9473270000000014</v>
      </c>
      <c r="AE24" s="163">
        <v>4.2432589999999992</v>
      </c>
      <c r="AF24" s="163">
        <v>5.1923190000000021</v>
      </c>
      <c r="AG24" s="163">
        <v>6.4372000000000007</v>
      </c>
    </row>
    <row r="25" spans="1:33" x14ac:dyDescent="0.2">
      <c r="A25" s="105"/>
      <c r="B25" s="161" t="s">
        <v>150</v>
      </c>
      <c r="C25" s="160"/>
      <c r="D25" s="162">
        <v>6.0216000000000013E-2</v>
      </c>
      <c r="E25" s="162">
        <v>8.5010000000000002E-2</v>
      </c>
      <c r="F25" s="163">
        <v>0.10751499999999997</v>
      </c>
      <c r="G25" s="163">
        <v>7.7467999999999995E-2</v>
      </c>
      <c r="H25" s="163">
        <v>0.123085</v>
      </c>
      <c r="I25" s="163">
        <v>8.9525999999999994E-2</v>
      </c>
      <c r="J25" s="163">
        <v>0.10969900000000002</v>
      </c>
      <c r="K25" s="163">
        <v>0.17354699999999995</v>
      </c>
      <c r="L25" s="163">
        <v>0.34174100000000002</v>
      </c>
      <c r="M25" s="163">
        <v>0.34759599999999996</v>
      </c>
      <c r="N25" s="163">
        <v>0.26063700000000001</v>
      </c>
      <c r="O25" s="163">
        <v>0.26056000000000007</v>
      </c>
      <c r="P25" s="163">
        <v>0.27459600000000006</v>
      </c>
      <c r="Q25" s="163">
        <v>0.34146399999999999</v>
      </c>
      <c r="R25" s="163">
        <v>0.39598300000000008</v>
      </c>
      <c r="S25" s="163">
        <v>0.70994299999999977</v>
      </c>
      <c r="T25" s="163">
        <v>0.84454899999999988</v>
      </c>
      <c r="U25" s="163">
        <v>0.78411399999999987</v>
      </c>
      <c r="V25" s="163">
        <v>0.76326699999999992</v>
      </c>
      <c r="W25" s="163">
        <v>0.63315299999999997</v>
      </c>
      <c r="X25" s="163">
        <v>0.75466300000000019</v>
      </c>
      <c r="Y25" s="163">
        <v>1.0211109999999999</v>
      </c>
      <c r="Z25" s="163">
        <v>1.2312320000000001</v>
      </c>
      <c r="AA25" s="163">
        <v>2.260297</v>
      </c>
      <c r="AB25" s="163">
        <v>1.4100079999999999</v>
      </c>
      <c r="AC25" s="163">
        <v>0.45930899999999991</v>
      </c>
      <c r="AD25" s="163">
        <v>0.45894099999999999</v>
      </c>
      <c r="AE25" s="163">
        <v>0.48669000000000012</v>
      </c>
      <c r="AF25" s="163">
        <v>0.69814800000000032</v>
      </c>
      <c r="AG25" s="163">
        <v>1.3916410000000001</v>
      </c>
    </row>
    <row r="26" spans="1:33" x14ac:dyDescent="0.2">
      <c r="A26" s="105"/>
      <c r="B26" s="165" t="s">
        <v>149</v>
      </c>
      <c r="C26" s="160"/>
      <c r="D26" s="162">
        <v>5.8970320000000003</v>
      </c>
      <c r="E26" s="162">
        <v>4.3812050000000005</v>
      </c>
      <c r="F26" s="163">
        <v>4.8213479999999995</v>
      </c>
      <c r="G26" s="163">
        <v>6.1674809999999987</v>
      </c>
      <c r="H26" s="163">
        <v>7.4799749999999987</v>
      </c>
      <c r="I26" s="163">
        <v>2.2592479999999999</v>
      </c>
      <c r="J26" s="163">
        <v>9.2412439999999982</v>
      </c>
      <c r="K26" s="163">
        <v>3.7001809999999988</v>
      </c>
      <c r="L26" s="163">
        <v>5.888335999999998</v>
      </c>
      <c r="M26" s="163">
        <v>3.4136889999999993</v>
      </c>
      <c r="N26" s="163">
        <v>2.6285509999999999</v>
      </c>
      <c r="O26" s="163">
        <v>3.7645939999999989</v>
      </c>
      <c r="P26" s="163">
        <v>4.6580719999999998</v>
      </c>
      <c r="Q26" s="163">
        <v>4.2804189999999993</v>
      </c>
      <c r="R26" s="163">
        <v>6.091495000000001</v>
      </c>
      <c r="S26" s="163">
        <v>4.9167439999999978</v>
      </c>
      <c r="T26" s="163">
        <v>5.1855259999999976</v>
      </c>
      <c r="U26" s="163">
        <v>5.184251999999999</v>
      </c>
      <c r="V26" s="163">
        <v>4.4759380000000002</v>
      </c>
      <c r="W26" s="163">
        <v>5.2745569999999997</v>
      </c>
      <c r="X26" s="163">
        <v>5.8615769999999996</v>
      </c>
      <c r="Y26" s="163">
        <v>7.768853</v>
      </c>
      <c r="Z26" s="163">
        <v>6.6829900000000002</v>
      </c>
      <c r="AA26" s="163">
        <v>7.4067539999999994</v>
      </c>
      <c r="AB26" s="163">
        <v>7.9085719999999995</v>
      </c>
      <c r="AC26" s="163">
        <v>5.5850909999999985</v>
      </c>
      <c r="AD26" s="163">
        <v>5.5587920000000004</v>
      </c>
      <c r="AE26" s="163">
        <v>6.6876890000000007</v>
      </c>
      <c r="AF26" s="163">
        <v>6.3948979999999995</v>
      </c>
      <c r="AG26" s="163">
        <v>8.3411770000000001</v>
      </c>
    </row>
    <row r="27" spans="1:33" s="80" customFormat="1" x14ac:dyDescent="0.2">
      <c r="A27" s="161"/>
      <c r="B27" s="161" t="s">
        <v>145</v>
      </c>
      <c r="C27" s="161"/>
      <c r="D27" s="163">
        <v>1.7324349999999999</v>
      </c>
      <c r="E27" s="163">
        <v>1.3731190000000002</v>
      </c>
      <c r="F27" s="163">
        <v>1.5362239999999996</v>
      </c>
      <c r="G27" s="163">
        <v>2.7825299999999995</v>
      </c>
      <c r="H27" s="163">
        <v>3.1666820000000007</v>
      </c>
      <c r="I27" s="163">
        <v>1.53847</v>
      </c>
      <c r="J27" s="163">
        <v>2.8218100000000002</v>
      </c>
      <c r="K27" s="163">
        <v>2.8126379999999997</v>
      </c>
      <c r="L27" s="163">
        <v>3.6123300000000014</v>
      </c>
      <c r="M27" s="163">
        <v>3.7240229999999999</v>
      </c>
      <c r="N27" s="163">
        <v>3.0037679999999995</v>
      </c>
      <c r="O27" s="163">
        <v>4.0183970000000002</v>
      </c>
      <c r="P27" s="163">
        <v>3.483055999999999</v>
      </c>
      <c r="Q27" s="163">
        <v>5.5427290000000005</v>
      </c>
      <c r="R27" s="163">
        <v>6.9464740000000003</v>
      </c>
      <c r="S27" s="163">
        <v>12.906578999999999</v>
      </c>
      <c r="T27" s="163">
        <v>7.6935770000000012</v>
      </c>
      <c r="U27" s="163">
        <v>6.8046189999999989</v>
      </c>
      <c r="V27" s="163">
        <v>7.0936980000000007</v>
      </c>
      <c r="W27" s="163">
        <v>8.5050620000000023</v>
      </c>
      <c r="X27" s="163">
        <v>12.271919999999996</v>
      </c>
      <c r="Y27" s="163">
        <v>12.148306999999999</v>
      </c>
      <c r="Z27" s="163">
        <v>15.031559999999999</v>
      </c>
      <c r="AA27" s="163">
        <v>13.722708000000001</v>
      </c>
      <c r="AB27" s="163">
        <v>14.079041999999998</v>
      </c>
      <c r="AC27" s="163">
        <v>15.337411000000015</v>
      </c>
      <c r="AD27" s="163">
        <v>20.545949999999987</v>
      </c>
      <c r="AE27" s="163">
        <v>30.739320000000006</v>
      </c>
      <c r="AF27" s="163">
        <v>36.135953000000015</v>
      </c>
      <c r="AG27" s="163">
        <v>35.448452000000003</v>
      </c>
    </row>
    <row r="28" spans="1:33" s="80" customFormat="1" x14ac:dyDescent="0.2">
      <c r="A28" s="161"/>
      <c r="B28" s="161"/>
      <c r="C28" s="161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</row>
    <row r="29" spans="1:33" x14ac:dyDescent="0.2">
      <c r="A29" s="166" t="s">
        <v>179</v>
      </c>
      <c r="B29" s="166"/>
      <c r="C29" s="160"/>
      <c r="D29" s="175">
        <f t="shared" ref="D29:Y29" si="0">SUM(D8:D27)</f>
        <v>16.311136999999999</v>
      </c>
      <c r="E29" s="175">
        <f t="shared" si="0"/>
        <v>15.052895000000001</v>
      </c>
      <c r="F29" s="175">
        <f t="shared" si="0"/>
        <v>14.917538999999996</v>
      </c>
      <c r="G29" s="175">
        <f t="shared" si="0"/>
        <v>20.98048</v>
      </c>
      <c r="H29" s="175">
        <f t="shared" si="0"/>
        <v>24.521625</v>
      </c>
      <c r="I29" s="175">
        <f t="shared" si="0"/>
        <v>20.767325</v>
      </c>
      <c r="J29" s="175">
        <f t="shared" si="0"/>
        <v>37.122701000000006</v>
      </c>
      <c r="K29" s="175">
        <f t="shared" si="0"/>
        <v>30.103191999999993</v>
      </c>
      <c r="L29" s="175">
        <f t="shared" si="0"/>
        <v>36.508517999999995</v>
      </c>
      <c r="M29" s="175">
        <f t="shared" si="0"/>
        <v>37.891693999999994</v>
      </c>
      <c r="N29" s="175">
        <f t="shared" si="0"/>
        <v>34.095853999999996</v>
      </c>
      <c r="O29" s="175">
        <f t="shared" si="0"/>
        <v>36.522518999999996</v>
      </c>
      <c r="P29" s="175">
        <f t="shared" si="0"/>
        <v>30.502002999999995</v>
      </c>
      <c r="Q29" s="175">
        <f t="shared" si="0"/>
        <v>37.339655999999998</v>
      </c>
      <c r="R29" s="175">
        <f t="shared" si="0"/>
        <v>43.839254999999994</v>
      </c>
      <c r="S29" s="175">
        <f t="shared" si="0"/>
        <v>46.965869000000005</v>
      </c>
      <c r="T29" s="175">
        <f t="shared" si="0"/>
        <v>45.322227999999996</v>
      </c>
      <c r="U29" s="175">
        <f t="shared" si="0"/>
        <v>48.443349000000012</v>
      </c>
      <c r="V29" s="175">
        <f t="shared" si="0"/>
        <v>49.166809000000001</v>
      </c>
      <c r="W29" s="175">
        <f t="shared" si="0"/>
        <v>49.661710000000014</v>
      </c>
      <c r="X29" s="175">
        <f t="shared" si="0"/>
        <v>54.725821999999994</v>
      </c>
      <c r="Y29" s="175">
        <f t="shared" si="0"/>
        <v>66.267533999999998</v>
      </c>
      <c r="Z29" s="175">
        <v>75.246232999999989</v>
      </c>
      <c r="AA29" s="175">
        <v>73.427778999999987</v>
      </c>
      <c r="AB29" s="92">
        <v>71.523233999999988</v>
      </c>
      <c r="AC29" s="92">
        <v>70.662782000000007</v>
      </c>
      <c r="AD29" s="92">
        <v>79.592243999999994</v>
      </c>
      <c r="AE29" s="92">
        <v>96.557942000000011</v>
      </c>
      <c r="AF29" s="92">
        <v>108.85082800000001</v>
      </c>
      <c r="AG29" s="92">
        <v>110.80829300000002</v>
      </c>
    </row>
    <row r="30" spans="1:33" ht="13.5" thickBot="1" x14ac:dyDescent="0.25">
      <c r="A30" s="167"/>
      <c r="B30" s="167"/>
      <c r="C30" s="168"/>
      <c r="D30" s="168"/>
      <c r="E30" s="168"/>
      <c r="F30" s="168"/>
      <c r="G30" s="168"/>
      <c r="H30" s="168"/>
      <c r="I30" s="168"/>
      <c r="J30" s="168"/>
      <c r="K30" s="169"/>
      <c r="L30" s="169"/>
      <c r="M30" s="169"/>
      <c r="N30" s="169"/>
      <c r="O30" s="169"/>
      <c r="P30" s="169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</row>
    <row r="32" spans="1:33" x14ac:dyDescent="0.2">
      <c r="A32" s="550" t="s">
        <v>142</v>
      </c>
      <c r="B32" s="637"/>
      <c r="C32" s="637"/>
    </row>
    <row r="33" spans="1:32" x14ac:dyDescent="0.2">
      <c r="A33" s="490" t="s">
        <v>365</v>
      </c>
      <c r="B33" s="86"/>
      <c r="X33" s="72"/>
      <c r="Y33" s="72"/>
      <c r="Z33" s="72"/>
      <c r="AA33" s="72"/>
      <c r="AB33" s="72"/>
      <c r="AC33" s="72"/>
      <c r="AD33" s="72"/>
      <c r="AE33" s="72"/>
      <c r="AF33" s="72"/>
    </row>
    <row r="34" spans="1:32" x14ac:dyDescent="0.2">
      <c r="A34" s="460" t="s">
        <v>469</v>
      </c>
      <c r="B34" s="86"/>
    </row>
    <row r="35" spans="1:32" x14ac:dyDescent="0.2">
      <c r="A35" s="490"/>
      <c r="B35" s="86"/>
    </row>
    <row r="36" spans="1:32" x14ac:dyDescent="0.2">
      <c r="A36" s="564"/>
      <c r="X36" s="85"/>
      <c r="Y36" s="85"/>
      <c r="Z36" s="85"/>
      <c r="AA36" s="85"/>
      <c r="AB36" s="85"/>
      <c r="AC36" s="85"/>
      <c r="AD36" s="85"/>
      <c r="AE36" s="85"/>
      <c r="AF36" s="85"/>
    </row>
    <row r="37" spans="1:32" x14ac:dyDescent="0.2">
      <c r="V37" s="105" t="s">
        <v>38</v>
      </c>
    </row>
  </sheetData>
  <hyperlinks>
    <hyperlink ref="AF1" r:id="rId1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fitToWidth="0" fitToHeight="0" orientation="landscape" horizont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N50"/>
  <sheetViews>
    <sheetView showGridLines="0" zoomScaleNormal="100" workbookViewId="0">
      <pane xSplit="2" ySplit="6" topLeftCell="C7" activePane="bottomRight" state="frozen"/>
      <selection activeCell="K46" sqref="K46"/>
      <selection pane="topRight" activeCell="K46" sqref="K46"/>
      <selection pane="bottomLeft" activeCell="K46" sqref="K46"/>
      <selection pane="bottomRight" activeCell="C7" sqref="C7"/>
    </sheetView>
  </sheetViews>
  <sheetFormatPr defaultRowHeight="12.75" x14ac:dyDescent="0.2"/>
  <cols>
    <col min="1" max="1" width="4.5546875" style="273" customWidth="1"/>
    <col min="2" max="2" width="30.109375" style="273" customWidth="1"/>
    <col min="3" max="3" width="7.5546875" style="273" customWidth="1"/>
    <col min="4" max="27" width="7.5546875" style="444" customWidth="1"/>
    <col min="28" max="29" width="8.88671875" style="444"/>
    <col min="30" max="30" width="8.33203125" style="444" bestFit="1" customWidth="1"/>
    <col min="31" max="33" width="8.33203125" style="444" customWidth="1"/>
    <col min="34" max="16384" width="8.88671875" style="444"/>
  </cols>
  <sheetData>
    <row r="1" spans="1:36" s="480" customFormat="1" x14ac:dyDescent="0.2">
      <c r="A1" s="60" t="s">
        <v>338</v>
      </c>
      <c r="D1" s="444" t="s">
        <v>467</v>
      </c>
      <c r="E1" s="645" t="s">
        <v>456</v>
      </c>
      <c r="F1" s="481"/>
      <c r="Q1" s="439"/>
      <c r="S1" s="439"/>
      <c r="W1" s="439"/>
      <c r="X1" s="439"/>
      <c r="AG1" s="457" t="s">
        <v>468</v>
      </c>
      <c r="AH1" s="645" t="s">
        <v>456</v>
      </c>
      <c r="AI1" s="645" t="s">
        <v>456</v>
      </c>
    </row>
    <row r="2" spans="1:36" s="273" customFormat="1" x14ac:dyDescent="0.2">
      <c r="A2" s="60" t="s">
        <v>339</v>
      </c>
      <c r="Q2" s="439"/>
      <c r="S2" s="439"/>
      <c r="W2" s="439"/>
      <c r="X2" s="439"/>
    </row>
    <row r="3" spans="1:36" s="273" customFormat="1" ht="13.5" thickBot="1" x14ac:dyDescent="0.25">
      <c r="A3" s="60" t="s">
        <v>75</v>
      </c>
      <c r="Q3" s="439"/>
      <c r="S3" s="439"/>
      <c r="V3" s="279"/>
      <c r="W3" s="439"/>
      <c r="X3" s="439"/>
      <c r="Z3" s="439"/>
    </row>
    <row r="4" spans="1:36" s="273" customFormat="1" x14ac:dyDescent="0.2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</row>
    <row r="5" spans="1:36" s="273" customFormat="1" x14ac:dyDescent="0.2">
      <c r="A5" s="275"/>
      <c r="B5" s="276" t="s">
        <v>39</v>
      </c>
      <c r="C5" s="276">
        <v>1985</v>
      </c>
      <c r="D5" s="276">
        <v>1986</v>
      </c>
      <c r="E5" s="276">
        <v>1987</v>
      </c>
      <c r="F5" s="276">
        <v>1988</v>
      </c>
      <c r="G5" s="276">
        <v>1989</v>
      </c>
      <c r="H5" s="276">
        <v>1990</v>
      </c>
      <c r="I5" s="276">
        <v>1991</v>
      </c>
      <c r="J5" s="276">
        <v>1992</v>
      </c>
      <c r="K5" s="276">
        <v>1993</v>
      </c>
      <c r="L5" s="276">
        <v>1994</v>
      </c>
      <c r="M5" s="276">
        <v>1995</v>
      </c>
      <c r="N5" s="276">
        <v>1996</v>
      </c>
      <c r="O5" s="276">
        <v>1997</v>
      </c>
      <c r="P5" s="276">
        <v>1998</v>
      </c>
      <c r="Q5" s="276">
        <v>1999</v>
      </c>
      <c r="R5" s="276">
        <v>2000</v>
      </c>
      <c r="S5" s="277">
        <v>2001</v>
      </c>
      <c r="T5" s="277">
        <v>2002</v>
      </c>
      <c r="U5" s="277">
        <v>2003</v>
      </c>
      <c r="V5" s="277">
        <v>2004</v>
      </c>
      <c r="W5" s="277">
        <v>2005</v>
      </c>
      <c r="X5" s="277">
        <v>2006</v>
      </c>
      <c r="Y5" s="277">
        <v>2007</v>
      </c>
      <c r="Z5" s="277">
        <v>2008</v>
      </c>
      <c r="AA5" s="277">
        <v>2009</v>
      </c>
      <c r="AB5" s="277">
        <v>2010</v>
      </c>
      <c r="AC5" s="277">
        <v>2011</v>
      </c>
      <c r="AD5" s="277">
        <v>2012</v>
      </c>
      <c r="AE5" s="277">
        <v>2013</v>
      </c>
      <c r="AF5" s="277">
        <v>2014</v>
      </c>
      <c r="AG5" s="277">
        <v>2015</v>
      </c>
      <c r="AH5" s="277">
        <v>2016</v>
      </c>
      <c r="AI5" s="277">
        <v>2017</v>
      </c>
    </row>
    <row r="6" spans="1:36" s="273" customFormat="1" ht="13.5" thickBot="1" x14ac:dyDescent="0.25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451"/>
      <c r="N6" s="278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22"/>
      <c r="Z6" s="422" t="s">
        <v>38</v>
      </c>
      <c r="AA6" s="452"/>
      <c r="AB6" s="452"/>
      <c r="AC6" s="452"/>
      <c r="AD6" s="452"/>
      <c r="AE6" s="452"/>
      <c r="AF6" s="452"/>
      <c r="AG6" s="452"/>
      <c r="AH6" s="482"/>
      <c r="AI6" s="482" t="s">
        <v>37</v>
      </c>
    </row>
    <row r="7" spans="1:36" s="273" customFormat="1" x14ac:dyDescent="0.2">
      <c r="A7" s="279" t="s">
        <v>340</v>
      </c>
    </row>
    <row r="8" spans="1:36" s="273" customFormat="1" x14ac:dyDescent="0.2"/>
    <row r="9" spans="1:36" s="273" customFormat="1" x14ac:dyDescent="0.2">
      <c r="A9" s="280"/>
      <c r="B9" s="454" t="s">
        <v>382</v>
      </c>
      <c r="C9" s="176">
        <v>174957</v>
      </c>
      <c r="D9" s="176">
        <v>181184</v>
      </c>
      <c r="E9" s="176">
        <v>181011.0685917006</v>
      </c>
      <c r="F9" s="176">
        <v>182646.13950806094</v>
      </c>
      <c r="G9" s="176">
        <v>183290.1317504847</v>
      </c>
      <c r="H9" s="176">
        <v>179622.75014477471</v>
      </c>
      <c r="I9" s="176">
        <v>186241.2181876626</v>
      </c>
      <c r="J9" s="176">
        <v>186782.1833740361</v>
      </c>
      <c r="K9" s="176">
        <v>174817.88749109031</v>
      </c>
      <c r="L9" s="176">
        <v>166149.5541017775</v>
      </c>
      <c r="M9" s="176">
        <v>154669.36172736855</v>
      </c>
      <c r="N9" s="176">
        <v>160850.47805240308</v>
      </c>
      <c r="O9" s="176">
        <v>151254.11337017783</v>
      </c>
      <c r="P9" s="176">
        <v>154627.77394904458</v>
      </c>
      <c r="Q9" s="176">
        <v>147833.58499999999</v>
      </c>
      <c r="R9" s="176">
        <v>136696.86773581029</v>
      </c>
      <c r="S9" s="176">
        <v>127735.69399999999</v>
      </c>
      <c r="T9" s="176">
        <v>119425.095</v>
      </c>
      <c r="U9" s="176">
        <v>123511.652</v>
      </c>
      <c r="V9" s="176">
        <v>116805.844</v>
      </c>
      <c r="W9" s="176">
        <v>120475.58799999999</v>
      </c>
      <c r="X9" s="176">
        <v>119096.91962567787</v>
      </c>
      <c r="Y9" s="176">
        <v>118231.068</v>
      </c>
      <c r="Z9" s="176">
        <v>116781.44799999999</v>
      </c>
      <c r="AA9" s="176">
        <v>125267.19128136098</v>
      </c>
      <c r="AB9" s="176">
        <v>133564.81150000001</v>
      </c>
      <c r="AC9" s="176">
        <v>134442.93229665051</v>
      </c>
      <c r="AD9" s="176">
        <v>127188.86313999999</v>
      </c>
      <c r="AE9" s="176">
        <v>130088.72092431944</v>
      </c>
      <c r="AF9" s="176">
        <v>131607.6102356952</v>
      </c>
      <c r="AG9" s="176">
        <v>138065.32500169249</v>
      </c>
      <c r="AH9" s="176">
        <v>146087.73000000001</v>
      </c>
      <c r="AI9" s="176">
        <v>146087.73000000001</v>
      </c>
      <c r="AJ9" s="644"/>
    </row>
    <row r="10" spans="1:36" x14ac:dyDescent="0.2">
      <c r="B10" s="454" t="s">
        <v>341</v>
      </c>
      <c r="C10" s="281">
        <v>2770.4494645442937</v>
      </c>
      <c r="D10" s="281">
        <v>2757.8725860605828</v>
      </c>
      <c r="E10" s="281">
        <v>2538.4145874340243</v>
      </c>
      <c r="F10" s="281">
        <v>2773.8046773475894</v>
      </c>
      <c r="G10" s="281">
        <v>2759.2177013759665</v>
      </c>
      <c r="H10" s="281">
        <v>2816.6788070815855</v>
      </c>
      <c r="I10" s="281">
        <v>2660.7522501185622</v>
      </c>
      <c r="J10" s="281">
        <v>2495.5694748916198</v>
      </c>
      <c r="K10" s="281">
        <v>2329.9822332220879</v>
      </c>
      <c r="L10" s="281">
        <v>1927.7003050567962</v>
      </c>
      <c r="M10" s="281">
        <v>1807.9553999999998</v>
      </c>
      <c r="N10" s="281">
        <v>1553.8319999999999</v>
      </c>
      <c r="O10" s="281">
        <v>1417.5607697345745</v>
      </c>
      <c r="P10" s="281">
        <v>1286.0397146051137</v>
      </c>
      <c r="Q10" s="281">
        <v>1241.8141253098102</v>
      </c>
      <c r="R10" s="281">
        <v>1167.7708032437235</v>
      </c>
      <c r="S10" s="281">
        <v>1084.5594521589101</v>
      </c>
      <c r="T10" s="281">
        <v>1058.8633102876111</v>
      </c>
      <c r="U10" s="281">
        <v>905.13221916014004</v>
      </c>
      <c r="V10" s="281">
        <v>745.94814079074251</v>
      </c>
      <c r="W10" s="281">
        <v>703.01869510708093</v>
      </c>
      <c r="X10" s="281">
        <v>699.88897651296827</v>
      </c>
      <c r="Y10" s="281">
        <v>676.93548731551527</v>
      </c>
      <c r="Z10" s="281">
        <v>677.03144101681846</v>
      </c>
      <c r="AA10" s="281">
        <v>691.90059605861802</v>
      </c>
      <c r="AB10" s="281">
        <v>691.16548506417143</v>
      </c>
      <c r="AC10" s="281">
        <v>686.90533071348796</v>
      </c>
      <c r="AD10" s="281">
        <v>754.53738007447794</v>
      </c>
      <c r="AE10" s="281">
        <v>818.28199887397545</v>
      </c>
      <c r="AF10" s="281">
        <v>855.24624952952047</v>
      </c>
      <c r="AG10" s="281">
        <v>860.89437496258881</v>
      </c>
      <c r="AH10" s="281">
        <v>730.7213902457994</v>
      </c>
      <c r="AI10" s="281">
        <v>730.7213902457994</v>
      </c>
      <c r="AJ10" s="485"/>
    </row>
    <row r="11" spans="1:36" x14ac:dyDescent="0.2"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485"/>
    </row>
    <row r="12" spans="1:36" x14ac:dyDescent="0.2">
      <c r="B12" s="280" t="s">
        <v>342</v>
      </c>
      <c r="C12" s="284">
        <f t="shared" ref="C12:U12" si="0">SUM(C9:C10)</f>
        <v>177727.4494645443</v>
      </c>
      <c r="D12" s="284">
        <f t="shared" si="0"/>
        <v>183941.87258606058</v>
      </c>
      <c r="E12" s="284">
        <f t="shared" si="0"/>
        <v>183549.48317913464</v>
      </c>
      <c r="F12" s="284">
        <f t="shared" si="0"/>
        <v>185419.94418540853</v>
      </c>
      <c r="G12" s="284">
        <f t="shared" si="0"/>
        <v>186049.34945186067</v>
      </c>
      <c r="H12" s="284">
        <f t="shared" si="0"/>
        <v>182439.4289518563</v>
      </c>
      <c r="I12" s="284">
        <f t="shared" si="0"/>
        <v>188901.97043778116</v>
      </c>
      <c r="J12" s="284">
        <f t="shared" si="0"/>
        <v>189277.75284892772</v>
      </c>
      <c r="K12" s="284">
        <f t="shared" si="0"/>
        <v>177147.86972431239</v>
      </c>
      <c r="L12" s="284">
        <f t="shared" si="0"/>
        <v>168077.25440683428</v>
      </c>
      <c r="M12" s="284">
        <f t="shared" si="0"/>
        <v>156477.31712736856</v>
      </c>
      <c r="N12" s="284">
        <f t="shared" si="0"/>
        <v>162404.31005240307</v>
      </c>
      <c r="O12" s="284">
        <f t="shared" si="0"/>
        <v>152671.67413991241</v>
      </c>
      <c r="P12" s="284">
        <f t="shared" si="0"/>
        <v>155913.81366364969</v>
      </c>
      <c r="Q12" s="284">
        <f t="shared" si="0"/>
        <v>149075.39912530981</v>
      </c>
      <c r="R12" s="284">
        <f t="shared" si="0"/>
        <v>137864.63853905402</v>
      </c>
      <c r="S12" s="284">
        <f t="shared" si="0"/>
        <v>128820.2534521589</v>
      </c>
      <c r="T12" s="284">
        <f t="shared" si="0"/>
        <v>120483.95831028761</v>
      </c>
      <c r="U12" s="284">
        <f t="shared" si="0"/>
        <v>124416.78421916014</v>
      </c>
      <c r="V12" s="284">
        <f t="shared" ref="V12:AB12" si="1">SUM(V9:V10)</f>
        <v>117551.79214079074</v>
      </c>
      <c r="W12" s="284">
        <f t="shared" si="1"/>
        <v>121178.60669510707</v>
      </c>
      <c r="X12" s="284">
        <f t="shared" si="1"/>
        <v>119796.80860219084</v>
      </c>
      <c r="Y12" s="284">
        <f t="shared" si="1"/>
        <v>118908.00348731551</v>
      </c>
      <c r="Z12" s="284">
        <f t="shared" si="1"/>
        <v>117458.47944101681</v>
      </c>
      <c r="AA12" s="284">
        <f t="shared" si="1"/>
        <v>125959.0918774196</v>
      </c>
      <c r="AB12" s="284">
        <f t="shared" si="1"/>
        <v>134255.97698506419</v>
      </c>
      <c r="AC12" s="284">
        <f t="shared" ref="AC12:AG12" si="2">SUM(AC9:AC10)</f>
        <v>135129.837627364</v>
      </c>
      <c r="AD12" s="284">
        <f t="shared" si="2"/>
        <v>127943.40052007446</v>
      </c>
      <c r="AE12" s="284">
        <f t="shared" si="2"/>
        <v>130907.00292319342</v>
      </c>
      <c r="AF12" s="284">
        <f t="shared" si="2"/>
        <v>132462.85648522474</v>
      </c>
      <c r="AG12" s="284">
        <f t="shared" si="2"/>
        <v>138926.21937665506</v>
      </c>
      <c r="AH12" s="284">
        <v>146818.45139024581</v>
      </c>
      <c r="AI12" s="284">
        <v>146818.45139024581</v>
      </c>
      <c r="AJ12" s="485"/>
    </row>
    <row r="13" spans="1:36" x14ac:dyDescent="0.2">
      <c r="A13" s="285"/>
      <c r="B13" s="285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85"/>
    </row>
    <row r="14" spans="1:36" x14ac:dyDescent="0.2">
      <c r="A14" s="279" t="s">
        <v>343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AJ14" s="485"/>
    </row>
    <row r="15" spans="1:36" x14ac:dyDescent="0.2"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AJ15" s="485"/>
    </row>
    <row r="16" spans="1:36" x14ac:dyDescent="0.2">
      <c r="B16" s="454" t="s">
        <v>344</v>
      </c>
      <c r="C16" s="281">
        <v>44679.379351091025</v>
      </c>
      <c r="D16" s="281">
        <v>43172.514983474859</v>
      </c>
      <c r="E16" s="281">
        <v>42996.090662409712</v>
      </c>
      <c r="F16" s="281">
        <v>42360.257038868789</v>
      </c>
      <c r="G16" s="281">
        <v>42134.371059163197</v>
      </c>
      <c r="H16" s="281">
        <v>41181.407518554435</v>
      </c>
      <c r="I16" s="281">
        <v>40038.705697950871</v>
      </c>
      <c r="J16" s="281">
        <v>38896.665228580765</v>
      </c>
      <c r="K16" s="281">
        <v>37300.129012684054</v>
      </c>
      <c r="L16" s="281">
        <v>36117.629999999997</v>
      </c>
      <c r="M16" s="281">
        <v>33716.498185853969</v>
      </c>
      <c r="N16" s="281">
        <v>32962.605690835771</v>
      </c>
      <c r="O16" s="281">
        <v>31898.099385033576</v>
      </c>
      <c r="P16" s="281">
        <v>29874.785434678502</v>
      </c>
      <c r="Q16" s="281">
        <v>28444.321000621749</v>
      </c>
      <c r="R16" s="281">
        <v>30423.345979659174</v>
      </c>
      <c r="S16" s="281">
        <v>30659.786051999996</v>
      </c>
      <c r="T16" s="281">
        <v>27886.782110921333</v>
      </c>
      <c r="U16" s="281">
        <v>26951.539185546495</v>
      </c>
      <c r="V16" s="281">
        <v>26989.784</v>
      </c>
      <c r="W16" s="281">
        <v>27896.400000000001</v>
      </c>
      <c r="X16" s="281">
        <v>27618.718000000001</v>
      </c>
      <c r="Y16" s="281">
        <v>27275.412949463658</v>
      </c>
      <c r="Z16" s="281">
        <v>28042.849751965114</v>
      </c>
      <c r="AA16" s="281">
        <v>28403.878738858308</v>
      </c>
      <c r="AB16" s="281">
        <v>28616.408220305602</v>
      </c>
      <c r="AC16" s="281">
        <v>28923.209435364857</v>
      </c>
      <c r="AD16" s="281">
        <v>28912.295769680277</v>
      </c>
      <c r="AE16" s="281">
        <v>29033.945502503091</v>
      </c>
      <c r="AF16" s="281">
        <v>28757.252160808344</v>
      </c>
      <c r="AG16" s="281">
        <v>29165.612327861782</v>
      </c>
      <c r="AH16" s="281">
        <v>29447.071138790045</v>
      </c>
      <c r="AI16" s="281">
        <v>29447.071138790045</v>
      </c>
      <c r="AJ16" s="485"/>
    </row>
    <row r="17" spans="1:36" x14ac:dyDescent="0.2">
      <c r="B17" s="454" t="s">
        <v>345</v>
      </c>
      <c r="C17" s="281">
        <v>23.8125</v>
      </c>
      <c r="D17" s="281">
        <v>23.8125</v>
      </c>
      <c r="E17" s="281">
        <v>26.67</v>
      </c>
      <c r="F17" s="281">
        <v>25.336500000000001</v>
      </c>
      <c r="G17" s="281">
        <v>23.241</v>
      </c>
      <c r="H17" s="281">
        <v>22.669499999999999</v>
      </c>
      <c r="I17" s="281">
        <v>22.669499999999999</v>
      </c>
      <c r="J17" s="281">
        <v>28.834175249999998</v>
      </c>
      <c r="K17" s="281">
        <v>38.786561999999996</v>
      </c>
      <c r="L17" s="281">
        <v>42.6</v>
      </c>
      <c r="M17" s="281">
        <v>34.6</v>
      </c>
      <c r="N17" s="281">
        <v>51.5</v>
      </c>
      <c r="O17" s="281">
        <v>45</v>
      </c>
      <c r="P17" s="281">
        <v>53.2</v>
      </c>
      <c r="Q17" s="281">
        <v>74.5</v>
      </c>
      <c r="R17" s="281">
        <v>78.900000000000006</v>
      </c>
      <c r="S17" s="281">
        <v>96.8</v>
      </c>
      <c r="T17" s="281">
        <v>107.6</v>
      </c>
      <c r="U17" s="281">
        <v>143</v>
      </c>
      <c r="V17" s="281">
        <v>168.5</v>
      </c>
      <c r="W17" s="281">
        <v>126.5</v>
      </c>
      <c r="X17" s="281">
        <v>137.5</v>
      </c>
      <c r="Y17" s="281">
        <v>165.6</v>
      </c>
      <c r="Z17" s="281">
        <v>179.7</v>
      </c>
      <c r="AA17" s="281">
        <v>179.5</v>
      </c>
      <c r="AB17" s="281">
        <v>185</v>
      </c>
      <c r="AC17" s="281">
        <v>192.06666666666666</v>
      </c>
      <c r="AD17" s="281">
        <v>202</v>
      </c>
      <c r="AE17" s="281">
        <v>222</v>
      </c>
      <c r="AF17" s="281">
        <v>225</v>
      </c>
      <c r="AG17" s="281">
        <v>218.5</v>
      </c>
      <c r="AH17" s="281">
        <v>216.8</v>
      </c>
      <c r="AI17" s="281">
        <v>216.8</v>
      </c>
      <c r="AJ17" s="485"/>
    </row>
    <row r="18" spans="1:36" x14ac:dyDescent="0.2"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485"/>
    </row>
    <row r="19" spans="1:36" x14ac:dyDescent="0.2">
      <c r="B19" s="279" t="s">
        <v>346</v>
      </c>
      <c r="C19" s="284">
        <f t="shared" ref="C19:AA19" si="3">SUM(C16:C17)</f>
        <v>44703.191851091025</v>
      </c>
      <c r="D19" s="284">
        <f t="shared" si="3"/>
        <v>43196.327483474859</v>
      </c>
      <c r="E19" s="284">
        <f t="shared" si="3"/>
        <v>43022.76066240971</v>
      </c>
      <c r="F19" s="284">
        <f t="shared" si="3"/>
        <v>42385.593538868787</v>
      </c>
      <c r="G19" s="284">
        <f t="shared" si="3"/>
        <v>42157.612059163199</v>
      </c>
      <c r="H19" s="284">
        <f t="shared" si="3"/>
        <v>41204.077018554439</v>
      </c>
      <c r="I19" s="284">
        <f t="shared" si="3"/>
        <v>40061.375197950874</v>
      </c>
      <c r="J19" s="284">
        <f t="shared" si="3"/>
        <v>38925.499403830763</v>
      </c>
      <c r="K19" s="284">
        <f t="shared" si="3"/>
        <v>37338.915574684055</v>
      </c>
      <c r="L19" s="284">
        <f t="shared" si="3"/>
        <v>36160.229999999996</v>
      </c>
      <c r="M19" s="284">
        <f t="shared" si="3"/>
        <v>33751.098185853967</v>
      </c>
      <c r="N19" s="284">
        <f t="shared" si="3"/>
        <v>33014.105690835771</v>
      </c>
      <c r="O19" s="284">
        <f t="shared" si="3"/>
        <v>31943.099385033576</v>
      </c>
      <c r="P19" s="284">
        <f t="shared" si="3"/>
        <v>29927.985434678503</v>
      </c>
      <c r="Q19" s="284">
        <f t="shared" si="3"/>
        <v>28518.821000621749</v>
      </c>
      <c r="R19" s="284">
        <f t="shared" si="3"/>
        <v>30502.245979659176</v>
      </c>
      <c r="S19" s="284">
        <f t="shared" si="3"/>
        <v>30756.586051999995</v>
      </c>
      <c r="T19" s="284">
        <f t="shared" si="3"/>
        <v>27994.382110921331</v>
      </c>
      <c r="U19" s="284">
        <f t="shared" si="3"/>
        <v>27094.539185546495</v>
      </c>
      <c r="V19" s="284">
        <f t="shared" si="3"/>
        <v>27158.284</v>
      </c>
      <c r="W19" s="284">
        <f t="shared" si="3"/>
        <v>28022.9</v>
      </c>
      <c r="X19" s="284">
        <f t="shared" si="3"/>
        <v>27756.218000000001</v>
      </c>
      <c r="Y19" s="284">
        <f t="shared" si="3"/>
        <v>27441.012949463657</v>
      </c>
      <c r="Z19" s="284">
        <f t="shared" si="3"/>
        <v>28222.549751965114</v>
      </c>
      <c r="AA19" s="284">
        <f t="shared" si="3"/>
        <v>28583.378738858308</v>
      </c>
      <c r="AB19" s="284">
        <f t="shared" ref="AB19:AG19" si="4">SUM(AB16:AB17)</f>
        <v>28801.408220305602</v>
      </c>
      <c r="AC19" s="284">
        <f t="shared" si="4"/>
        <v>29115.276102031523</v>
      </c>
      <c r="AD19" s="284">
        <f t="shared" si="4"/>
        <v>29114.295769680277</v>
      </c>
      <c r="AE19" s="284">
        <f t="shared" si="4"/>
        <v>29255.945502503091</v>
      </c>
      <c r="AF19" s="284">
        <f t="shared" si="4"/>
        <v>28982.252160808344</v>
      </c>
      <c r="AG19" s="284">
        <f t="shared" si="4"/>
        <v>29384.112327861782</v>
      </c>
      <c r="AH19" s="284">
        <v>29663.871138790044</v>
      </c>
      <c r="AI19" s="284">
        <v>29663.871138790044</v>
      </c>
      <c r="AJ19" s="485"/>
    </row>
    <row r="20" spans="1:36" x14ac:dyDescent="0.2">
      <c r="A20" s="285"/>
      <c r="B20" s="28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85"/>
    </row>
    <row r="21" spans="1:36" x14ac:dyDescent="0.2">
      <c r="A21" s="280" t="s">
        <v>347</v>
      </c>
      <c r="B21" s="444"/>
      <c r="C21" s="284">
        <f t="shared" ref="C21:AG21" si="5">SUM(C12,C19)</f>
        <v>222430.64131563532</v>
      </c>
      <c r="D21" s="284">
        <f t="shared" si="5"/>
        <v>227138.20006953544</v>
      </c>
      <c r="E21" s="284">
        <f t="shared" si="5"/>
        <v>226572.24384154435</v>
      </c>
      <c r="F21" s="284">
        <f t="shared" si="5"/>
        <v>227805.53772427732</v>
      </c>
      <c r="G21" s="284">
        <f t="shared" si="5"/>
        <v>228206.96151102387</v>
      </c>
      <c r="H21" s="284">
        <f t="shared" si="5"/>
        <v>223643.50597041074</v>
      </c>
      <c r="I21" s="284">
        <f t="shared" si="5"/>
        <v>228963.34563573202</v>
      </c>
      <c r="J21" s="284">
        <f t="shared" si="5"/>
        <v>228203.25225275848</v>
      </c>
      <c r="K21" s="284">
        <f t="shared" si="5"/>
        <v>214486.78529899643</v>
      </c>
      <c r="L21" s="284">
        <f t="shared" si="5"/>
        <v>204237.48440683429</v>
      </c>
      <c r="M21" s="284">
        <f t="shared" si="5"/>
        <v>190228.41531322253</v>
      </c>
      <c r="N21" s="284">
        <f t="shared" si="5"/>
        <v>195418.41574323885</v>
      </c>
      <c r="O21" s="284">
        <f t="shared" si="5"/>
        <v>184614.77352494598</v>
      </c>
      <c r="P21" s="284">
        <f t="shared" si="5"/>
        <v>185841.79909832819</v>
      </c>
      <c r="Q21" s="284">
        <f t="shared" si="5"/>
        <v>177594.22012593155</v>
      </c>
      <c r="R21" s="284">
        <f t="shared" si="5"/>
        <v>168366.8845187132</v>
      </c>
      <c r="S21" s="284">
        <f t="shared" si="5"/>
        <v>159576.83950415888</v>
      </c>
      <c r="T21" s="284">
        <f t="shared" si="5"/>
        <v>148478.34042120894</v>
      </c>
      <c r="U21" s="284">
        <f t="shared" si="5"/>
        <v>151511.32340470664</v>
      </c>
      <c r="V21" s="284">
        <f t="shared" si="5"/>
        <v>144710.07614079074</v>
      </c>
      <c r="W21" s="284">
        <f t="shared" si="5"/>
        <v>149201.50669510706</v>
      </c>
      <c r="X21" s="284">
        <f t="shared" si="5"/>
        <v>147553.02660219083</v>
      </c>
      <c r="Y21" s="284">
        <f t="shared" si="5"/>
        <v>146349.01643677917</v>
      </c>
      <c r="Z21" s="284">
        <f t="shared" si="5"/>
        <v>145681.02919298192</v>
      </c>
      <c r="AA21" s="284">
        <f t="shared" si="5"/>
        <v>154542.47061627792</v>
      </c>
      <c r="AB21" s="284">
        <f t="shared" si="5"/>
        <v>163057.38520536979</v>
      </c>
      <c r="AC21" s="284">
        <f t="shared" si="5"/>
        <v>164245.11372939553</v>
      </c>
      <c r="AD21" s="284">
        <f t="shared" si="5"/>
        <v>157057.69628975473</v>
      </c>
      <c r="AE21" s="284">
        <f t="shared" si="5"/>
        <v>160162.94842569652</v>
      </c>
      <c r="AF21" s="284">
        <f t="shared" si="5"/>
        <v>161445.10864603307</v>
      </c>
      <c r="AG21" s="284">
        <f t="shared" si="5"/>
        <v>168310.33170451684</v>
      </c>
      <c r="AH21" s="284">
        <v>176482.32252903585</v>
      </c>
      <c r="AI21" s="284">
        <v>176482.32252903585</v>
      </c>
      <c r="AJ21" s="485"/>
    </row>
    <row r="22" spans="1:36" ht="13.5" thickBot="1" x14ac:dyDescent="0.25">
      <c r="A22" s="287"/>
      <c r="B22" s="287"/>
      <c r="C22" s="287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</row>
    <row r="24" spans="1:36" s="441" customFormat="1" x14ac:dyDescent="0.2">
      <c r="A24" s="483" t="s">
        <v>348</v>
      </c>
      <c r="C24" s="296"/>
      <c r="N24" s="484"/>
      <c r="O24" s="296"/>
      <c r="P24" s="484"/>
      <c r="Q24" s="484"/>
      <c r="R24" s="484"/>
      <c r="V24" s="453"/>
    </row>
    <row r="25" spans="1:36" x14ac:dyDescent="0.2">
      <c r="A25" s="483" t="s">
        <v>385</v>
      </c>
      <c r="C25" s="109" t="s">
        <v>38</v>
      </c>
      <c r="D25" s="123" t="s">
        <v>38</v>
      </c>
      <c r="E25" s="123" t="s">
        <v>38</v>
      </c>
      <c r="AF25" s="485"/>
      <c r="AG25" s="485"/>
    </row>
    <row r="26" spans="1:36" x14ac:dyDescent="0.2">
      <c r="Q26" s="441"/>
      <c r="R26" s="441"/>
    </row>
    <row r="28" spans="1:36" x14ac:dyDescent="0.2">
      <c r="A28" s="60" t="s">
        <v>349</v>
      </c>
      <c r="B28" s="296"/>
      <c r="C28" s="296"/>
      <c r="D28" s="296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</row>
    <row r="29" spans="1:36" x14ac:dyDescent="0.2">
      <c r="A29" s="60" t="s">
        <v>350</v>
      </c>
      <c r="B29" s="296"/>
      <c r="C29" s="296"/>
      <c r="D29" s="296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</row>
    <row r="30" spans="1:36" ht="13.5" thickBot="1" x14ac:dyDescent="0.25">
      <c r="A30" s="60" t="s">
        <v>75</v>
      </c>
      <c r="B30" s="296"/>
      <c r="C30" s="296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53"/>
    </row>
    <row r="31" spans="1:36" x14ac:dyDescent="0.2">
      <c r="A31" s="289"/>
      <c r="B31" s="274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</row>
    <row r="32" spans="1:36" x14ac:dyDescent="0.2">
      <c r="A32" s="277"/>
      <c r="B32" s="276" t="s">
        <v>39</v>
      </c>
      <c r="C32" s="290">
        <v>1986</v>
      </c>
      <c r="D32" s="276">
        <v>1987</v>
      </c>
      <c r="E32" s="290">
        <v>1988</v>
      </c>
      <c r="F32" s="276">
        <v>1989</v>
      </c>
      <c r="G32" s="290">
        <v>1990</v>
      </c>
      <c r="H32" s="276">
        <v>1991</v>
      </c>
      <c r="I32" s="290">
        <v>1992</v>
      </c>
      <c r="J32" s="276">
        <v>1993</v>
      </c>
      <c r="K32" s="290">
        <v>1994</v>
      </c>
      <c r="L32" s="276">
        <v>1995</v>
      </c>
      <c r="M32" s="290">
        <v>1996</v>
      </c>
      <c r="N32" s="276">
        <v>1997</v>
      </c>
      <c r="O32" s="290">
        <v>1998</v>
      </c>
      <c r="P32" s="276">
        <v>1999</v>
      </c>
      <c r="Q32" s="276">
        <v>2000</v>
      </c>
      <c r="R32" s="276">
        <v>2001</v>
      </c>
      <c r="S32" s="276">
        <v>2002</v>
      </c>
      <c r="T32" s="276">
        <v>2003</v>
      </c>
      <c r="U32" s="276">
        <v>2004</v>
      </c>
    </row>
    <row r="33" spans="1:40" ht="13.5" thickBot="1" x14ac:dyDescent="0.25">
      <c r="A33" s="291"/>
      <c r="B33" s="278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292"/>
      <c r="R33" s="292"/>
      <c r="S33" s="292"/>
      <c r="T33" s="292"/>
      <c r="U33" s="486"/>
    </row>
    <row r="34" spans="1:40" x14ac:dyDescent="0.2">
      <c r="A34" s="293"/>
      <c r="B34" s="294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41"/>
      <c r="S34" s="455"/>
      <c r="T34" s="441"/>
      <c r="U34" s="441"/>
    </row>
    <row r="35" spans="1:40" x14ac:dyDescent="0.2">
      <c r="A35" s="295" t="s">
        <v>351</v>
      </c>
      <c r="B35" s="296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</row>
    <row r="36" spans="1:40" x14ac:dyDescent="0.2">
      <c r="A36" s="297"/>
      <c r="B36" s="296" t="s">
        <v>216</v>
      </c>
      <c r="C36" s="174">
        <v>5238</v>
      </c>
      <c r="D36" s="174">
        <v>5235.1000000000004</v>
      </c>
      <c r="E36" s="174">
        <v>5542.7</v>
      </c>
      <c r="F36" s="174">
        <v>5770.7</v>
      </c>
      <c r="G36" s="174">
        <v>5898.7</v>
      </c>
      <c r="H36" s="174">
        <v>5874.2</v>
      </c>
      <c r="I36" s="174">
        <v>5788.7</v>
      </c>
      <c r="J36" s="174">
        <v>5810.2</v>
      </c>
      <c r="K36" s="174">
        <v>5937.05</v>
      </c>
      <c r="L36" s="174">
        <v>6200.4000000000005</v>
      </c>
      <c r="M36" s="174">
        <v>5359.9413572156855</v>
      </c>
      <c r="N36" s="174">
        <v>5555.079999999999</v>
      </c>
      <c r="O36" s="174">
        <v>5757.5</v>
      </c>
      <c r="P36" s="174">
        <v>5622.28</v>
      </c>
      <c r="Q36" s="174">
        <v>6292.8</v>
      </c>
      <c r="R36" s="174">
        <v>5823</v>
      </c>
      <c r="S36" s="174">
        <v>6675.8</v>
      </c>
      <c r="T36" s="174">
        <v>6449.8</v>
      </c>
      <c r="U36" s="174">
        <v>6375.8</v>
      </c>
      <c r="V36" s="40"/>
      <c r="W36" s="40"/>
      <c r="X36" s="40"/>
      <c r="Y36" s="40"/>
      <c r="Z36" s="40"/>
      <c r="AA36" s="60"/>
      <c r="AB36" s="60"/>
      <c r="AC36" s="40"/>
      <c r="AD36" s="40"/>
      <c r="AE36" s="40"/>
      <c r="AF36" s="40"/>
      <c r="AG36" s="40"/>
      <c r="AH36" s="40"/>
      <c r="AI36" s="40"/>
      <c r="AJ36" s="457"/>
    </row>
    <row r="37" spans="1:40" x14ac:dyDescent="0.2">
      <c r="A37" s="295"/>
      <c r="B37" s="296" t="s">
        <v>352</v>
      </c>
      <c r="C37" s="174">
        <v>7234</v>
      </c>
      <c r="D37" s="174">
        <v>7208</v>
      </c>
      <c r="E37" s="174">
        <v>7828.2</v>
      </c>
      <c r="F37" s="174">
        <v>7991.7</v>
      </c>
      <c r="G37" s="174">
        <v>7783.5</v>
      </c>
      <c r="H37" s="174">
        <v>7844.9</v>
      </c>
      <c r="I37" s="174">
        <v>8223.7999999999993</v>
      </c>
      <c r="J37" s="174">
        <v>8274.7000000000007</v>
      </c>
      <c r="K37" s="174">
        <v>8345.3999999999978</v>
      </c>
      <c r="L37" s="174">
        <v>8312.7000000000007</v>
      </c>
      <c r="M37" s="174">
        <v>8258.5852652355061</v>
      </c>
      <c r="N37" s="174">
        <v>8806.6</v>
      </c>
      <c r="O37" s="174">
        <v>8275.11</v>
      </c>
      <c r="P37" s="174">
        <v>9005.2761327058834</v>
      </c>
      <c r="Q37" s="174">
        <v>9173</v>
      </c>
      <c r="R37" s="174">
        <v>9165</v>
      </c>
      <c r="S37" s="174">
        <v>9873</v>
      </c>
      <c r="T37" s="174">
        <v>9047</v>
      </c>
      <c r="U37" s="174">
        <v>9685</v>
      </c>
      <c r="V37" s="40"/>
      <c r="W37" s="40"/>
      <c r="X37" s="40"/>
      <c r="Y37" s="40"/>
      <c r="Z37" s="40"/>
      <c r="AA37" s="60"/>
      <c r="AB37" s="60"/>
      <c r="AC37" s="40"/>
      <c r="AD37" s="40"/>
      <c r="AE37" s="40"/>
      <c r="AF37" s="40"/>
      <c r="AG37" s="40"/>
      <c r="AH37" s="40"/>
      <c r="AI37" s="40"/>
    </row>
    <row r="38" spans="1:40" x14ac:dyDescent="0.2">
      <c r="A38" s="295"/>
      <c r="B38" s="296" t="s">
        <v>207</v>
      </c>
      <c r="C38" s="298">
        <v>606</v>
      </c>
      <c r="D38" s="298">
        <v>667.5</v>
      </c>
      <c r="E38" s="298">
        <v>707.5</v>
      </c>
      <c r="F38" s="298">
        <v>774.9</v>
      </c>
      <c r="G38" s="298">
        <v>802.3</v>
      </c>
      <c r="H38" s="298">
        <v>832.3</v>
      </c>
      <c r="I38" s="298">
        <v>815.3</v>
      </c>
      <c r="J38" s="298">
        <v>822.1</v>
      </c>
      <c r="K38" s="298">
        <v>827.1</v>
      </c>
      <c r="L38" s="298">
        <v>977.2</v>
      </c>
      <c r="M38" s="298">
        <v>1011.4</v>
      </c>
      <c r="N38" s="298">
        <v>1027.8</v>
      </c>
      <c r="O38" s="298">
        <v>1028.5999999999999</v>
      </c>
      <c r="P38" s="298">
        <v>1040.7</v>
      </c>
      <c r="Q38" s="298">
        <v>995.3</v>
      </c>
      <c r="R38" s="298">
        <v>964</v>
      </c>
      <c r="S38" s="298">
        <v>994</v>
      </c>
      <c r="T38" s="298">
        <v>1019</v>
      </c>
      <c r="U38" s="298">
        <v>1029</v>
      </c>
      <c r="V38" s="40"/>
      <c r="W38" s="40"/>
      <c r="X38" s="40"/>
      <c r="Y38" s="40"/>
      <c r="Z38" s="40"/>
      <c r="AA38" s="412"/>
      <c r="AB38" s="412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x14ac:dyDescent="0.2">
      <c r="A39" s="295"/>
      <c r="B39" s="295" t="s">
        <v>353</v>
      </c>
      <c r="C39" s="299">
        <v>13078</v>
      </c>
      <c r="D39" s="299">
        <v>13110.6</v>
      </c>
      <c r="E39" s="299">
        <v>14078.4</v>
      </c>
      <c r="F39" s="299">
        <v>14537.3</v>
      </c>
      <c r="G39" s="299">
        <v>14484.5</v>
      </c>
      <c r="H39" s="299">
        <v>14551.399999999998</v>
      </c>
      <c r="I39" s="299">
        <v>14827.8</v>
      </c>
      <c r="J39" s="299">
        <v>14907.000000000002</v>
      </c>
      <c r="K39" s="299">
        <v>15109.549999999997</v>
      </c>
      <c r="L39" s="299">
        <v>15490.300000000003</v>
      </c>
      <c r="M39" s="299">
        <v>14629.92662245119</v>
      </c>
      <c r="N39" s="299">
        <v>15389.48</v>
      </c>
      <c r="O39" s="299">
        <v>15061.210000000001</v>
      </c>
      <c r="P39" s="299">
        <v>15668.256132705883</v>
      </c>
      <c r="Q39" s="299">
        <v>16461.099999999999</v>
      </c>
      <c r="R39" s="299">
        <v>15952</v>
      </c>
      <c r="S39" s="299">
        <v>17542.8</v>
      </c>
      <c r="T39" s="299">
        <v>16515.8</v>
      </c>
      <c r="U39" s="299">
        <v>17089.8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3.5" thickBot="1" x14ac:dyDescent="0.25">
      <c r="A40" s="300"/>
      <c r="B40" s="301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</row>
    <row r="41" spans="1:40" x14ac:dyDescent="0.2">
      <c r="A41" s="295"/>
      <c r="B41" s="296"/>
      <c r="C41" s="296"/>
      <c r="D41" s="296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</row>
    <row r="42" spans="1:40" x14ac:dyDescent="0.2">
      <c r="A42" s="347" t="s">
        <v>469</v>
      </c>
      <c r="B42" s="296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87"/>
      <c r="R42" s="487"/>
      <c r="S42" s="485"/>
      <c r="T42" s="485"/>
      <c r="U42" s="485"/>
    </row>
    <row r="43" spans="1:40" x14ac:dyDescent="0.2">
      <c r="A43" s="280"/>
      <c r="C43" s="444"/>
      <c r="Q43" s="485"/>
      <c r="R43" s="485"/>
      <c r="S43" s="485"/>
      <c r="T43" s="485"/>
      <c r="U43" s="488"/>
    </row>
    <row r="44" spans="1:40" x14ac:dyDescent="0.2">
      <c r="Q44" s="485"/>
      <c r="R44" s="485"/>
      <c r="S44" s="485"/>
      <c r="T44" s="485"/>
      <c r="U44" s="485"/>
    </row>
    <row r="45" spans="1:40" x14ac:dyDescent="0.2">
      <c r="Q45" s="485"/>
      <c r="R45" s="485"/>
      <c r="S45" s="485"/>
      <c r="T45" s="485"/>
      <c r="U45" s="485"/>
    </row>
    <row r="50" spans="22:22" x14ac:dyDescent="0.2">
      <c r="V50" s="444" t="s">
        <v>354</v>
      </c>
    </row>
  </sheetData>
  <hyperlinks>
    <hyperlink ref="B9" location="Table_11_Area!A1" display="Field (Table 11)**"/>
    <hyperlink ref="B10" location="'Table 14 Area,Yield &amp; HPM'!A1" display="Protected (Table 14)*"/>
    <hyperlink ref="B16" location="'Table 4 Area'!A1" display="Open (Table 4)"/>
    <hyperlink ref="B17" location="'Table 4 Area'!A1" display="Glasshouse (Table 4)"/>
    <hyperlink ref="E1" r:id="rId1" display="lisa.brown@defra.gsi.gov.uk "/>
    <hyperlink ref="AH1" r:id="rId2" display="lisa.brown@defra.gsi.gov.uk "/>
    <hyperlink ref="AI1" r:id="rId3" display="lisa.brown@defra.gsi.gov.uk 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4"/>
  <headerFooter alignWithMargins="0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E14B"/>
  </sheetPr>
  <dimension ref="A1:XFD68"/>
  <sheetViews>
    <sheetView showGridLines="0" zoomScale="110" zoomScaleNormal="110" workbookViewId="0">
      <pane xSplit="2" ySplit="7" topLeftCell="C8" activePane="bottomRight" state="frozen"/>
      <selection activeCell="C7" sqref="C7"/>
      <selection pane="topRight" activeCell="C7" sqref="C7"/>
      <selection pane="bottomLeft" activeCell="C7" sqref="C7"/>
      <selection pane="bottomRight" activeCell="AF11" sqref="AF11"/>
    </sheetView>
  </sheetViews>
  <sheetFormatPr defaultColWidth="7.109375" defaultRowHeight="12.75" x14ac:dyDescent="0.2"/>
  <cols>
    <col min="1" max="1" width="7.44140625" style="80" customWidth="1"/>
    <col min="2" max="2" width="25.109375" style="80" customWidth="1"/>
    <col min="3" max="25" width="7.5546875" style="80" customWidth="1"/>
    <col min="26" max="26" width="6.88671875" style="80" customWidth="1"/>
    <col min="27" max="32" width="7.5546875" style="80" customWidth="1"/>
    <col min="33" max="203" width="7.109375" style="80" customWidth="1"/>
    <col min="204" max="204" width="7.109375" style="80"/>
    <col min="205" max="205" width="27.44140625" style="80" bestFit="1" customWidth="1"/>
    <col min="206" max="16384" width="7.109375" style="80"/>
  </cols>
  <sheetData>
    <row r="1" spans="1:216" x14ac:dyDescent="0.2">
      <c r="A1" s="411" t="s">
        <v>182</v>
      </c>
      <c r="AD1" s="457" t="s">
        <v>468</v>
      </c>
      <c r="AE1" s="645" t="s">
        <v>456</v>
      </c>
    </row>
    <row r="2" spans="1:216" x14ac:dyDescent="0.2">
      <c r="A2" s="411" t="s">
        <v>183</v>
      </c>
    </row>
    <row r="3" spans="1:216" x14ac:dyDescent="0.2">
      <c r="A3" s="411" t="s">
        <v>184</v>
      </c>
    </row>
    <row r="4" spans="1:216" ht="13.5" thickBot="1" x14ac:dyDescent="0.25">
      <c r="A4" s="479" t="s">
        <v>73</v>
      </c>
      <c r="S4" s="56"/>
      <c r="X4" s="101"/>
    </row>
    <row r="5" spans="1:216" x14ac:dyDescent="0.2">
      <c r="A5" s="746"/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</row>
    <row r="6" spans="1:216" x14ac:dyDescent="0.2">
      <c r="A6" s="750"/>
      <c r="B6" s="726" t="s">
        <v>39</v>
      </c>
      <c r="C6" s="726">
        <v>1988</v>
      </c>
      <c r="D6" s="726">
        <v>1989</v>
      </c>
      <c r="E6" s="726">
        <v>1990</v>
      </c>
      <c r="F6" s="726">
        <v>1991</v>
      </c>
      <c r="G6" s="726">
        <v>1992</v>
      </c>
      <c r="H6" s="726">
        <v>1993</v>
      </c>
      <c r="I6" s="726">
        <v>1994</v>
      </c>
      <c r="J6" s="726">
        <v>1995</v>
      </c>
      <c r="K6" s="726">
        <v>1996</v>
      </c>
      <c r="L6" s="726">
        <v>1997</v>
      </c>
      <c r="M6" s="726">
        <v>1998</v>
      </c>
      <c r="N6" s="726">
        <v>1999</v>
      </c>
      <c r="O6" s="726">
        <v>2000</v>
      </c>
      <c r="P6" s="738">
        <v>2001</v>
      </c>
      <c r="Q6" s="726">
        <v>2002</v>
      </c>
      <c r="R6" s="726">
        <v>2003</v>
      </c>
      <c r="S6" s="726">
        <v>2004</v>
      </c>
      <c r="T6" s="726">
        <v>2005</v>
      </c>
      <c r="U6" s="726">
        <v>2006</v>
      </c>
      <c r="V6" s="726">
        <v>2007</v>
      </c>
      <c r="W6" s="726">
        <v>2008</v>
      </c>
      <c r="X6" s="726">
        <v>2009</v>
      </c>
      <c r="Y6" s="726">
        <v>2010</v>
      </c>
      <c r="Z6" s="726">
        <v>2011</v>
      </c>
      <c r="AA6" s="726">
        <v>2012</v>
      </c>
      <c r="AB6" s="726">
        <v>2013</v>
      </c>
      <c r="AC6" s="726">
        <v>2014</v>
      </c>
      <c r="AD6" s="726">
        <v>2015</v>
      </c>
      <c r="AE6" s="726">
        <v>2016</v>
      </c>
      <c r="AF6" s="726">
        <v>2017</v>
      </c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</row>
    <row r="7" spans="1:216" ht="13.5" thickBot="1" x14ac:dyDescent="0.25">
      <c r="A7" s="747"/>
      <c r="B7" s="747"/>
      <c r="C7" s="747"/>
      <c r="D7" s="747"/>
      <c r="E7" s="747"/>
      <c r="F7" s="747"/>
      <c r="G7" s="747"/>
      <c r="H7" s="747"/>
      <c r="I7" s="747"/>
      <c r="J7" s="750"/>
      <c r="K7" s="730"/>
      <c r="L7" s="730"/>
      <c r="M7" s="730"/>
      <c r="N7" s="750"/>
      <c r="O7" s="750"/>
      <c r="P7" s="730"/>
      <c r="Q7" s="730"/>
      <c r="R7" s="730"/>
      <c r="S7" s="730"/>
      <c r="T7" s="730"/>
      <c r="U7" s="730"/>
      <c r="V7" s="730"/>
      <c r="W7" s="730" t="s">
        <v>38</v>
      </c>
      <c r="X7" s="730"/>
      <c r="Y7" s="730"/>
      <c r="Z7" s="730"/>
      <c r="AA7" s="730"/>
      <c r="AB7" s="730"/>
      <c r="AC7" s="730"/>
      <c r="AD7" s="730"/>
      <c r="AE7" s="731"/>
      <c r="AF7" s="731" t="s">
        <v>37</v>
      </c>
      <c r="HH7" s="373"/>
    </row>
    <row r="8" spans="1:216" x14ac:dyDescent="0.2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</row>
    <row r="9" spans="1:216" x14ac:dyDescent="0.2">
      <c r="A9" s="177" t="s">
        <v>155</v>
      </c>
      <c r="B9" s="178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</row>
    <row r="10" spans="1:216" x14ac:dyDescent="0.2">
      <c r="B10" s="179" t="s">
        <v>168</v>
      </c>
      <c r="C10" s="100">
        <v>464.8</v>
      </c>
      <c r="D10" s="100">
        <v>460.1</v>
      </c>
      <c r="E10" s="100">
        <v>392.6</v>
      </c>
      <c r="F10" s="100">
        <v>387.9</v>
      </c>
      <c r="G10" s="100">
        <v>554.6854340000001</v>
      </c>
      <c r="H10" s="100">
        <v>381.29999999999995</v>
      </c>
      <c r="I10" s="100">
        <v>400.73433723494179</v>
      </c>
      <c r="J10" s="100">
        <v>341.53289269320658</v>
      </c>
      <c r="K10" s="100">
        <v>360.11939130407893</v>
      </c>
      <c r="L10" s="100">
        <v>309.65197085</v>
      </c>
      <c r="M10" s="100">
        <v>283.61411269546943</v>
      </c>
      <c r="N10" s="100">
        <v>269.10211802878132</v>
      </c>
      <c r="O10" s="100">
        <v>254.2545811775795</v>
      </c>
      <c r="P10" s="100">
        <v>282.09441461466105</v>
      </c>
      <c r="Q10" s="100">
        <v>243.9770090861752</v>
      </c>
      <c r="R10" s="100">
        <v>229.19157206808438</v>
      </c>
      <c r="S10" s="100">
        <v>221.6145979254438</v>
      </c>
      <c r="T10" s="100">
        <v>265.80014328833499</v>
      </c>
      <c r="U10" s="100">
        <v>254.55131373575728</v>
      </c>
      <c r="V10" s="100">
        <v>216.73697589491246</v>
      </c>
      <c r="W10" s="100">
        <v>235.47852961463437</v>
      </c>
      <c r="X10" s="100">
        <v>235.38384809096277</v>
      </c>
      <c r="Y10" s="100">
        <f>'Table 12 Veg production'!C18+'Table 12 Veg production'!C19+'Table 12 Veg production'!C20</f>
        <v>247.57490230137785</v>
      </c>
      <c r="Z10" s="100">
        <f>'Table 12 Veg production'!D18+'Table 12 Veg production'!D19+'Table 12 Veg production'!D20</f>
        <v>235.5944745223093</v>
      </c>
      <c r="AA10" s="100">
        <f>'Table 12 Veg production'!E18+'Table 12 Veg production'!E19+'Table 12 Veg production'!E20</f>
        <v>223.36063169705</v>
      </c>
      <c r="AB10" s="100">
        <f>'Table 12 Veg production'!F18+'Table 12 Veg production'!F19+'Table 12 Veg production'!F20</f>
        <v>220.73962475239352</v>
      </c>
      <c r="AC10" s="100">
        <f>'Table 12 Veg production'!G18+'Table 12 Veg production'!G19+'Table 12 Veg production'!G20</f>
        <v>230.82606994074445</v>
      </c>
      <c r="AD10" s="100">
        <f>'Table 12 Veg production'!H18+'Table 12 Veg production'!H19+'Table 12 Veg production'!H20</f>
        <v>230.44962574686488</v>
      </c>
      <c r="AE10" s="100">
        <f>'Table 12 Veg production'!I18+'Table 12 Veg production'!I19+'Table 12 Veg production'!I20</f>
        <v>232.09058222221418</v>
      </c>
      <c r="AF10" s="100">
        <f>'Table 12 Veg production'!J18+'Table 12 Veg production'!J19+'Table 12 Veg production'!J20</f>
        <v>224.08389772938091</v>
      </c>
      <c r="GW10" s="180"/>
      <c r="GZ10" s="100"/>
      <c r="HA10" s="100"/>
      <c r="HB10" s="100"/>
      <c r="HC10" s="100"/>
      <c r="HD10" s="100"/>
      <c r="HE10" s="100"/>
      <c r="HF10" s="100"/>
      <c r="HG10" s="100"/>
      <c r="HH10" s="100"/>
    </row>
    <row r="11" spans="1:216" x14ac:dyDescent="0.2">
      <c r="B11" s="180" t="s">
        <v>261</v>
      </c>
      <c r="C11" s="181">
        <v>29.211631999999994</v>
      </c>
      <c r="D11" s="181">
        <v>25.709350999999995</v>
      </c>
      <c r="E11" s="181">
        <v>27.61087800000001</v>
      </c>
      <c r="F11" s="181">
        <v>13.737715999999994</v>
      </c>
      <c r="G11" s="181">
        <v>17.281113000000001</v>
      </c>
      <c r="H11" s="181">
        <v>10.824490999999998</v>
      </c>
      <c r="I11" s="181">
        <v>11.378430999999997</v>
      </c>
      <c r="J11" s="181">
        <v>14.514675999999998</v>
      </c>
      <c r="K11" s="181">
        <v>22.285552999999997</v>
      </c>
      <c r="L11" s="181">
        <v>14.471580999999999</v>
      </c>
      <c r="M11" s="181">
        <v>14.524177</v>
      </c>
      <c r="N11" s="181">
        <v>14.034116999999995</v>
      </c>
      <c r="O11" s="181">
        <v>15.797007999999998</v>
      </c>
      <c r="P11" s="181">
        <v>20.535698999999994</v>
      </c>
      <c r="Q11" s="181">
        <v>20.049496999999999</v>
      </c>
      <c r="R11" s="181">
        <v>24.545112999999997</v>
      </c>
      <c r="S11" s="181">
        <v>30.683778000000022</v>
      </c>
      <c r="T11" s="181">
        <v>18.455646000000005</v>
      </c>
      <c r="U11" s="181">
        <v>24.684364000000002</v>
      </c>
      <c r="V11" s="181">
        <v>37.661221000000019</v>
      </c>
      <c r="W11" s="181">
        <v>24.627944999999997</v>
      </c>
      <c r="X11" s="181">
        <v>19.292394999999992</v>
      </c>
      <c r="Y11" s="181">
        <f>'Table 16 Veg Imports Qty'!Y16</f>
        <v>16.532172999999993</v>
      </c>
      <c r="Z11" s="181">
        <f>'Table 16 Veg Imports Qty'!Z16</f>
        <v>17.959274000000011</v>
      </c>
      <c r="AA11" s="181">
        <f>'Table 16 Veg Imports Qty'!AA16</f>
        <v>16.510573000000001</v>
      </c>
      <c r="AB11" s="181">
        <f>'Table 16 Veg Imports Qty'!AB16</f>
        <v>24.919025000000016</v>
      </c>
      <c r="AC11" s="181">
        <f>'Table 16 Veg Imports Qty'!AC16</f>
        <v>18.647866999999991</v>
      </c>
      <c r="AD11" s="181">
        <f>'Table 16 Veg Imports Qty'!AD16</f>
        <v>29.181816999999992</v>
      </c>
      <c r="AE11" s="181">
        <f>'Table 16 Veg Imports Qty'!AE16</f>
        <v>23.323080000000001</v>
      </c>
      <c r="AF11" s="181">
        <f>'Table 16 Veg Imports Qty'!AF16</f>
        <v>24.46167599999999</v>
      </c>
      <c r="GW11" s="18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</row>
    <row r="12" spans="1:216" x14ac:dyDescent="0.2">
      <c r="B12" s="180" t="s">
        <v>260</v>
      </c>
      <c r="C12" s="100">
        <f>'Table 18 Veg Exports Qty'!D15</f>
        <v>0.21069299999999999</v>
      </c>
      <c r="D12" s="100">
        <f>'Table 18 Veg Exports Qty'!E15</f>
        <v>7.0342999999999989E-2</v>
      </c>
      <c r="E12" s="100">
        <f>'Table 18 Veg Exports Qty'!F15</f>
        <v>0.158558</v>
      </c>
      <c r="F12" s="100">
        <f>'Table 18 Veg Exports Qty'!G15</f>
        <v>0.90792500000000009</v>
      </c>
      <c r="G12" s="100">
        <f>'Table 18 Veg Exports Qty'!H15</f>
        <v>0.41029900000000002</v>
      </c>
      <c r="H12" s="100">
        <f>'Table 18 Veg Exports Qty'!I15</f>
        <v>2.5415910000000004</v>
      </c>
      <c r="I12" s="100">
        <f>'Table 18 Veg Exports Qty'!J15</f>
        <v>1.0970950000000002</v>
      </c>
      <c r="J12" s="100">
        <f>'Table 18 Veg Exports Qty'!K15</f>
        <v>6.3335620000000006</v>
      </c>
      <c r="K12" s="100">
        <f>'Table 18 Veg Exports Qty'!L15</f>
        <v>0.84715300000000016</v>
      </c>
      <c r="L12" s="100">
        <f>'Table 18 Veg Exports Qty'!M15</f>
        <v>0.93072699999999997</v>
      </c>
      <c r="M12" s="100">
        <f>'Table 18 Veg Exports Qty'!N15</f>
        <v>0.65654399999999979</v>
      </c>
      <c r="N12" s="100">
        <f>'Table 18 Veg Exports Qty'!O15</f>
        <v>0.382934</v>
      </c>
      <c r="O12" s="100">
        <f>'Table 18 Veg Exports Qty'!P15</f>
        <v>0.49333699999999997</v>
      </c>
      <c r="P12" s="100">
        <f>'Table 18 Veg Exports Qty'!Q15</f>
        <v>0.59695499999999968</v>
      </c>
      <c r="Q12" s="100">
        <f>'Table 18 Veg Exports Qty'!R15</f>
        <v>1.9396249999999999</v>
      </c>
      <c r="R12" s="100">
        <f>'Table 18 Veg Exports Qty'!S15</f>
        <v>0.37784299999999998</v>
      </c>
      <c r="S12" s="100">
        <f>'Table 18 Veg Exports Qty'!T15</f>
        <v>0.28102299999999997</v>
      </c>
      <c r="T12" s="100">
        <f>'Table 18 Veg Exports Qty'!U15</f>
        <v>0.46212399999999998</v>
      </c>
      <c r="U12" s="100">
        <f>'Table 18 Veg Exports Qty'!V15</f>
        <v>1.4030289999999994</v>
      </c>
      <c r="V12" s="100">
        <f>'Table 18 Veg Exports Qty'!W15</f>
        <v>1.1859300000000002</v>
      </c>
      <c r="W12" s="100">
        <f>'Table 18 Veg Exports Qty'!X15</f>
        <v>1.086791000000001</v>
      </c>
      <c r="X12" s="100">
        <f>'Table 18 Veg Exports Qty'!Y15</f>
        <v>1.3133890000000004</v>
      </c>
      <c r="Y12" s="100">
        <f>'Table 18 Veg Exports Qty'!Z15</f>
        <v>5.9290910000000023</v>
      </c>
      <c r="Z12" s="100">
        <f>'Table 18 Veg Exports Qty'!AA15</f>
        <v>2.509271</v>
      </c>
      <c r="AA12" s="100">
        <f>'Table 18 Veg Exports Qty'!AB15</f>
        <v>3.2312459999999996</v>
      </c>
      <c r="AB12" s="100">
        <f>'Table 18 Veg Exports Qty'!AC15</f>
        <v>2.9000070000000004</v>
      </c>
      <c r="AC12" s="100">
        <f>'Table 18 Veg Exports Qty'!AD15</f>
        <v>1.5795500000000007</v>
      </c>
      <c r="AD12" s="100">
        <f>'Table 18 Veg Exports Qty'!AE15</f>
        <v>5.4152940000000074</v>
      </c>
      <c r="AE12" s="100">
        <f>'Table 18 Veg Exports Qty'!AF15</f>
        <v>3.4615800000000014</v>
      </c>
      <c r="AF12" s="100">
        <f>'Table 18 Veg Exports Qty'!AG15</f>
        <v>4.1959210000000002</v>
      </c>
      <c r="GW12" s="18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</row>
    <row r="13" spans="1:216" x14ac:dyDescent="0.2">
      <c r="K13" s="94"/>
      <c r="L13" s="94"/>
      <c r="M13" s="94"/>
      <c r="N13" s="94"/>
      <c r="O13" s="94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</row>
    <row r="14" spans="1:216" x14ac:dyDescent="0.2">
      <c r="B14" s="182" t="s">
        <v>169</v>
      </c>
      <c r="C14" s="183">
        <f t="shared" ref="C14:AD14" si="0">C10+C11-C12</f>
        <v>493.80093900000003</v>
      </c>
      <c r="D14" s="183">
        <f t="shared" si="0"/>
        <v>485.73900800000001</v>
      </c>
      <c r="E14" s="183">
        <f t="shared" si="0"/>
        <v>420.05232000000001</v>
      </c>
      <c r="F14" s="183">
        <f t="shared" si="0"/>
        <v>400.72979099999998</v>
      </c>
      <c r="G14" s="183">
        <f t="shared" si="0"/>
        <v>571.5562480000001</v>
      </c>
      <c r="H14" s="183">
        <f t="shared" si="0"/>
        <v>389.5829</v>
      </c>
      <c r="I14" s="183">
        <f t="shared" si="0"/>
        <v>411.01567323494174</v>
      </c>
      <c r="J14" s="183">
        <f t="shared" si="0"/>
        <v>349.71400669320656</v>
      </c>
      <c r="K14" s="183">
        <f t="shared" si="0"/>
        <v>381.55779130407893</v>
      </c>
      <c r="L14" s="183">
        <f t="shared" si="0"/>
        <v>323.19282485000002</v>
      </c>
      <c r="M14" s="183">
        <f t="shared" si="0"/>
        <v>297.48174569546944</v>
      </c>
      <c r="N14" s="183">
        <f t="shared" si="0"/>
        <v>282.75330102878132</v>
      </c>
      <c r="O14" s="183">
        <f t="shared" si="0"/>
        <v>269.5582521775795</v>
      </c>
      <c r="P14" s="183">
        <f t="shared" si="0"/>
        <v>302.03315861466103</v>
      </c>
      <c r="Q14" s="183">
        <f t="shared" si="0"/>
        <v>262.0868810861752</v>
      </c>
      <c r="R14" s="183">
        <f t="shared" si="0"/>
        <v>253.35884206808436</v>
      </c>
      <c r="S14" s="183">
        <f t="shared" si="0"/>
        <v>252.01735292544382</v>
      </c>
      <c r="T14" s="183">
        <f t="shared" si="0"/>
        <v>283.79366528833498</v>
      </c>
      <c r="U14" s="183">
        <f t="shared" si="0"/>
        <v>277.83264873575729</v>
      </c>
      <c r="V14" s="183">
        <f t="shared" si="0"/>
        <v>253.21226689491246</v>
      </c>
      <c r="W14" s="183">
        <f t="shared" si="0"/>
        <v>259.01968361463435</v>
      </c>
      <c r="X14" s="183">
        <f t="shared" si="0"/>
        <v>253.36285409096277</v>
      </c>
      <c r="Y14" s="183">
        <f t="shared" si="0"/>
        <v>258.17798430137782</v>
      </c>
      <c r="Z14" s="183">
        <f t="shared" si="0"/>
        <v>251.04447752230931</v>
      </c>
      <c r="AA14" s="183">
        <f t="shared" si="0"/>
        <v>236.63995869704999</v>
      </c>
      <c r="AB14" s="183">
        <f t="shared" si="0"/>
        <v>242.75864275239354</v>
      </c>
      <c r="AC14" s="183">
        <f t="shared" si="0"/>
        <v>247.89438694074443</v>
      </c>
      <c r="AD14" s="183">
        <f t="shared" si="0"/>
        <v>254.21614874686486</v>
      </c>
      <c r="AE14" s="183">
        <f t="shared" ref="AE14:AF14" si="1">AE10+AE11-AE12</f>
        <v>251.95208222221419</v>
      </c>
      <c r="AF14" s="183">
        <f t="shared" si="1"/>
        <v>244.34965272938089</v>
      </c>
      <c r="GW14" s="18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</row>
    <row r="15" spans="1:216" x14ac:dyDescent="0.2">
      <c r="B15" s="180"/>
      <c r="C15" s="100"/>
      <c r="D15" s="100"/>
      <c r="E15" s="100"/>
      <c r="F15" s="100"/>
      <c r="G15" s="100"/>
      <c r="H15" s="100"/>
      <c r="I15" s="100"/>
      <c r="J15" s="100"/>
      <c r="K15" s="184"/>
      <c r="L15" s="184"/>
      <c r="M15" s="184"/>
      <c r="N15" s="184"/>
      <c r="O15" s="184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</row>
    <row r="16" spans="1:216" x14ac:dyDescent="0.2">
      <c r="B16" s="179" t="s">
        <v>170</v>
      </c>
      <c r="C16" s="184">
        <f t="shared" ref="C16:AE16" si="2">C10/C14*100</f>
        <v>94.126998004756729</v>
      </c>
      <c r="D16" s="184">
        <f t="shared" si="2"/>
        <v>94.721649367719721</v>
      </c>
      <c r="E16" s="184">
        <f t="shared" si="2"/>
        <v>93.464547463992105</v>
      </c>
      <c r="F16" s="184">
        <f t="shared" si="2"/>
        <v>96.798393509006672</v>
      </c>
      <c r="G16" s="184">
        <f t="shared" si="2"/>
        <v>97.048267067496042</v>
      </c>
      <c r="H16" s="184">
        <f t="shared" si="2"/>
        <v>97.873905656536763</v>
      </c>
      <c r="I16" s="184">
        <f t="shared" si="2"/>
        <v>97.498553785290071</v>
      </c>
      <c r="J16" s="184">
        <f t="shared" si="2"/>
        <v>97.660627300187883</v>
      </c>
      <c r="K16" s="184">
        <f t="shared" si="2"/>
        <v>94.381349172106184</v>
      </c>
      <c r="L16" s="184">
        <f t="shared" si="2"/>
        <v>95.810286318613478</v>
      </c>
      <c r="M16" s="184">
        <f t="shared" si="2"/>
        <v>95.33832472053723</v>
      </c>
      <c r="N16" s="184">
        <f t="shared" si="2"/>
        <v>95.172051767271697</v>
      </c>
      <c r="O16" s="184">
        <f t="shared" si="2"/>
        <v>94.322685031390449</v>
      </c>
      <c r="P16" s="184">
        <f t="shared" si="2"/>
        <v>93.398491711488489</v>
      </c>
      <c r="Q16" s="184">
        <f t="shared" si="2"/>
        <v>93.090126478308775</v>
      </c>
      <c r="R16" s="184">
        <f t="shared" si="2"/>
        <v>90.461248637414599</v>
      </c>
      <c r="S16" s="184">
        <f t="shared" si="2"/>
        <v>87.936245402516278</v>
      </c>
      <c r="T16" s="184">
        <f t="shared" si="2"/>
        <v>93.659646355489116</v>
      </c>
      <c r="U16" s="184">
        <f t="shared" si="2"/>
        <v>91.620374673049113</v>
      </c>
      <c r="V16" s="184">
        <f t="shared" si="2"/>
        <v>85.59497474301358</v>
      </c>
      <c r="W16" s="184">
        <f t="shared" si="2"/>
        <v>90.911442068231324</v>
      </c>
      <c r="X16" s="184">
        <f t="shared" si="2"/>
        <v>92.903850856706427</v>
      </c>
      <c r="Y16" s="184">
        <f t="shared" si="2"/>
        <v>95.89311147939604</v>
      </c>
      <c r="Z16" s="184">
        <f t="shared" si="2"/>
        <v>93.845710866662245</v>
      </c>
      <c r="AA16" s="184">
        <f t="shared" si="2"/>
        <v>94.388383486408401</v>
      </c>
      <c r="AB16" s="184">
        <f t="shared" si="2"/>
        <v>90.929666705024886</v>
      </c>
      <c r="AC16" s="184">
        <f t="shared" si="2"/>
        <v>93.114681937481748</v>
      </c>
      <c r="AD16" s="184">
        <f t="shared" si="2"/>
        <v>90.651056938296463</v>
      </c>
      <c r="AE16" s="184">
        <f t="shared" si="2"/>
        <v>92.116953420340167</v>
      </c>
      <c r="AF16" s="184">
        <f t="shared" ref="AF16" si="3">AF10/AF14*100</f>
        <v>91.706247676789431</v>
      </c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</row>
    <row r="17" spans="1:32" x14ac:dyDescent="0.2">
      <c r="B17" s="180"/>
      <c r="C17" s="100"/>
      <c r="D17" s="100"/>
      <c r="E17" s="100"/>
      <c r="F17" s="100"/>
      <c r="G17" s="100"/>
      <c r="H17" s="100"/>
      <c r="I17" s="100"/>
      <c r="J17" s="100"/>
      <c r="K17" s="94"/>
      <c r="L17" s="94"/>
      <c r="M17" s="94"/>
      <c r="N17" s="94"/>
      <c r="O17" s="94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</row>
    <row r="18" spans="1:32" x14ac:dyDescent="0.2">
      <c r="A18" s="105" t="s">
        <v>156</v>
      </c>
      <c r="B18" s="180"/>
      <c r="C18" s="100"/>
      <c r="D18" s="100"/>
      <c r="E18" s="100"/>
      <c r="F18" s="100"/>
      <c r="G18" s="100"/>
      <c r="H18" s="100"/>
      <c r="I18" s="100"/>
      <c r="J18" s="100"/>
      <c r="K18" s="94"/>
      <c r="L18" s="94"/>
      <c r="M18" s="94"/>
      <c r="N18" s="94"/>
      <c r="O18" s="94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</row>
    <row r="19" spans="1:32" x14ac:dyDescent="0.2">
      <c r="B19" s="179" t="s">
        <v>168</v>
      </c>
      <c r="C19" s="184">
        <v>365.07100000000003</v>
      </c>
      <c r="D19" s="184">
        <v>334.29700000000003</v>
      </c>
      <c r="E19" s="184">
        <v>335.68700000000001</v>
      </c>
      <c r="F19" s="184">
        <v>346.55900000000003</v>
      </c>
      <c r="G19" s="184">
        <v>358.64033000000001</v>
      </c>
      <c r="H19" s="184">
        <v>361.31018299999994</v>
      </c>
      <c r="I19" s="184">
        <v>342.34345901724822</v>
      </c>
      <c r="J19" s="184">
        <v>292.00015999999999</v>
      </c>
      <c r="K19" s="184">
        <v>298.88894169000002</v>
      </c>
      <c r="L19" s="184">
        <v>261.18790229000001</v>
      </c>
      <c r="M19" s="184">
        <v>258.89735046808823</v>
      </c>
      <c r="N19" s="184">
        <v>242.7948509677941</v>
      </c>
      <c r="O19" s="184">
        <v>217.86672137226003</v>
      </c>
      <c r="P19" s="184">
        <v>166.99616892764706</v>
      </c>
      <c r="Q19" s="184">
        <v>169.53573655</v>
      </c>
      <c r="R19" s="184">
        <v>187.99159648</v>
      </c>
      <c r="S19" s="184">
        <v>233.8280947406256</v>
      </c>
      <c r="T19" s="184">
        <v>220.08235145483582</v>
      </c>
      <c r="U19" s="184">
        <v>195.46136300000001</v>
      </c>
      <c r="V19" s="184">
        <v>190.3630015</v>
      </c>
      <c r="W19" s="184">
        <v>188.93743889999999</v>
      </c>
      <c r="X19" s="184">
        <v>186.17837750000001</v>
      </c>
      <c r="Y19" s="184">
        <f>'Table 12 Veg production'!C21 + 'Table 12 Veg production'!C22</f>
        <v>188.31018999999998</v>
      </c>
      <c r="Z19" s="184">
        <f>'Table 12 Veg production'!D21 + 'Table 12 Veg production'!D22</f>
        <v>180.09523118722035</v>
      </c>
      <c r="AA19" s="184">
        <f>'Table 12 Veg production'!E21 + 'Table 12 Veg production'!E22</f>
        <v>154.73881432159857</v>
      </c>
      <c r="AB19" s="184">
        <f>'Table 12 Veg production'!F21 + 'Table 12 Veg production'!F22</f>
        <v>159.98499329999999</v>
      </c>
      <c r="AC19" s="184">
        <f>'Table 12 Veg production'!G21 + 'Table 12 Veg production'!G22</f>
        <v>160.89612750334396</v>
      </c>
      <c r="AD19" s="184">
        <f>'Table 12 Veg production'!H21 + 'Table 12 Veg production'!H22</f>
        <v>162.98129610206828</v>
      </c>
      <c r="AE19" s="184">
        <f>'Table 12 Veg production'!I21 + 'Table 12 Veg production'!I22</f>
        <v>151.79925521846999</v>
      </c>
      <c r="AF19" s="184">
        <f>'Table 12 Veg production'!J21 + 'Table 12 Veg production'!J22</f>
        <v>162.6046678886284</v>
      </c>
    </row>
    <row r="20" spans="1:32" x14ac:dyDescent="0.2">
      <c r="B20" s="180" t="s">
        <v>412</v>
      </c>
      <c r="C20" s="181">
        <v>49.159982000000007</v>
      </c>
      <c r="D20" s="181">
        <v>43.059100999999977</v>
      </c>
      <c r="E20" s="181">
        <v>31.066879999999998</v>
      </c>
      <c r="F20" s="181">
        <v>29.686654000000001</v>
      </c>
      <c r="G20" s="181">
        <v>29.307216999999994</v>
      </c>
      <c r="H20" s="181">
        <v>23.330483999999988</v>
      </c>
      <c r="I20" s="181">
        <v>69.811334999999985</v>
      </c>
      <c r="J20" s="181">
        <v>72.383799999999994</v>
      </c>
      <c r="K20" s="181">
        <v>99.005249000000035</v>
      </c>
      <c r="L20" s="181">
        <v>96.507423000000003</v>
      </c>
      <c r="M20" s="181">
        <v>110.22420600000001</v>
      </c>
      <c r="N20" s="181">
        <v>105.84256299999996</v>
      </c>
      <c r="O20" s="181">
        <v>92.558319999999924</v>
      </c>
      <c r="P20" s="181">
        <v>115.21215399999997</v>
      </c>
      <c r="Q20" s="181">
        <v>110.731365</v>
      </c>
      <c r="R20" s="181">
        <v>108.63251900000002</v>
      </c>
      <c r="S20" s="181">
        <v>116.61583900000002</v>
      </c>
      <c r="T20" s="181">
        <v>125.39621199999993</v>
      </c>
      <c r="U20" s="181">
        <v>125.6634059999999</v>
      </c>
      <c r="V20" s="181">
        <v>116.24714000000006</v>
      </c>
      <c r="W20" s="181">
        <v>110.48243799999996</v>
      </c>
      <c r="X20" s="181">
        <v>87.300282000000024</v>
      </c>
      <c r="Y20" s="181">
        <f>'Table 16 Veg Imports Qty'!Y15</f>
        <v>115.50857700000002</v>
      </c>
      <c r="Z20" s="181">
        <f>'Table 16 Veg Imports Qty'!Z15</f>
        <v>147.90847700000012</v>
      </c>
      <c r="AA20" s="181">
        <f>'Table 16 Veg Imports Qty'!AA15</f>
        <v>188.68998899999991</v>
      </c>
      <c r="AB20" s="181">
        <f>'Table 16 Veg Imports Qty'!AB15</f>
        <v>182.58369999999999</v>
      </c>
      <c r="AC20" s="181">
        <f>'Table 16 Veg Imports Qty'!AC15</f>
        <v>151.74252899999996</v>
      </c>
      <c r="AD20" s="181">
        <f>'Table 16 Veg Imports Qty'!AD15</f>
        <v>161.15773099999998</v>
      </c>
      <c r="AE20" s="181">
        <f>'Table 16 Veg Imports Qty'!AE15</f>
        <v>154.0828829999999</v>
      </c>
      <c r="AF20" s="181">
        <f>'Table 16 Veg Imports Qty'!AF15</f>
        <v>136.06849700000009</v>
      </c>
    </row>
    <row r="21" spans="1:32" x14ac:dyDescent="0.2">
      <c r="B21" s="186" t="s">
        <v>260</v>
      </c>
      <c r="C21" s="181">
        <f>'Table 18 Veg Exports Qty'!D14</f>
        <v>1.1878169999999999</v>
      </c>
      <c r="D21" s="181">
        <f>'Table 18 Veg Exports Qty'!E14</f>
        <v>0.95449700000000004</v>
      </c>
      <c r="E21" s="181">
        <f>'Table 18 Veg Exports Qty'!F14</f>
        <v>1.1255190000000004</v>
      </c>
      <c r="F21" s="181">
        <f>'Table 18 Veg Exports Qty'!G14</f>
        <v>2.5582069999999995</v>
      </c>
      <c r="G21" s="181">
        <f>'Table 18 Veg Exports Qty'!H14</f>
        <v>3.0430939999999991</v>
      </c>
      <c r="H21" s="181">
        <f>'Table 18 Veg Exports Qty'!I14</f>
        <v>3.2560830000000003</v>
      </c>
      <c r="I21" s="181">
        <f>'Table 18 Veg Exports Qty'!J14</f>
        <v>5.9561600000000006</v>
      </c>
      <c r="J21" s="181">
        <f>'Table 18 Veg Exports Qty'!K14</f>
        <v>5.1787220000000014</v>
      </c>
      <c r="K21" s="181">
        <f>'Table 18 Veg Exports Qty'!L14</f>
        <v>5.0920109999999985</v>
      </c>
      <c r="L21" s="181">
        <f>'Table 18 Veg Exports Qty'!M14</f>
        <v>7.5755880000000007</v>
      </c>
      <c r="M21" s="181">
        <f>'Table 18 Veg Exports Qty'!N14</f>
        <v>6.869540999999999</v>
      </c>
      <c r="N21" s="181">
        <f>'Table 18 Veg Exports Qty'!O14</f>
        <v>7.3240809999999996</v>
      </c>
      <c r="O21" s="181">
        <f>'Table 18 Veg Exports Qty'!P14</f>
        <v>4.626720999999999</v>
      </c>
      <c r="P21" s="181">
        <f>'Table 18 Veg Exports Qty'!Q14</f>
        <v>3.1773459999999991</v>
      </c>
      <c r="Q21" s="181">
        <f>'Table 18 Veg Exports Qty'!R14</f>
        <v>5.4451429999999998</v>
      </c>
      <c r="R21" s="181">
        <f>'Table 18 Veg Exports Qty'!S14</f>
        <v>4.0675420000000013</v>
      </c>
      <c r="S21" s="181">
        <f>'Table 18 Veg Exports Qty'!T14</f>
        <v>2.7715350000000005</v>
      </c>
      <c r="T21" s="181">
        <f>'Table 18 Veg Exports Qty'!U14</f>
        <v>5.0739309999999991</v>
      </c>
      <c r="U21" s="181">
        <f>'Table 18 Veg Exports Qty'!V14</f>
        <v>5.295458</v>
      </c>
      <c r="V21" s="181">
        <f>'Table 18 Veg Exports Qty'!W14</f>
        <v>4.5576959999999991</v>
      </c>
      <c r="W21" s="181">
        <f>'Table 18 Veg Exports Qty'!X14</f>
        <v>5.0259299999999989</v>
      </c>
      <c r="X21" s="181">
        <f>'Table 18 Veg Exports Qty'!Y14</f>
        <v>7.2046529999999969</v>
      </c>
      <c r="Y21" s="181">
        <f>'Table 18 Veg Exports Qty'!Z14</f>
        <v>7.9510959999999971</v>
      </c>
      <c r="Z21" s="181">
        <f>'Table 18 Veg Exports Qty'!AA14</f>
        <v>6.8672160000000018</v>
      </c>
      <c r="AA21" s="181">
        <f>'Table 18 Veg Exports Qty'!AB14</f>
        <v>5.1195340000000007</v>
      </c>
      <c r="AB21" s="181">
        <f>'Table 18 Veg Exports Qty'!AC14</f>
        <v>6.0030480000000024</v>
      </c>
      <c r="AC21" s="181">
        <f>'Table 18 Veg Exports Qty'!AD14</f>
        <v>6.8634709999999979</v>
      </c>
      <c r="AD21" s="181">
        <f>'Table 18 Veg Exports Qty'!AE14</f>
        <v>9.1374250000000004</v>
      </c>
      <c r="AE21" s="181">
        <f>'Table 18 Veg Exports Qty'!AF14</f>
        <v>6.9740270000000031</v>
      </c>
      <c r="AF21" s="181">
        <f>'Table 18 Veg Exports Qty'!AG14</f>
        <v>7.7994469999999962</v>
      </c>
    </row>
    <row r="22" spans="1:32" x14ac:dyDescent="0.2">
      <c r="B22" s="180"/>
      <c r="C22" s="100"/>
      <c r="D22" s="100"/>
      <c r="E22" s="100"/>
      <c r="F22" s="100"/>
      <c r="G22" s="100"/>
      <c r="H22" s="100"/>
      <c r="I22" s="100"/>
      <c r="J22" s="100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</row>
    <row r="23" spans="1:32" x14ac:dyDescent="0.2">
      <c r="B23" s="182" t="s">
        <v>169</v>
      </c>
      <c r="C23" s="183">
        <f t="shared" ref="C23:AD23" si="4">C19+C20-C21</f>
        <v>413.04316500000004</v>
      </c>
      <c r="D23" s="183">
        <f t="shared" si="4"/>
        <v>376.40160400000002</v>
      </c>
      <c r="E23" s="183">
        <f t="shared" si="4"/>
        <v>365.62836099999998</v>
      </c>
      <c r="F23" s="183">
        <f t="shared" si="4"/>
        <v>373.68744700000002</v>
      </c>
      <c r="G23" s="183">
        <f t="shared" si="4"/>
        <v>384.90445299999999</v>
      </c>
      <c r="H23" s="183">
        <f t="shared" si="4"/>
        <v>381.38458399999996</v>
      </c>
      <c r="I23" s="183">
        <f t="shared" si="4"/>
        <v>406.1986340172482</v>
      </c>
      <c r="J23" s="183">
        <f t="shared" si="4"/>
        <v>359.20523800000001</v>
      </c>
      <c r="K23" s="183">
        <f t="shared" si="4"/>
        <v>392.80217969000006</v>
      </c>
      <c r="L23" s="183">
        <f t="shared" si="4"/>
        <v>350.11973729000005</v>
      </c>
      <c r="M23" s="183">
        <f t="shared" si="4"/>
        <v>362.25201546808819</v>
      </c>
      <c r="N23" s="183">
        <f t="shared" si="4"/>
        <v>341.31333296779405</v>
      </c>
      <c r="O23" s="183">
        <f t="shared" si="4"/>
        <v>305.79832037225998</v>
      </c>
      <c r="P23" s="183">
        <f t="shared" si="4"/>
        <v>279.03097692764703</v>
      </c>
      <c r="Q23" s="183">
        <f t="shared" si="4"/>
        <v>274.82195855000003</v>
      </c>
      <c r="R23" s="183">
        <f t="shared" si="4"/>
        <v>292.55657348</v>
      </c>
      <c r="S23" s="183">
        <f t="shared" si="4"/>
        <v>347.67239874062562</v>
      </c>
      <c r="T23" s="183">
        <f t="shared" si="4"/>
        <v>340.40463245483573</v>
      </c>
      <c r="U23" s="183">
        <f t="shared" si="4"/>
        <v>315.8293109999999</v>
      </c>
      <c r="V23" s="183">
        <f t="shared" si="4"/>
        <v>302.05244550000003</v>
      </c>
      <c r="W23" s="183">
        <f t="shared" si="4"/>
        <v>294.39394689999995</v>
      </c>
      <c r="X23" s="183">
        <f t="shared" si="4"/>
        <v>266.27400650000004</v>
      </c>
      <c r="Y23" s="183">
        <f t="shared" si="4"/>
        <v>295.86767099999997</v>
      </c>
      <c r="Z23" s="183">
        <f t="shared" si="4"/>
        <v>321.13649218722048</v>
      </c>
      <c r="AA23" s="183">
        <f t="shared" si="4"/>
        <v>338.30926932159849</v>
      </c>
      <c r="AB23" s="183">
        <f t="shared" si="4"/>
        <v>336.56564529999997</v>
      </c>
      <c r="AC23" s="183">
        <f t="shared" si="4"/>
        <v>305.77518550334389</v>
      </c>
      <c r="AD23" s="183">
        <f t="shared" si="4"/>
        <v>315.00160210206826</v>
      </c>
      <c r="AE23" s="183">
        <f t="shared" ref="AE23:AF23" si="5">AE19+AE20-AE21</f>
        <v>298.90811121846991</v>
      </c>
      <c r="AF23" s="183">
        <f t="shared" si="5"/>
        <v>290.87371788862851</v>
      </c>
    </row>
    <row r="24" spans="1:32" x14ac:dyDescent="0.2">
      <c r="C24" s="100"/>
      <c r="D24" s="100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</row>
    <row r="25" spans="1:32" x14ac:dyDescent="0.2">
      <c r="B25" s="179" t="s">
        <v>170</v>
      </c>
      <c r="C25" s="184">
        <f t="shared" ref="C25:AE25" si="6">C19/C23*100</f>
        <v>88.385677559874395</v>
      </c>
      <c r="D25" s="184">
        <f t="shared" si="6"/>
        <v>88.813914831244972</v>
      </c>
      <c r="E25" s="184">
        <f t="shared" si="6"/>
        <v>91.810985089310407</v>
      </c>
      <c r="F25" s="184">
        <f t="shared" si="6"/>
        <v>92.740337622312481</v>
      </c>
      <c r="G25" s="184">
        <f t="shared" si="6"/>
        <v>93.176456443854136</v>
      </c>
      <c r="H25" s="184">
        <f t="shared" si="6"/>
        <v>94.736441418408248</v>
      </c>
      <c r="I25" s="184">
        <f t="shared" si="6"/>
        <v>84.279815427127076</v>
      </c>
      <c r="J25" s="184">
        <f t="shared" si="6"/>
        <v>81.290618596157543</v>
      </c>
      <c r="K25" s="184">
        <f t="shared" si="6"/>
        <v>76.091467192438571</v>
      </c>
      <c r="L25" s="184">
        <f t="shared" si="6"/>
        <v>74.599593930821769</v>
      </c>
      <c r="M25" s="184">
        <f t="shared" si="6"/>
        <v>71.468850251544083</v>
      </c>
      <c r="N25" s="184">
        <f t="shared" si="6"/>
        <v>71.135472164723197</v>
      </c>
      <c r="O25" s="184">
        <f t="shared" si="6"/>
        <v>71.245231532678972</v>
      </c>
      <c r="P25" s="184">
        <f t="shared" si="6"/>
        <v>59.84861278357252</v>
      </c>
      <c r="Q25" s="184">
        <f t="shared" si="6"/>
        <v>61.689297843773041</v>
      </c>
      <c r="R25" s="184">
        <f t="shared" si="6"/>
        <v>64.258202864428753</v>
      </c>
      <c r="S25" s="184">
        <f t="shared" si="6"/>
        <v>67.255294233198143</v>
      </c>
      <c r="T25" s="184">
        <f t="shared" si="6"/>
        <v>64.653159937250834</v>
      </c>
      <c r="U25" s="184">
        <f t="shared" si="6"/>
        <v>61.88829098259346</v>
      </c>
      <c r="V25" s="184">
        <f t="shared" si="6"/>
        <v>63.023161817108999</v>
      </c>
      <c r="W25" s="184">
        <f t="shared" si="6"/>
        <v>64.178438751724215</v>
      </c>
      <c r="X25" s="184">
        <f t="shared" si="6"/>
        <v>69.919846832664817</v>
      </c>
      <c r="Y25" s="184">
        <f t="shared" si="6"/>
        <v>63.646761190072709</v>
      </c>
      <c r="Z25" s="184">
        <f t="shared" si="6"/>
        <v>56.080587404008263</v>
      </c>
      <c r="AA25" s="184">
        <f t="shared" si="6"/>
        <v>45.738863328188351</v>
      </c>
      <c r="AB25" s="184">
        <f t="shared" si="6"/>
        <v>47.534558423928367</v>
      </c>
      <c r="AC25" s="184">
        <f t="shared" si="6"/>
        <v>52.619092435015283</v>
      </c>
      <c r="AD25" s="184">
        <f t="shared" si="6"/>
        <v>51.739830849894645</v>
      </c>
      <c r="AE25" s="184">
        <f t="shared" si="6"/>
        <v>50.784588815497536</v>
      </c>
      <c r="AF25" s="184">
        <f t="shared" ref="AF25" si="7">AF19/AF23*100</f>
        <v>55.902151995350593</v>
      </c>
    </row>
    <row r="26" spans="1:32" x14ac:dyDescent="0.2">
      <c r="B26" s="180"/>
      <c r="C26" s="100"/>
      <c r="D26" s="100"/>
      <c r="E26" s="100"/>
      <c r="F26" s="100"/>
      <c r="G26" s="100"/>
      <c r="H26" s="100"/>
      <c r="I26" s="100"/>
      <c r="J26" s="100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</row>
    <row r="27" spans="1:32" x14ac:dyDescent="0.2">
      <c r="A27" s="105" t="s">
        <v>383</v>
      </c>
      <c r="B27" s="180"/>
      <c r="C27" s="100"/>
      <c r="D27" s="100"/>
      <c r="E27" s="100"/>
      <c r="F27" s="100"/>
      <c r="G27" s="100"/>
      <c r="H27" s="100"/>
      <c r="I27" s="100"/>
      <c r="J27" s="100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</row>
    <row r="28" spans="1:32" x14ac:dyDescent="0.2">
      <c r="B28" s="179" t="s">
        <v>168</v>
      </c>
      <c r="C28" s="184">
        <v>646.65200000000004</v>
      </c>
      <c r="D28" s="184">
        <v>643.23800000000006</v>
      </c>
      <c r="E28" s="184">
        <v>613.25599999999997</v>
      </c>
      <c r="F28" s="184">
        <v>700.14199999999994</v>
      </c>
      <c r="G28" s="184">
        <v>719.57614880789117</v>
      </c>
      <c r="H28" s="184">
        <v>732.32105231389721</v>
      </c>
      <c r="I28" s="184">
        <v>771.46200375935268</v>
      </c>
      <c r="J28" s="184">
        <v>637.70391919217411</v>
      </c>
      <c r="K28" s="184">
        <v>762.93023433999997</v>
      </c>
      <c r="L28" s="184">
        <v>739.47747647999995</v>
      </c>
      <c r="M28" s="184">
        <v>735.0537201615</v>
      </c>
      <c r="N28" s="184">
        <v>796.51501546689474</v>
      </c>
      <c r="O28" s="184">
        <v>857.89498010700004</v>
      </c>
      <c r="P28" s="184">
        <v>901.82181131375</v>
      </c>
      <c r="Q28" s="184">
        <v>822.28271040000004</v>
      </c>
      <c r="R28" s="184">
        <v>698.88614480000001</v>
      </c>
      <c r="S28" s="184">
        <v>773.00383845640363</v>
      </c>
      <c r="T28" s="184">
        <v>813.09035301334347</v>
      </c>
      <c r="U28" s="184">
        <v>826.88251156779938</v>
      </c>
      <c r="V28" s="184">
        <v>827.56615790716455</v>
      </c>
      <c r="W28" s="184">
        <v>816.91265928831501</v>
      </c>
      <c r="X28" s="184">
        <v>804.29498461773642</v>
      </c>
      <c r="Y28" s="184">
        <f>'Table 12 Veg production'!C9 +'Table 12 Veg production'!C11</f>
        <v>881.08363171406154</v>
      </c>
      <c r="Z28" s="184">
        <f>'Table 12 Veg production'!D9 +'Table 12 Veg production'!D11</f>
        <v>786.11878326975966</v>
      </c>
      <c r="AA28" s="184">
        <f>'Table 12 Veg production'!E9 +'Table 12 Veg production'!E11</f>
        <v>757.9853472129189</v>
      </c>
      <c r="AB28" s="184">
        <f>'Table 12 Veg production'!F9 +'Table 12 Veg production'!F11</f>
        <v>828.44366447699156</v>
      </c>
      <c r="AC28" s="184">
        <f>'Table 12 Veg production'!G9 +'Table 12 Veg production'!G11</f>
        <v>851.81389553065151</v>
      </c>
      <c r="AD28" s="184">
        <f>'Table 12 Veg production'!H9 +'Table 12 Veg production'!H11</f>
        <v>835.04568679839383</v>
      </c>
      <c r="AE28" s="184">
        <f>'Table 12 Veg production'!I9 +'Table 12 Veg production'!I11</f>
        <v>840.01271278167144</v>
      </c>
      <c r="AF28" s="184">
        <f>'Table 12 Veg production'!J9 +'Table 12 Veg production'!J11</f>
        <v>957.03543328854425</v>
      </c>
    </row>
    <row r="29" spans="1:32" x14ac:dyDescent="0.2">
      <c r="B29" s="180" t="s">
        <v>261</v>
      </c>
      <c r="C29" s="181">
        <v>45.953894999999989</v>
      </c>
      <c r="D29" s="181">
        <v>32.660314999999997</v>
      </c>
      <c r="E29" s="181">
        <v>30.615783000000008</v>
      </c>
      <c r="F29" s="181">
        <v>36.591152000000037</v>
      </c>
      <c r="G29" s="181">
        <v>34.349890000000009</v>
      </c>
      <c r="H29" s="181">
        <v>21.128146000000019</v>
      </c>
      <c r="I29" s="181">
        <v>32.38579800000003</v>
      </c>
      <c r="J29" s="181">
        <v>42.981240999999983</v>
      </c>
      <c r="K29" s="181">
        <v>50.977006999999958</v>
      </c>
      <c r="L29" s="181">
        <v>28.420305999999982</v>
      </c>
      <c r="M29" s="181">
        <v>37.538792000000022</v>
      </c>
      <c r="N29" s="181">
        <v>46.318791000000019</v>
      </c>
      <c r="O29" s="181">
        <v>41.178418999999991</v>
      </c>
      <c r="P29" s="181">
        <v>110.56873299999999</v>
      </c>
      <c r="Q29" s="181">
        <v>68.542765999999972</v>
      </c>
      <c r="R29" s="181">
        <v>49.010547000000017</v>
      </c>
      <c r="S29" s="181">
        <v>40.966202999999993</v>
      </c>
      <c r="T29" s="181">
        <v>59.626939999999969</v>
      </c>
      <c r="U29" s="181">
        <v>48.970681999999996</v>
      </c>
      <c r="V29" s="181">
        <v>52.713174000000016</v>
      </c>
      <c r="W29" s="181">
        <v>50.087066999999976</v>
      </c>
      <c r="X29" s="181">
        <v>65.249696999999983</v>
      </c>
      <c r="Y29" s="181">
        <f>'Table 16 Veg Imports Qty'!Y14</f>
        <v>40.056719999999999</v>
      </c>
      <c r="Z29" s="181">
        <f>'Table 16 Veg Imports Qty'!Z14</f>
        <v>39.555568000000036</v>
      </c>
      <c r="AA29" s="181">
        <f>'Table 16 Veg Imports Qty'!AA14</f>
        <v>50.046318000000021</v>
      </c>
      <c r="AB29" s="181">
        <f>'Table 16 Veg Imports Qty'!AB14</f>
        <v>55.683803000000005</v>
      </c>
      <c r="AC29" s="181">
        <f>'Table 16 Veg Imports Qty'!AC14</f>
        <v>27.393186000000007</v>
      </c>
      <c r="AD29" s="181">
        <f>'Table 16 Veg Imports Qty'!AD14</f>
        <v>49.416883999999989</v>
      </c>
      <c r="AE29" s="181">
        <f>'Table 16 Veg Imports Qty'!AE14</f>
        <v>73.288136000000051</v>
      </c>
      <c r="AF29" s="181">
        <f>'Table 16 Veg Imports Qty'!AF14</f>
        <v>39.055911999999978</v>
      </c>
    </row>
    <row r="30" spans="1:32" x14ac:dyDescent="0.2">
      <c r="B30" s="180" t="s">
        <v>260</v>
      </c>
      <c r="C30" s="181">
        <f>'Table 18 Veg Exports Qty'!D13</f>
        <v>3.4636219999999991</v>
      </c>
      <c r="D30" s="181">
        <f>'Table 18 Veg Exports Qty'!E13</f>
        <v>7.0316740000000006</v>
      </c>
      <c r="E30" s="181">
        <f>'Table 18 Veg Exports Qty'!F13</f>
        <v>5.0830800000000016</v>
      </c>
      <c r="F30" s="181">
        <f>'Table 18 Veg Exports Qty'!G13</f>
        <v>7.8441210000000021</v>
      </c>
      <c r="G30" s="181">
        <f>'Table 18 Veg Exports Qty'!H13</f>
        <v>8.3239099999999997</v>
      </c>
      <c r="H30" s="181">
        <f>'Table 18 Veg Exports Qty'!I13</f>
        <v>23.597583</v>
      </c>
      <c r="I30" s="181">
        <f>'Table 18 Veg Exports Qty'!J13</f>
        <v>20.732619999999997</v>
      </c>
      <c r="J30" s="181">
        <f>'Table 18 Veg Exports Qty'!K13</f>
        <v>29.569018000000003</v>
      </c>
      <c r="K30" s="181">
        <f>'Table 18 Veg Exports Qty'!L13</f>
        <v>18.603135000000005</v>
      </c>
      <c r="L30" s="181">
        <f>'Table 18 Veg Exports Qty'!M13</f>
        <v>26.925663</v>
      </c>
      <c r="M30" s="181">
        <f>'Table 18 Veg Exports Qty'!N13</f>
        <v>22.937105000000013</v>
      </c>
      <c r="N30" s="181">
        <f>'Table 18 Veg Exports Qty'!O13</f>
        <v>32.081855000000004</v>
      </c>
      <c r="O30" s="181">
        <f>'Table 18 Veg Exports Qty'!P13</f>
        <v>12.124847000000003</v>
      </c>
      <c r="P30" s="181">
        <f>'Table 18 Veg Exports Qty'!Q13</f>
        <v>16.747841999999999</v>
      </c>
      <c r="Q30" s="181">
        <f>'Table 18 Veg Exports Qty'!R13</f>
        <v>23.90089</v>
      </c>
      <c r="R30" s="181">
        <f>'Table 18 Veg Exports Qty'!S13</f>
        <v>21.719090000000001</v>
      </c>
      <c r="S30" s="181">
        <f>'Table 18 Veg Exports Qty'!T13</f>
        <v>17.793337000000005</v>
      </c>
      <c r="T30" s="181">
        <f>'Table 18 Veg Exports Qty'!U13</f>
        <v>12.059871000000005</v>
      </c>
      <c r="U30" s="181">
        <f>'Table 18 Veg Exports Qty'!V13</f>
        <v>17.346632000000003</v>
      </c>
      <c r="V30" s="181">
        <f>'Table 18 Veg Exports Qty'!W13</f>
        <v>19.654398</v>
      </c>
      <c r="W30" s="181">
        <f>'Table 18 Veg Exports Qty'!X13</f>
        <v>16.191813</v>
      </c>
      <c r="X30" s="181">
        <f>'Table 18 Veg Exports Qty'!Y13</f>
        <v>20.824942000000004</v>
      </c>
      <c r="Y30" s="181">
        <f>'Table 18 Veg Exports Qty'!Z13</f>
        <v>24.677811000000005</v>
      </c>
      <c r="Z30" s="181">
        <f>'Table 18 Veg Exports Qty'!AA13</f>
        <v>28.610468000000004</v>
      </c>
      <c r="AA30" s="181">
        <f>'Table 18 Veg Exports Qty'!AB13</f>
        <v>19.491945000000001</v>
      </c>
      <c r="AB30" s="181">
        <f>'Table 18 Veg Exports Qty'!AC13</f>
        <v>22.138231000000001</v>
      </c>
      <c r="AC30" s="181">
        <f>'Table 18 Veg Exports Qty'!AD13</f>
        <v>38.608402000000005</v>
      </c>
      <c r="AD30" s="181">
        <f>'Table 18 Veg Exports Qty'!AE13</f>
        <v>38.469444999999986</v>
      </c>
      <c r="AE30" s="181">
        <f>'Table 18 Veg Exports Qty'!AF13</f>
        <v>21.097476000000007</v>
      </c>
      <c r="AF30" s="181">
        <f>'Table 18 Veg Exports Qty'!AG13</f>
        <v>22.773886999999984</v>
      </c>
    </row>
    <row r="31" spans="1:32" x14ac:dyDescent="0.2">
      <c r="B31" s="180"/>
      <c r="C31" s="100"/>
      <c r="D31" s="100"/>
      <c r="E31" s="100"/>
      <c r="F31" s="100"/>
      <c r="G31" s="100"/>
      <c r="H31" s="100"/>
      <c r="I31" s="100"/>
      <c r="J31" s="100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</row>
    <row r="32" spans="1:32" x14ac:dyDescent="0.2">
      <c r="B32" s="182" t="s">
        <v>169</v>
      </c>
      <c r="C32" s="183">
        <f t="shared" ref="C32:AD32" si="8">C28+C29-C30</f>
        <v>689.14227300000005</v>
      </c>
      <c r="D32" s="183">
        <f t="shared" si="8"/>
        <v>668.86664100000007</v>
      </c>
      <c r="E32" s="183">
        <f t="shared" si="8"/>
        <v>638.78870299999994</v>
      </c>
      <c r="F32" s="183">
        <f t="shared" si="8"/>
        <v>728.88903100000005</v>
      </c>
      <c r="G32" s="183">
        <f t="shared" si="8"/>
        <v>745.60212880789118</v>
      </c>
      <c r="H32" s="183">
        <f t="shared" si="8"/>
        <v>729.85161531389724</v>
      </c>
      <c r="I32" s="183">
        <f t="shared" si="8"/>
        <v>783.11518175935271</v>
      </c>
      <c r="J32" s="183">
        <f t="shared" si="8"/>
        <v>651.11614219217404</v>
      </c>
      <c r="K32" s="183">
        <f t="shared" si="8"/>
        <v>795.30410633999998</v>
      </c>
      <c r="L32" s="183">
        <f t="shared" si="8"/>
        <v>740.97211947999995</v>
      </c>
      <c r="M32" s="183">
        <f t="shared" si="8"/>
        <v>749.65540716150008</v>
      </c>
      <c r="N32" s="183">
        <f t="shared" si="8"/>
        <v>810.75195146689475</v>
      </c>
      <c r="O32" s="183">
        <f t="shared" si="8"/>
        <v>886.94855210699995</v>
      </c>
      <c r="P32" s="183">
        <f t="shared" si="8"/>
        <v>995.64270231374996</v>
      </c>
      <c r="Q32" s="183">
        <f t="shared" si="8"/>
        <v>866.92458640000007</v>
      </c>
      <c r="R32" s="183">
        <f t="shared" si="8"/>
        <v>726.17760179999993</v>
      </c>
      <c r="S32" s="183">
        <f t="shared" si="8"/>
        <v>796.17670445640363</v>
      </c>
      <c r="T32" s="183">
        <f t="shared" si="8"/>
        <v>860.65742201334342</v>
      </c>
      <c r="U32" s="183">
        <f t="shared" si="8"/>
        <v>858.50656156779939</v>
      </c>
      <c r="V32" s="183">
        <f t="shared" si="8"/>
        <v>860.62493390716452</v>
      </c>
      <c r="W32" s="183">
        <f t="shared" si="8"/>
        <v>850.80791328831492</v>
      </c>
      <c r="X32" s="183">
        <f t="shared" si="8"/>
        <v>848.71973961773642</v>
      </c>
      <c r="Y32" s="183">
        <f t="shared" si="8"/>
        <v>896.46254071406156</v>
      </c>
      <c r="Z32" s="183">
        <f t="shared" si="8"/>
        <v>797.06388326975969</v>
      </c>
      <c r="AA32" s="183">
        <f t="shared" si="8"/>
        <v>788.53972021291895</v>
      </c>
      <c r="AB32" s="183">
        <f t="shared" si="8"/>
        <v>861.98923647699155</v>
      </c>
      <c r="AC32" s="183">
        <f t="shared" si="8"/>
        <v>840.59867953065157</v>
      </c>
      <c r="AD32" s="183">
        <f t="shared" si="8"/>
        <v>845.99312579839386</v>
      </c>
      <c r="AE32" s="183">
        <f t="shared" ref="AE32:AF32" si="9">AE28+AE29-AE30</f>
        <v>892.20337278167142</v>
      </c>
      <c r="AF32" s="183">
        <f t="shared" si="9"/>
        <v>973.31745828854434</v>
      </c>
    </row>
    <row r="33" spans="1:32" x14ac:dyDescent="0.2">
      <c r="B33" s="180"/>
      <c r="C33" s="100"/>
      <c r="D33" s="100"/>
      <c r="E33" s="100"/>
      <c r="F33" s="100"/>
      <c r="G33" s="100"/>
      <c r="H33" s="100"/>
      <c r="I33" s="100"/>
      <c r="J33" s="100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78"/>
      <c r="Z33" s="178"/>
      <c r="AA33" s="178"/>
      <c r="AB33" s="178"/>
      <c r="AC33" s="178"/>
      <c r="AD33" s="178"/>
      <c r="AE33" s="178"/>
      <c r="AF33" s="178"/>
    </row>
    <row r="34" spans="1:32" x14ac:dyDescent="0.2">
      <c r="B34" s="179" t="s">
        <v>170</v>
      </c>
      <c r="C34" s="184">
        <f t="shared" ref="C34:AE34" si="10">C28/C32*100</f>
        <v>93.834324976897761</v>
      </c>
      <c r="D34" s="184">
        <f t="shared" si="10"/>
        <v>96.168348153574598</v>
      </c>
      <c r="E34" s="184">
        <f t="shared" si="10"/>
        <v>96.002950133574927</v>
      </c>
      <c r="F34" s="184">
        <f t="shared" si="10"/>
        <v>96.056048345169827</v>
      </c>
      <c r="G34" s="184">
        <f t="shared" si="10"/>
        <v>96.509401060641849</v>
      </c>
      <c r="H34" s="184">
        <f t="shared" si="10"/>
        <v>100.33834781593762</v>
      </c>
      <c r="I34" s="184">
        <f t="shared" si="10"/>
        <v>98.511945845077364</v>
      </c>
      <c r="J34" s="184">
        <f t="shared" si="10"/>
        <v>97.940118186158969</v>
      </c>
      <c r="K34" s="184">
        <f t="shared" si="10"/>
        <v>95.929371954460919</v>
      </c>
      <c r="L34" s="184">
        <f t="shared" si="10"/>
        <v>99.798286202583583</v>
      </c>
      <c r="M34" s="184">
        <f t="shared" si="10"/>
        <v>98.052213475617009</v>
      </c>
      <c r="N34" s="184">
        <f t="shared" si="10"/>
        <v>98.24398375184407</v>
      </c>
      <c r="O34" s="184">
        <f t="shared" si="10"/>
        <v>96.724322743299894</v>
      </c>
      <c r="P34" s="184">
        <f t="shared" si="10"/>
        <v>90.576851436567381</v>
      </c>
      <c r="Q34" s="184">
        <f t="shared" si="10"/>
        <v>94.850546783385127</v>
      </c>
      <c r="R34" s="184">
        <f t="shared" si="10"/>
        <v>96.241765522325167</v>
      </c>
      <c r="S34" s="184">
        <f t="shared" si="10"/>
        <v>97.089482037053386</v>
      </c>
      <c r="T34" s="184">
        <f t="shared" si="10"/>
        <v>94.473170417943308</v>
      </c>
      <c r="U34" s="184">
        <f t="shared" si="10"/>
        <v>96.316388084180943</v>
      </c>
      <c r="V34" s="184">
        <f t="shared" si="10"/>
        <v>96.158747591716192</v>
      </c>
      <c r="W34" s="184">
        <f t="shared" si="10"/>
        <v>96.016109691669755</v>
      </c>
      <c r="X34" s="184">
        <f t="shared" si="10"/>
        <v>94.765674353231262</v>
      </c>
      <c r="Y34" s="184">
        <f t="shared" si="10"/>
        <v>98.284489501619305</v>
      </c>
      <c r="Z34" s="184">
        <f t="shared" si="10"/>
        <v>98.626822739088311</v>
      </c>
      <c r="AA34" s="184">
        <f t="shared" si="10"/>
        <v>96.125195444593473</v>
      </c>
      <c r="AB34" s="184">
        <f t="shared" si="10"/>
        <v>96.108353726422038</v>
      </c>
      <c r="AC34" s="184">
        <f t="shared" si="10"/>
        <v>101.33419386362372</v>
      </c>
      <c r="AD34" s="184">
        <f t="shared" si="10"/>
        <v>98.705965962824038</v>
      </c>
      <c r="AE34" s="184">
        <f t="shared" si="10"/>
        <v>94.150362844148162</v>
      </c>
      <c r="AF34" s="184">
        <f t="shared" ref="AF34" si="11">AF28/AF32*100</f>
        <v>98.327161928377421</v>
      </c>
    </row>
    <row r="35" spans="1:32" x14ac:dyDescent="0.2">
      <c r="B35" s="180"/>
      <c r="C35" s="100"/>
      <c r="D35" s="100"/>
      <c r="E35" s="100"/>
      <c r="F35" s="100"/>
      <c r="G35" s="100"/>
      <c r="H35" s="100"/>
      <c r="I35" s="100"/>
      <c r="J35" s="100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</row>
    <row r="36" spans="1:32" x14ac:dyDescent="0.2">
      <c r="A36" s="105" t="s">
        <v>120</v>
      </c>
      <c r="B36" s="180"/>
      <c r="C36" s="100"/>
      <c r="D36" s="100"/>
      <c r="E36" s="100"/>
      <c r="F36" s="100"/>
      <c r="G36" s="100"/>
      <c r="H36" s="100"/>
      <c r="I36" s="100"/>
      <c r="J36" s="100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</row>
    <row r="37" spans="1:32" x14ac:dyDescent="0.2">
      <c r="B37" s="179" t="s">
        <v>168</v>
      </c>
      <c r="C37" s="100">
        <v>103.10652</v>
      </c>
      <c r="D37" s="100">
        <v>106.881625</v>
      </c>
      <c r="E37" s="100">
        <v>110.857652</v>
      </c>
      <c r="F37" s="100">
        <v>101.475973</v>
      </c>
      <c r="G37" s="100">
        <v>105.97806</v>
      </c>
      <c r="H37" s="100">
        <v>98.876404674197943</v>
      </c>
      <c r="I37" s="100">
        <v>99.666918720939918</v>
      </c>
      <c r="J37" s="100">
        <v>101.50688709535872</v>
      </c>
      <c r="K37" s="100">
        <v>106.55452504900001</v>
      </c>
      <c r="L37" s="100">
        <v>107.35867694381459</v>
      </c>
      <c r="M37" s="100">
        <v>109.97199999999999</v>
      </c>
      <c r="N37" s="100">
        <v>104.652</v>
      </c>
      <c r="O37" s="100">
        <v>89.863</v>
      </c>
      <c r="P37" s="100">
        <v>92.626000000000005</v>
      </c>
      <c r="Q37" s="100">
        <v>84.691999999999993</v>
      </c>
      <c r="R37" s="100">
        <v>81</v>
      </c>
      <c r="S37" s="100">
        <v>74</v>
      </c>
      <c r="T37" s="100">
        <v>69.641999999999996</v>
      </c>
      <c r="U37" s="100">
        <v>68</v>
      </c>
      <c r="V37" s="100">
        <v>72</v>
      </c>
      <c r="W37" s="100">
        <v>70.150000000000006</v>
      </c>
      <c r="X37" s="100">
        <v>69.38</v>
      </c>
      <c r="Y37" s="100">
        <f>'Table 14 Veg Area Yield Prod'!AB35</f>
        <v>72.3</v>
      </c>
      <c r="Z37" s="100">
        <f>'Table 14 Veg Area Yield Prod'!AC35</f>
        <v>74.743999999999971</v>
      </c>
      <c r="AA37" s="100">
        <f>'Table 14 Veg Area Yield Prod'!AD35</f>
        <v>85.425885259928336</v>
      </c>
      <c r="AB37" s="100">
        <f>'Table 14 Veg Area Yield Prod'!AE35</f>
        <v>85.484167525158199</v>
      </c>
      <c r="AC37" s="100">
        <f>'Table 14 Veg Area Yield Prod'!AF35</f>
        <v>94.856756012811928</v>
      </c>
      <c r="AD37" s="100">
        <f>'Table 14 Veg Area Yield Prod'!AG35</f>
        <v>103.19697784292535</v>
      </c>
      <c r="AE37" s="100">
        <f>'Table 14 Veg Area Yield Prod'!AH35</f>
        <v>99.812666670000013</v>
      </c>
      <c r="AF37" s="100">
        <f>'Table 14 Veg Area Yield Prod'!AI35</f>
        <v>99.652133000000006</v>
      </c>
    </row>
    <row r="38" spans="1:32" x14ac:dyDescent="0.2">
      <c r="B38" s="180" t="s">
        <v>261</v>
      </c>
      <c r="C38" s="181">
        <v>24.936225000000011</v>
      </c>
      <c r="D38" s="181">
        <v>27.371915999999999</v>
      </c>
      <c r="E38" s="181">
        <v>34.028562999999998</v>
      </c>
      <c r="F38" s="181">
        <v>34.266933999999992</v>
      </c>
      <c r="G38" s="181">
        <v>36.58098800000004</v>
      </c>
      <c r="H38" s="181">
        <v>35.575422000000025</v>
      </c>
      <c r="I38" s="181">
        <v>53.87118100000005</v>
      </c>
      <c r="J38" s="181">
        <v>51.48855999999995</v>
      </c>
      <c r="K38" s="181">
        <v>51.062176000000029</v>
      </c>
      <c r="L38" s="181">
        <v>86.236107999999987</v>
      </c>
      <c r="M38" s="181">
        <v>67.982497000000066</v>
      </c>
      <c r="N38" s="181">
        <v>59.396076999999984</v>
      </c>
      <c r="O38" s="181">
        <v>68.354606000000061</v>
      </c>
      <c r="P38" s="181">
        <v>72.417906000000045</v>
      </c>
      <c r="Q38" s="181">
        <v>75.156592000000003</v>
      </c>
      <c r="R38" s="181">
        <v>99.503364999999974</v>
      </c>
      <c r="S38" s="181">
        <v>110.23640700000013</v>
      </c>
      <c r="T38" s="181">
        <v>134.11996600000018</v>
      </c>
      <c r="U38" s="181">
        <v>105.34048199999992</v>
      </c>
      <c r="V38" s="181">
        <v>99.744605000000078</v>
      </c>
      <c r="W38" s="181">
        <v>109.47905799999998</v>
      </c>
      <c r="X38" s="181">
        <v>93.82130800000013</v>
      </c>
      <c r="Y38" s="181">
        <f>'Table 16 Veg Imports Qty'!Y22</f>
        <v>98.278624000000008</v>
      </c>
      <c r="Z38" s="181">
        <f>'Table 16 Veg Imports Qty'!Z22</f>
        <v>101.31042100000001</v>
      </c>
      <c r="AA38" s="181">
        <f>'Table 16 Veg Imports Qty'!AA22</f>
        <v>88.283200999999977</v>
      </c>
      <c r="AB38" s="181">
        <f>'Table 16 Veg Imports Qty'!AB22</f>
        <v>117.12703799999989</v>
      </c>
      <c r="AC38" s="181">
        <f>'Table 16 Veg Imports Qty'!AC22</f>
        <v>126.51646099999991</v>
      </c>
      <c r="AD38" s="181">
        <f>'Table 16 Veg Imports Qty'!AD22</f>
        <v>125.39209300000007</v>
      </c>
      <c r="AE38" s="181">
        <f>'Table 16 Veg Imports Qty'!AE22</f>
        <v>122.54294499999969</v>
      </c>
      <c r="AF38" s="181">
        <f>'Table 16 Veg Imports Qty'!AF22</f>
        <v>126.04851800000004</v>
      </c>
    </row>
    <row r="39" spans="1:32" x14ac:dyDescent="0.2">
      <c r="B39" s="180" t="s">
        <v>260</v>
      </c>
      <c r="C39" s="181">
        <f>'Table 18 Veg Exports Qty'!D21</f>
        <v>0.12886700000000001</v>
      </c>
      <c r="D39" s="181">
        <f>'Table 18 Veg Exports Qty'!E21</f>
        <v>9.003700000000002E-2</v>
      </c>
      <c r="E39" s="181">
        <f>'Table 18 Veg Exports Qty'!F21</f>
        <v>0.26045800000000008</v>
      </c>
      <c r="F39" s="181">
        <f>'Table 18 Veg Exports Qty'!G21</f>
        <v>0.20496700000000001</v>
      </c>
      <c r="G39" s="181">
        <f>'Table 18 Veg Exports Qty'!H21</f>
        <v>1.346255</v>
      </c>
      <c r="H39" s="181">
        <f>'Table 18 Veg Exports Qty'!I21</f>
        <v>2.0297150000000004</v>
      </c>
      <c r="I39" s="181">
        <f>'Table 18 Veg Exports Qty'!J21</f>
        <v>9.2921079999999971</v>
      </c>
      <c r="J39" s="181">
        <f>'Table 18 Veg Exports Qty'!K21</f>
        <v>6.0702419999999977</v>
      </c>
      <c r="K39" s="181">
        <f>'Table 18 Veg Exports Qty'!L21</f>
        <v>3.1800640000000024</v>
      </c>
      <c r="L39" s="181">
        <f>'Table 18 Veg Exports Qty'!M21</f>
        <v>4.4359979999999988</v>
      </c>
      <c r="M39" s="181">
        <f>'Table 18 Veg Exports Qty'!N21</f>
        <v>3.4284000000000021</v>
      </c>
      <c r="N39" s="181">
        <f>'Table 18 Veg Exports Qty'!O21</f>
        <v>2.1624909999999993</v>
      </c>
      <c r="O39" s="181">
        <f>'Table 18 Veg Exports Qty'!P21</f>
        <v>0.14267900000000003</v>
      </c>
      <c r="P39" s="181">
        <f>'Table 18 Veg Exports Qty'!Q21</f>
        <v>0.13321999999999998</v>
      </c>
      <c r="Q39" s="181">
        <f>'Table 18 Veg Exports Qty'!R21</f>
        <v>0.20871999999999991</v>
      </c>
      <c r="R39" s="181">
        <f>'Table 18 Veg Exports Qty'!S21</f>
        <v>0.29120800000000008</v>
      </c>
      <c r="S39" s="181">
        <f>'Table 18 Veg Exports Qty'!T21</f>
        <v>0.16460399999999997</v>
      </c>
      <c r="T39" s="181">
        <f>'Table 18 Veg Exports Qty'!U21</f>
        <v>0.23169900000000002</v>
      </c>
      <c r="U39" s="181">
        <f>'Table 18 Veg Exports Qty'!V21</f>
        <v>0.15057400000000001</v>
      </c>
      <c r="V39" s="181">
        <f>'Table 18 Veg Exports Qty'!W21</f>
        <v>0.37199900000000008</v>
      </c>
      <c r="W39" s="181">
        <f>'Table 18 Veg Exports Qty'!X21</f>
        <v>0.20356599999999991</v>
      </c>
      <c r="X39" s="181">
        <f>'Table 18 Veg Exports Qty'!Y21</f>
        <v>0.45669400000000004</v>
      </c>
      <c r="Y39" s="181">
        <f>'Table 18 Veg Exports Qty'!Z21</f>
        <v>0.71499999999999997</v>
      </c>
      <c r="Z39" s="181">
        <f>'Table 18 Veg Exports Qty'!AA21</f>
        <v>0.69095899999999977</v>
      </c>
      <c r="AA39" s="181">
        <f>'Table 18 Veg Exports Qty'!AB21</f>
        <v>0.36091599999999968</v>
      </c>
      <c r="AB39" s="181">
        <f>'Table 18 Veg Exports Qty'!AC21</f>
        <v>0.21389600000000006</v>
      </c>
      <c r="AC39" s="181">
        <f>'Table 18 Veg Exports Qty'!AD21</f>
        <v>0.35272599999999993</v>
      </c>
      <c r="AD39" s="181">
        <f>'Table 18 Veg Exports Qty'!AE21</f>
        <v>0.52344099999999982</v>
      </c>
      <c r="AE39" s="181">
        <f>'Table 18 Veg Exports Qty'!AF21</f>
        <v>0.152784</v>
      </c>
      <c r="AF39" s="181">
        <f>'Table 18 Veg Exports Qty'!AG21</f>
        <v>1.0856239999999988</v>
      </c>
    </row>
    <row r="40" spans="1:32" x14ac:dyDescent="0.2">
      <c r="B40" s="180"/>
      <c r="C40" s="100"/>
      <c r="D40" s="100"/>
      <c r="E40" s="100"/>
      <c r="F40" s="100"/>
      <c r="G40" s="100"/>
      <c r="H40" s="100"/>
      <c r="I40" s="100"/>
      <c r="J40" s="100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184"/>
      <c r="Y40" s="184"/>
      <c r="Z40" s="184"/>
      <c r="AA40" s="184"/>
      <c r="AB40" s="184"/>
      <c r="AC40" s="184"/>
      <c r="AD40" s="184"/>
      <c r="AE40" s="184"/>
      <c r="AF40" s="184"/>
    </row>
    <row r="41" spans="1:32" x14ac:dyDescent="0.2">
      <c r="B41" s="182" t="s">
        <v>169</v>
      </c>
      <c r="C41" s="183">
        <f t="shared" ref="C41:AD41" si="12">C37+C38-C39</f>
        <v>127.91387800000003</v>
      </c>
      <c r="D41" s="183">
        <f t="shared" si="12"/>
        <v>134.16350399999999</v>
      </c>
      <c r="E41" s="183">
        <f t="shared" si="12"/>
        <v>144.62575699999999</v>
      </c>
      <c r="F41" s="183">
        <f t="shared" si="12"/>
        <v>135.53793999999999</v>
      </c>
      <c r="G41" s="183">
        <f t="shared" si="12"/>
        <v>141.21279300000003</v>
      </c>
      <c r="H41" s="183">
        <f t="shared" si="12"/>
        <v>132.42211167419796</v>
      </c>
      <c r="I41" s="183">
        <f t="shared" si="12"/>
        <v>144.24599172093997</v>
      </c>
      <c r="J41" s="183">
        <f t="shared" si="12"/>
        <v>146.92520509535865</v>
      </c>
      <c r="K41" s="183">
        <f t="shared" si="12"/>
        <v>154.43663704900001</v>
      </c>
      <c r="L41" s="183">
        <f t="shared" si="12"/>
        <v>189.15878694381456</v>
      </c>
      <c r="M41" s="183">
        <f t="shared" si="12"/>
        <v>174.52609700000005</v>
      </c>
      <c r="N41" s="183">
        <f t="shared" si="12"/>
        <v>161.88558599999999</v>
      </c>
      <c r="O41" s="183">
        <f t="shared" si="12"/>
        <v>158.07492700000006</v>
      </c>
      <c r="P41" s="183">
        <f t="shared" si="12"/>
        <v>164.91068600000006</v>
      </c>
      <c r="Q41" s="183">
        <f t="shared" si="12"/>
        <v>159.639872</v>
      </c>
      <c r="R41" s="183">
        <f t="shared" si="12"/>
        <v>180.21215699999996</v>
      </c>
      <c r="S41" s="183">
        <f t="shared" si="12"/>
        <v>184.07180300000013</v>
      </c>
      <c r="T41" s="183">
        <f t="shared" si="12"/>
        <v>203.53026700000018</v>
      </c>
      <c r="U41" s="183">
        <f t="shared" si="12"/>
        <v>173.18990799999992</v>
      </c>
      <c r="V41" s="183">
        <f t="shared" si="12"/>
        <v>171.3726060000001</v>
      </c>
      <c r="W41" s="183">
        <f t="shared" si="12"/>
        <v>179.42549199999999</v>
      </c>
      <c r="X41" s="183">
        <f t="shared" si="12"/>
        <v>162.74461400000013</v>
      </c>
      <c r="Y41" s="183">
        <f t="shared" si="12"/>
        <v>169.86362399999999</v>
      </c>
      <c r="Z41" s="183">
        <f t="shared" si="12"/>
        <v>175.363462</v>
      </c>
      <c r="AA41" s="183">
        <f t="shared" si="12"/>
        <v>173.34817025992831</v>
      </c>
      <c r="AB41" s="183">
        <f t="shared" si="12"/>
        <v>202.39730952515808</v>
      </c>
      <c r="AC41" s="183">
        <f t="shared" si="12"/>
        <v>221.02049101281185</v>
      </c>
      <c r="AD41" s="183">
        <f t="shared" si="12"/>
        <v>228.06562984292543</v>
      </c>
      <c r="AE41" s="183">
        <f t="shared" ref="AE41:AF41" si="13">AE37+AE38-AE39</f>
        <v>222.20282766999969</v>
      </c>
      <c r="AF41" s="183">
        <f t="shared" si="13"/>
        <v>224.61502700000005</v>
      </c>
    </row>
    <row r="42" spans="1:32" x14ac:dyDescent="0.2">
      <c r="C42" s="100"/>
      <c r="D42" s="100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84"/>
      <c r="Y42" s="178"/>
      <c r="Z42" s="178"/>
      <c r="AA42" s="178"/>
      <c r="AB42" s="178"/>
      <c r="AC42" s="178"/>
      <c r="AD42" s="178"/>
      <c r="AE42" s="178"/>
      <c r="AF42" s="178"/>
    </row>
    <row r="43" spans="1:32" x14ac:dyDescent="0.2">
      <c r="B43" s="179" t="s">
        <v>170</v>
      </c>
      <c r="C43" s="184">
        <f t="shared" ref="C43:AE43" si="14">C37/C41*100</f>
        <v>80.60620287034061</v>
      </c>
      <c r="D43" s="184">
        <f t="shared" si="14"/>
        <v>79.665200902922166</v>
      </c>
      <c r="E43" s="184">
        <f t="shared" si="14"/>
        <v>76.651389281924381</v>
      </c>
      <c r="F43" s="184">
        <f t="shared" si="14"/>
        <v>74.869053639150778</v>
      </c>
      <c r="G43" s="184">
        <f t="shared" si="14"/>
        <v>75.048483744670335</v>
      </c>
      <c r="H43" s="184">
        <f t="shared" si="14"/>
        <v>74.667593972120372</v>
      </c>
      <c r="I43" s="184">
        <f t="shared" si="14"/>
        <v>69.09510450297762</v>
      </c>
      <c r="J43" s="184">
        <f t="shared" si="14"/>
        <v>69.087456457506974</v>
      </c>
      <c r="K43" s="184">
        <f t="shared" si="14"/>
        <v>68.995626352050223</v>
      </c>
      <c r="L43" s="184">
        <f t="shared" si="14"/>
        <v>56.755849769592317</v>
      </c>
      <c r="M43" s="184">
        <f t="shared" si="14"/>
        <v>63.011779837143763</v>
      </c>
      <c r="N43" s="184">
        <f t="shared" si="14"/>
        <v>64.645656593540096</v>
      </c>
      <c r="O43" s="184">
        <f t="shared" si="14"/>
        <v>56.848357741136248</v>
      </c>
      <c r="P43" s="184">
        <f t="shared" si="14"/>
        <v>56.16737292573022</v>
      </c>
      <c r="Q43" s="184">
        <f t="shared" si="14"/>
        <v>53.051909237311335</v>
      </c>
      <c r="R43" s="184">
        <f t="shared" si="14"/>
        <v>44.947023191115804</v>
      </c>
      <c r="S43" s="184">
        <f t="shared" si="14"/>
        <v>40.201703245118942</v>
      </c>
      <c r="T43" s="184">
        <f t="shared" si="14"/>
        <v>34.217023849332413</v>
      </c>
      <c r="U43" s="184">
        <f t="shared" si="14"/>
        <v>39.263257764418945</v>
      </c>
      <c r="V43" s="184">
        <f t="shared" si="14"/>
        <v>42.013716007796461</v>
      </c>
      <c r="W43" s="184">
        <f t="shared" si="14"/>
        <v>39.097008578914753</v>
      </c>
      <c r="X43" s="184">
        <f t="shared" si="14"/>
        <v>42.631211131816592</v>
      </c>
      <c r="Y43" s="184">
        <f t="shared" si="14"/>
        <v>42.563556750679005</v>
      </c>
      <c r="Z43" s="184">
        <f t="shared" si="14"/>
        <v>42.62233372194715</v>
      </c>
      <c r="AA43" s="184">
        <f t="shared" si="14"/>
        <v>49.279946325268853</v>
      </c>
      <c r="AB43" s="184">
        <f t="shared" si="14"/>
        <v>42.235822069824735</v>
      </c>
      <c r="AC43" s="184">
        <f t="shared" si="14"/>
        <v>42.917629753755904</v>
      </c>
      <c r="AD43" s="184">
        <f t="shared" si="14"/>
        <v>45.248807509487385</v>
      </c>
      <c r="AE43" s="184">
        <f t="shared" si="14"/>
        <v>44.919620383155021</v>
      </c>
      <c r="AF43" s="184">
        <f t="shared" ref="AF43" si="15">AF37/AF41*100</f>
        <v>44.365746286422763</v>
      </c>
    </row>
    <row r="44" spans="1:32" x14ac:dyDescent="0.2">
      <c r="A44" s="105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1:32" x14ac:dyDescent="0.2">
      <c r="A45" s="105" t="s">
        <v>398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1:32" s="100" customFormat="1" x14ac:dyDescent="0.2">
      <c r="A46" s="185"/>
      <c r="B46" s="179" t="s">
        <v>168</v>
      </c>
      <c r="C46" s="184">
        <v>261.64499999999998</v>
      </c>
      <c r="D46" s="184">
        <v>253.80699999999999</v>
      </c>
      <c r="E46" s="184">
        <v>247.09890000000001</v>
      </c>
      <c r="F46" s="184">
        <v>240.24799999999999</v>
      </c>
      <c r="G46" s="184">
        <v>218.13837699999999</v>
      </c>
      <c r="H46" s="184">
        <v>181.89631999999997</v>
      </c>
      <c r="I46" s="184">
        <v>210.91478644374192</v>
      </c>
      <c r="J46" s="184">
        <v>222.13725951147498</v>
      </c>
      <c r="K46" s="184">
        <v>213.96299186508139</v>
      </c>
      <c r="L46" s="184">
        <v>181.85055632155547</v>
      </c>
      <c r="M46" s="184">
        <v>172.3967290387682</v>
      </c>
      <c r="N46" s="184">
        <v>175.15178932053496</v>
      </c>
      <c r="O46" s="184">
        <v>154.55555633932684</v>
      </c>
      <c r="P46" s="184">
        <v>144.79490055724958</v>
      </c>
      <c r="Q46" s="184">
        <v>125.88976303421055</v>
      </c>
      <c r="R46" s="184">
        <v>142.24048465087719</v>
      </c>
      <c r="S46" s="184">
        <v>153.01726857230716</v>
      </c>
      <c r="T46" s="184">
        <v>140.91554280800221</v>
      </c>
      <c r="U46" s="184">
        <v>134.4676265799994</v>
      </c>
      <c r="V46" s="184">
        <v>116.0648992730024</v>
      </c>
      <c r="W46" s="184">
        <v>123.95300931019399</v>
      </c>
      <c r="X46" s="184">
        <v>134.33533964057673</v>
      </c>
      <c r="Y46" s="67">
        <f>'Table 12 Veg production'!C37+'Table 14 Veg Area Yield Prod'!AB34</f>
        <v>133.92466252003274</v>
      </c>
      <c r="Z46" s="67">
        <f>'Table 12 Veg production'!D37+'Table 14 Veg Area Yield Prod'!AC34</f>
        <v>132.37550377700614</v>
      </c>
      <c r="AA46" s="67">
        <f>'Table 12 Veg production'!E37+'Table 14 Veg Area Yield Prod'!AD34</f>
        <v>122.89706845435055</v>
      </c>
      <c r="AB46" s="67">
        <f>'Table 12 Veg production'!F37+'Table 14 Veg Area Yield Prod'!AE34</f>
        <v>125.77485429493423</v>
      </c>
      <c r="AC46" s="67">
        <f>'Table 12 Veg production'!G37+'Table 14 Veg Area Yield Prod'!AF34</f>
        <v>135.36523593487823</v>
      </c>
      <c r="AD46" s="67">
        <f>'Table 12 Veg production'!H37+'Table 14 Veg Area Yield Prod'!AG34</f>
        <v>135.44481361452213</v>
      </c>
      <c r="AE46" s="67">
        <f>'Table 12 Veg production'!I37+'Table 14 Veg Area Yield Prod'!AH34</f>
        <v>106.72945</v>
      </c>
      <c r="AF46" s="67">
        <f>'Table 12 Veg production'!J37+'Table 14 Veg Area Yield Prod'!AI34</f>
        <v>112.26822420299199</v>
      </c>
    </row>
    <row r="47" spans="1:32" x14ac:dyDescent="0.2">
      <c r="A47" s="105"/>
      <c r="B47" s="187" t="s">
        <v>261</v>
      </c>
      <c r="C47" s="181">
        <v>25.148257000000008</v>
      </c>
      <c r="D47" s="181">
        <v>26.358873999999997</v>
      </c>
      <c r="E47" s="181">
        <v>26.435151000000012</v>
      </c>
      <c r="F47" s="181">
        <v>22.516522000000005</v>
      </c>
      <c r="G47" s="181">
        <v>90.24683499999999</v>
      </c>
      <c r="H47" s="181">
        <v>18.379418999999995</v>
      </c>
      <c r="I47" s="181">
        <v>106.878925</v>
      </c>
      <c r="J47" s="181">
        <v>125.14461499999994</v>
      </c>
      <c r="K47" s="181">
        <v>126.61493600000001</v>
      </c>
      <c r="L47" s="181">
        <v>142.77921899999998</v>
      </c>
      <c r="M47" s="181">
        <v>146.194322</v>
      </c>
      <c r="N47" s="181">
        <v>149.44489899999994</v>
      </c>
      <c r="O47" s="181">
        <v>165.05709999999996</v>
      </c>
      <c r="P47" s="181">
        <v>167.4691819999999</v>
      </c>
      <c r="Q47" s="181">
        <v>148.69626199999993</v>
      </c>
      <c r="R47" s="181">
        <v>197.82145600000004</v>
      </c>
      <c r="S47" s="181">
        <v>182.62633199999991</v>
      </c>
      <c r="T47" s="181">
        <v>188.38830399999992</v>
      </c>
      <c r="U47" s="181">
        <v>173.86213099999983</v>
      </c>
      <c r="V47" s="181">
        <v>178.71669999999997</v>
      </c>
      <c r="W47" s="181">
        <v>172.53934500000011</v>
      </c>
      <c r="X47" s="181">
        <v>155.123886</v>
      </c>
      <c r="Y47" s="181">
        <f>'Table 16 Veg Imports Qty'!Y21</f>
        <v>154.26129700000001</v>
      </c>
      <c r="Z47" s="181">
        <f>'Table 16 Veg Imports Qty'!Z21</f>
        <v>142.28898000000009</v>
      </c>
      <c r="AA47" s="181">
        <f>'Table 16 Veg Imports Qty'!AA21</f>
        <v>169.1858410000001</v>
      </c>
      <c r="AB47" s="181">
        <f>'Table 16 Veg Imports Qty'!AB21</f>
        <v>174.62506000000002</v>
      </c>
      <c r="AC47" s="181">
        <f>'Table 16 Veg Imports Qty'!AC21</f>
        <v>186.08224299999998</v>
      </c>
      <c r="AD47" s="181">
        <f>'Table 16 Veg Imports Qty'!AD21</f>
        <v>207.44508299999987</v>
      </c>
      <c r="AE47" s="181">
        <f>'Table 16 Veg Imports Qty'!AE21</f>
        <v>221.40846699999997</v>
      </c>
      <c r="AF47" s="181">
        <f>'Table 16 Veg Imports Qty'!AF21</f>
        <v>192.52937600000007</v>
      </c>
    </row>
    <row r="48" spans="1:32" s="100" customFormat="1" x14ac:dyDescent="0.2">
      <c r="A48" s="185"/>
      <c r="B48" s="187" t="s">
        <v>260</v>
      </c>
      <c r="C48" s="181">
        <f>'Table 18 Veg Exports Qty'!D20</f>
        <v>0.60560700000000001</v>
      </c>
      <c r="D48" s="181">
        <f>'Table 18 Veg Exports Qty'!E20</f>
        <v>0.27315100000000003</v>
      </c>
      <c r="E48" s="181">
        <f>'Table 18 Veg Exports Qty'!F20</f>
        <v>0.46248200000000006</v>
      </c>
      <c r="F48" s="181">
        <f>'Table 18 Veg Exports Qty'!G20</f>
        <v>0.50873900000000016</v>
      </c>
      <c r="G48" s="181">
        <f>'Table 18 Veg Exports Qty'!H20</f>
        <v>1.9439470000000005</v>
      </c>
      <c r="H48" s="181">
        <f>'Table 18 Veg Exports Qty'!I20</f>
        <v>2.4240989999999996</v>
      </c>
      <c r="I48" s="181">
        <f>'Table 18 Veg Exports Qty'!J20</f>
        <v>5.5499540000000014</v>
      </c>
      <c r="J48" s="181">
        <f>'Table 18 Veg Exports Qty'!K20</f>
        <v>4.2161389999999992</v>
      </c>
      <c r="K48" s="181">
        <f>'Table 18 Veg Exports Qty'!L20</f>
        <v>5.1649529999999997</v>
      </c>
      <c r="L48" s="181">
        <f>'Table 18 Veg Exports Qty'!M20</f>
        <v>4.8189550000000017</v>
      </c>
      <c r="M48" s="181">
        <f>'Table 18 Veg Exports Qty'!N20</f>
        <v>7.1235039999999996</v>
      </c>
      <c r="N48" s="181">
        <f>'Table 18 Veg Exports Qty'!O20</f>
        <v>6.3965469999999982</v>
      </c>
      <c r="O48" s="181">
        <f>'Table 18 Veg Exports Qty'!P20</f>
        <v>4.2602899999999995</v>
      </c>
      <c r="P48" s="181">
        <f>'Table 18 Veg Exports Qty'!Q20</f>
        <v>3.9927960000000002</v>
      </c>
      <c r="Q48" s="181">
        <f>'Table 18 Veg Exports Qty'!R20</f>
        <v>4.713299000000001</v>
      </c>
      <c r="R48" s="181">
        <f>'Table 18 Veg Exports Qty'!S20</f>
        <v>4.5631419999999991</v>
      </c>
      <c r="S48" s="181">
        <f>'Table 18 Veg Exports Qty'!T20</f>
        <v>5.3702069999999997</v>
      </c>
      <c r="T48" s="181">
        <f>'Table 18 Veg Exports Qty'!U20</f>
        <v>6.4502699999999997</v>
      </c>
      <c r="U48" s="181">
        <f>'Table 18 Veg Exports Qty'!V20</f>
        <v>5.7514569999999994</v>
      </c>
      <c r="V48" s="181">
        <f>'Table 18 Veg Exports Qty'!W20</f>
        <v>3.6313820000000003</v>
      </c>
      <c r="W48" s="181">
        <f>'Table 18 Veg Exports Qty'!X20</f>
        <v>4.127771000000001</v>
      </c>
      <c r="X48" s="181">
        <f>'Table 18 Veg Exports Qty'!Y20</f>
        <v>5.7252540000000014</v>
      </c>
      <c r="Y48" s="181">
        <f>'Table 18 Veg Exports Qty'!Z20</f>
        <v>5.2050729999999996</v>
      </c>
      <c r="Z48" s="181">
        <f>'Table 18 Veg Exports Qty'!AA20</f>
        <v>4.6436619999999991</v>
      </c>
      <c r="AA48" s="181">
        <f>'Table 18 Veg Exports Qty'!AB20</f>
        <v>3.6797859999999996</v>
      </c>
      <c r="AB48" s="181">
        <f>'Table 18 Veg Exports Qty'!AC20</f>
        <v>3.9798990000000019</v>
      </c>
      <c r="AC48" s="181">
        <f>'Table 18 Veg Exports Qty'!AD20</f>
        <v>4.9794370000000034</v>
      </c>
      <c r="AD48" s="181">
        <f>'Table 18 Veg Exports Qty'!AE20</f>
        <v>5.6916320000000065</v>
      </c>
      <c r="AE48" s="181">
        <f>'Table 18 Veg Exports Qty'!AF20</f>
        <v>5.8980529999999991</v>
      </c>
      <c r="AF48" s="181">
        <f>'Table 18 Veg Exports Qty'!AG20</f>
        <v>8.0338289999999972</v>
      </c>
    </row>
    <row r="49" spans="1:32" x14ac:dyDescent="0.2">
      <c r="B49" s="187"/>
      <c r="G49" s="100"/>
      <c r="H49" s="100"/>
      <c r="I49" s="100"/>
      <c r="J49" s="93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</row>
    <row r="50" spans="1:32" x14ac:dyDescent="0.2">
      <c r="A50" s="105"/>
      <c r="B50" s="182" t="s">
        <v>169</v>
      </c>
      <c r="C50" s="183">
        <f t="shared" ref="C50:AD50" si="16">C46+C47-C48</f>
        <v>286.18764999999996</v>
      </c>
      <c r="D50" s="183">
        <f t="shared" si="16"/>
        <v>279.89272299999999</v>
      </c>
      <c r="E50" s="183">
        <f t="shared" si="16"/>
        <v>273.07156900000001</v>
      </c>
      <c r="F50" s="183">
        <f t="shared" si="16"/>
        <v>262.25578300000001</v>
      </c>
      <c r="G50" s="183">
        <f t="shared" si="16"/>
        <v>306.44126499999999</v>
      </c>
      <c r="H50" s="183">
        <f t="shared" si="16"/>
        <v>197.85163999999995</v>
      </c>
      <c r="I50" s="183">
        <f t="shared" si="16"/>
        <v>312.24375744374191</v>
      </c>
      <c r="J50" s="183">
        <f t="shared" si="16"/>
        <v>343.06573551147494</v>
      </c>
      <c r="K50" s="183">
        <f t="shared" si="16"/>
        <v>335.41297486508137</v>
      </c>
      <c r="L50" s="183">
        <f t="shared" si="16"/>
        <v>319.81082032155547</v>
      </c>
      <c r="M50" s="183">
        <f t="shared" si="16"/>
        <v>311.4675470387682</v>
      </c>
      <c r="N50" s="183">
        <f t="shared" si="16"/>
        <v>318.2001413205349</v>
      </c>
      <c r="O50" s="183">
        <f t="shared" si="16"/>
        <v>315.35236633932681</v>
      </c>
      <c r="P50" s="183">
        <f t="shared" si="16"/>
        <v>308.27128655724948</v>
      </c>
      <c r="Q50" s="183">
        <f t="shared" si="16"/>
        <v>269.87272603421047</v>
      </c>
      <c r="R50" s="183">
        <f t="shared" si="16"/>
        <v>335.49879865087723</v>
      </c>
      <c r="S50" s="183">
        <f t="shared" si="16"/>
        <v>330.27339357230704</v>
      </c>
      <c r="T50" s="183">
        <f t="shared" si="16"/>
        <v>322.85357680800217</v>
      </c>
      <c r="U50" s="183">
        <f t="shared" si="16"/>
        <v>302.57830057999922</v>
      </c>
      <c r="V50" s="183">
        <f t="shared" si="16"/>
        <v>291.1502172730024</v>
      </c>
      <c r="W50" s="183">
        <f t="shared" si="16"/>
        <v>292.36458331019412</v>
      </c>
      <c r="X50" s="183">
        <f t="shared" si="16"/>
        <v>283.73397164057673</v>
      </c>
      <c r="Y50" s="183">
        <f t="shared" si="16"/>
        <v>282.9808865200327</v>
      </c>
      <c r="Z50" s="183">
        <f t="shared" si="16"/>
        <v>270.02082177700623</v>
      </c>
      <c r="AA50" s="183">
        <f t="shared" si="16"/>
        <v>288.40312345435069</v>
      </c>
      <c r="AB50" s="183">
        <f t="shared" si="16"/>
        <v>296.42001529493427</v>
      </c>
      <c r="AC50" s="183">
        <f t="shared" si="16"/>
        <v>316.46804193487816</v>
      </c>
      <c r="AD50" s="183">
        <f t="shared" si="16"/>
        <v>337.19826461452197</v>
      </c>
      <c r="AE50" s="183">
        <f t="shared" ref="AE50:AF50" si="17">AE46+AE47-AE48</f>
        <v>322.23986399999995</v>
      </c>
      <c r="AF50" s="183">
        <f t="shared" si="17"/>
        <v>296.76377120299207</v>
      </c>
    </row>
    <row r="51" spans="1:32" x14ac:dyDescent="0.2">
      <c r="A51" s="105"/>
      <c r="C51" s="100"/>
      <c r="D51" s="100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</row>
    <row r="52" spans="1:32" x14ac:dyDescent="0.2">
      <c r="A52" s="105"/>
      <c r="B52" s="179" t="s">
        <v>170</v>
      </c>
      <c r="C52" s="184">
        <f t="shared" ref="C52:AE52" si="18">C46/C50*100</f>
        <v>91.424280537612304</v>
      </c>
      <c r="D52" s="184">
        <f t="shared" si="18"/>
        <v>90.680099603732828</v>
      </c>
      <c r="E52" s="184">
        <f t="shared" si="18"/>
        <v>90.48869529145307</v>
      </c>
      <c r="F52" s="184">
        <f t="shared" si="18"/>
        <v>91.60827542170918</v>
      </c>
      <c r="G52" s="184">
        <f t="shared" si="18"/>
        <v>71.184400377671068</v>
      </c>
      <c r="H52" s="184">
        <f t="shared" si="18"/>
        <v>91.935715064075296</v>
      </c>
      <c r="I52" s="184">
        <f t="shared" si="18"/>
        <v>67.548119511001985</v>
      </c>
      <c r="J52" s="184">
        <f t="shared" si="18"/>
        <v>64.75064004287448</v>
      </c>
      <c r="K52" s="184">
        <f t="shared" si="18"/>
        <v>63.790910876702732</v>
      </c>
      <c r="L52" s="184">
        <f t="shared" si="18"/>
        <v>56.861914846631166</v>
      </c>
      <c r="M52" s="184">
        <f t="shared" si="18"/>
        <v>55.349820768746113</v>
      </c>
      <c r="N52" s="184">
        <f t="shared" si="18"/>
        <v>55.044535364960133</v>
      </c>
      <c r="O52" s="184">
        <f t="shared" si="18"/>
        <v>49.010431769844821</v>
      </c>
      <c r="P52" s="184">
        <f t="shared" si="18"/>
        <v>46.969960184845014</v>
      </c>
      <c r="Q52" s="184">
        <f t="shared" si="18"/>
        <v>46.647827249594727</v>
      </c>
      <c r="R52" s="184">
        <f t="shared" si="18"/>
        <v>42.39671951818039</v>
      </c>
      <c r="S52" s="184">
        <f t="shared" si="18"/>
        <v>46.330486061029603</v>
      </c>
      <c r="T52" s="184">
        <f t="shared" si="18"/>
        <v>43.646889156753339</v>
      </c>
      <c r="U52" s="184">
        <f t="shared" si="18"/>
        <v>44.440604736772016</v>
      </c>
      <c r="V52" s="184">
        <f t="shared" si="18"/>
        <v>39.864266755525719</v>
      </c>
      <c r="W52" s="184">
        <f t="shared" si="18"/>
        <v>42.396725316992942</v>
      </c>
      <c r="X52" s="184">
        <f t="shared" si="18"/>
        <v>47.345525410241521</v>
      </c>
      <c r="Y52" s="184">
        <f t="shared" si="18"/>
        <v>47.326398672000764</v>
      </c>
      <c r="Z52" s="184">
        <f t="shared" si="18"/>
        <v>49.024183729922512</v>
      </c>
      <c r="AA52" s="184">
        <f t="shared" si="18"/>
        <v>42.612946414154585</v>
      </c>
      <c r="AB52" s="184">
        <f t="shared" si="18"/>
        <v>42.431296068111259</v>
      </c>
      <c r="AC52" s="184">
        <f t="shared" si="18"/>
        <v>42.773745844053749</v>
      </c>
      <c r="AD52" s="184">
        <f t="shared" si="18"/>
        <v>40.167707793324446</v>
      </c>
      <c r="AE52" s="184">
        <f t="shared" si="18"/>
        <v>33.121119365914339</v>
      </c>
      <c r="AF52" s="184">
        <f t="shared" ref="AF52" si="19">AF46/AF50*100</f>
        <v>37.830838901894928</v>
      </c>
    </row>
    <row r="53" spans="1:32" x14ac:dyDescent="0.2">
      <c r="A53" s="105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</row>
    <row r="54" spans="1:32" x14ac:dyDescent="0.2">
      <c r="A54" s="188" t="s">
        <v>148</v>
      </c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</row>
    <row r="55" spans="1:32" x14ac:dyDescent="0.2">
      <c r="B55" s="179" t="s">
        <v>168</v>
      </c>
      <c r="C55" s="100">
        <v>128.005</v>
      </c>
      <c r="D55" s="100">
        <v>129.512</v>
      </c>
      <c r="E55" s="100">
        <v>134.18200000000002</v>
      </c>
      <c r="F55" s="100">
        <v>132.774</v>
      </c>
      <c r="G55" s="100">
        <v>122.49179039999999</v>
      </c>
      <c r="H55" s="100">
        <v>109.52726088571428</v>
      </c>
      <c r="I55" s="100">
        <v>108.87018626315789</v>
      </c>
      <c r="J55" s="100">
        <v>112.81416400000001</v>
      </c>
      <c r="K55" s="100">
        <v>115.49115</v>
      </c>
      <c r="L55" s="100">
        <v>113.94856268913649</v>
      </c>
      <c r="M55" s="100">
        <v>107.57880467741934</v>
      </c>
      <c r="N55" s="100">
        <v>116.56427451612902</v>
      </c>
      <c r="O55" s="100">
        <v>113.02666337654068</v>
      </c>
      <c r="P55" s="100">
        <v>109.06147808232856</v>
      </c>
      <c r="Q55" s="100">
        <v>100.8615502923286</v>
      </c>
      <c r="R55" s="100">
        <v>75.614327822328576</v>
      </c>
      <c r="S55" s="100">
        <v>78.29322512401157</v>
      </c>
      <c r="T55" s="100">
        <v>78.698026772222505</v>
      </c>
      <c r="U55" s="100">
        <v>83.766307252460635</v>
      </c>
      <c r="V55" s="100">
        <v>85.231135340521888</v>
      </c>
      <c r="W55" s="100">
        <v>88.417263485824435</v>
      </c>
      <c r="X55" s="100">
        <v>86.866479416552949</v>
      </c>
      <c r="Y55" s="100">
        <f>'Table 14 Veg Area Yield Prod'!AB31</f>
        <v>89.397901370632184</v>
      </c>
      <c r="Z55" s="100">
        <f>'Table 14 Veg Area Yield Prod'!AC31</f>
        <v>89.64615248308462</v>
      </c>
      <c r="AA55" s="100">
        <f>'Table 14 Veg Area Yield Prod'!AD31</f>
        <v>82.980810682965227</v>
      </c>
      <c r="AB55" s="100">
        <f>'Table 14 Veg Area Yield Prod'!AE31</f>
        <v>93.10989430832042</v>
      </c>
      <c r="AC55" s="100">
        <f>'Table 14 Veg Area Yield Prod'!AF31</f>
        <v>98.508826863138637</v>
      </c>
      <c r="AD55" s="100">
        <f>'Table 14 Veg Area Yield Prod'!AG31</f>
        <v>97.241283342567101</v>
      </c>
      <c r="AE55" s="100">
        <f>'Table 14 Veg Area Yield Prod'!AH31</f>
        <v>96.549707513822923</v>
      </c>
      <c r="AF55" s="100">
        <f>'Table 14 Veg Area Yield Prod'!AI31</f>
        <v>90.626775628836825</v>
      </c>
    </row>
    <row r="56" spans="1:32" x14ac:dyDescent="0.2">
      <c r="A56" s="105"/>
      <c r="B56" s="187" t="s">
        <v>261</v>
      </c>
      <c r="C56" s="181">
        <v>227.76966500000006</v>
      </c>
      <c r="D56" s="181">
        <v>224.35030000000003</v>
      </c>
      <c r="E56" s="181">
        <v>220.89337399999997</v>
      </c>
      <c r="F56" s="181">
        <v>221.38063700000001</v>
      </c>
      <c r="G56" s="181">
        <v>328.29360199999991</v>
      </c>
      <c r="H56" s="181">
        <v>130.31894100000008</v>
      </c>
      <c r="I56" s="181">
        <v>235.9032729999999</v>
      </c>
      <c r="J56" s="181">
        <v>267.31031700000011</v>
      </c>
      <c r="K56" s="181">
        <v>287.22916999999978</v>
      </c>
      <c r="L56" s="181">
        <v>307.40626799999995</v>
      </c>
      <c r="M56" s="181">
        <v>307.76817799999975</v>
      </c>
      <c r="N56" s="181">
        <v>304.45920700000016</v>
      </c>
      <c r="O56" s="181">
        <v>288.14123099999995</v>
      </c>
      <c r="P56" s="181">
        <v>307.33513099999999</v>
      </c>
      <c r="Q56" s="181">
        <v>315.98726199999982</v>
      </c>
      <c r="R56" s="181">
        <v>341.64338499999991</v>
      </c>
      <c r="S56" s="181">
        <v>386.71587599999998</v>
      </c>
      <c r="T56" s="181">
        <v>421.2112419999998</v>
      </c>
      <c r="U56" s="181">
        <v>443.57873599999982</v>
      </c>
      <c r="V56" s="181">
        <v>421.18542100000008</v>
      </c>
      <c r="W56" s="181">
        <v>419.11182900000023</v>
      </c>
      <c r="X56" s="181">
        <v>396.67457999999993</v>
      </c>
      <c r="Y56" s="181">
        <f>'Table 16 Veg Imports Qty'!Y27</f>
        <v>386.5089319999999</v>
      </c>
      <c r="Z56" s="181">
        <f>'Table 16 Veg Imports Qty'!Z27</f>
        <v>414.54092900000001</v>
      </c>
      <c r="AA56" s="181">
        <f>'Table 16 Veg Imports Qty'!AA27</f>
        <v>409.2366890000003</v>
      </c>
      <c r="AB56" s="181">
        <f>'Table 16 Veg Imports Qty'!AB27</f>
        <v>420.68018999999998</v>
      </c>
      <c r="AC56" s="181">
        <f>'Table 16 Veg Imports Qty'!AC27</f>
        <v>413.15917500000023</v>
      </c>
      <c r="AD56" s="181">
        <f>'Table 16 Veg Imports Qty'!AD27</f>
        <v>402.32585899999992</v>
      </c>
      <c r="AE56" s="181">
        <f>'Table 16 Veg Imports Qty'!AE27</f>
        <v>402.46090600000014</v>
      </c>
      <c r="AF56" s="181">
        <f>'Table 16 Veg Imports Qty'!AF27</f>
        <v>398.75900700000034</v>
      </c>
    </row>
    <row r="57" spans="1:32" x14ac:dyDescent="0.2">
      <c r="A57" s="105"/>
      <c r="B57" s="187" t="s">
        <v>260</v>
      </c>
      <c r="C57" s="181">
        <f>'Table 18 Veg Exports Qty'!D26</f>
        <v>7.0310279999999965</v>
      </c>
      <c r="D57" s="181">
        <f>'Table 18 Veg Exports Qty'!E26</f>
        <v>5.745209</v>
      </c>
      <c r="E57" s="181">
        <f>'Table 18 Veg Exports Qty'!F26</f>
        <v>4.9930829999999995</v>
      </c>
      <c r="F57" s="181">
        <f>'Table 18 Veg Exports Qty'!G26</f>
        <v>7.1848649999999976</v>
      </c>
      <c r="G57" s="181">
        <f>'Table 18 Veg Exports Qty'!H26</f>
        <v>8.8895739999999996</v>
      </c>
      <c r="H57" s="181">
        <f>'Table 18 Veg Exports Qty'!I26</f>
        <v>2.8909539999999998</v>
      </c>
      <c r="I57" s="181">
        <f>'Table 18 Veg Exports Qty'!J26</f>
        <v>14.040684999999998</v>
      </c>
      <c r="J57" s="181">
        <f>'Table 18 Veg Exports Qty'!K26</f>
        <v>5.5780220000000007</v>
      </c>
      <c r="K57" s="181">
        <f>'Table 18 Veg Exports Qty'!L26</f>
        <v>7.0624199999999968</v>
      </c>
      <c r="L57" s="181">
        <f>'Table 18 Veg Exports Qty'!M26</f>
        <v>4.5727409999999988</v>
      </c>
      <c r="M57" s="181">
        <f>'Table 18 Veg Exports Qty'!N26</f>
        <v>3.8414970000000008</v>
      </c>
      <c r="N57" s="181">
        <f>'Table 18 Veg Exports Qty'!O26</f>
        <v>4.7142390000000018</v>
      </c>
      <c r="O57" s="181">
        <f>'Table 18 Veg Exports Qty'!P26</f>
        <v>5.5851800000000003</v>
      </c>
      <c r="P57" s="181">
        <f>'Table 18 Veg Exports Qty'!Q26</f>
        <v>4.7278759999999993</v>
      </c>
      <c r="Q57" s="181">
        <f>'Table 18 Veg Exports Qty'!R26</f>
        <v>5.2985589999999991</v>
      </c>
      <c r="R57" s="181">
        <f>'Table 18 Veg Exports Qty'!S26</f>
        <v>4.0829989999999983</v>
      </c>
      <c r="S57" s="181">
        <f>'Table 18 Veg Exports Qty'!T26</f>
        <v>4.7800959999999995</v>
      </c>
      <c r="T57" s="181">
        <f>'Table 18 Veg Exports Qty'!U26</f>
        <v>4.5187519999999983</v>
      </c>
      <c r="U57" s="181">
        <f>'Table 18 Veg Exports Qty'!V26</f>
        <v>4.392240000000001</v>
      </c>
      <c r="V57" s="181">
        <f>'Table 18 Veg Exports Qty'!W26</f>
        <v>4.5945840000000002</v>
      </c>
      <c r="W57" s="181">
        <f>'Table 18 Veg Exports Qty'!X26</f>
        <v>4.9968990000000009</v>
      </c>
      <c r="X57" s="181">
        <f>'Table 18 Veg Exports Qty'!Y26</f>
        <v>6.7142600000000012</v>
      </c>
      <c r="Y57" s="181">
        <f>'Table 18 Veg Exports Qty'!Z26</f>
        <v>4.6129069999999972</v>
      </c>
      <c r="Z57" s="181">
        <f>'Table 18 Veg Exports Qty'!AA26</f>
        <v>5.6251910000000001</v>
      </c>
      <c r="AA57" s="181">
        <f>'Table 18 Veg Exports Qty'!AB26</f>
        <v>6.1844319999999975</v>
      </c>
      <c r="AB57" s="181">
        <f>'Table 18 Veg Exports Qty'!AC26</f>
        <v>3.6733460000000004</v>
      </c>
      <c r="AC57" s="181">
        <f>'Table 18 Veg Exports Qty'!AD26</f>
        <v>3.4572230000000008</v>
      </c>
      <c r="AD57" s="181">
        <f>'Table 18 Veg Exports Qty'!AE26</f>
        <v>4.7213310000000002</v>
      </c>
      <c r="AE57" s="181">
        <f>'Table 18 Veg Exports Qty'!AF26</f>
        <v>4.2348590000000002</v>
      </c>
      <c r="AF57" s="181">
        <f>'Table 18 Veg Exports Qty'!AG26</f>
        <v>4.728121999999999</v>
      </c>
    </row>
    <row r="58" spans="1:32" x14ac:dyDescent="0.2">
      <c r="A58" s="105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</row>
    <row r="59" spans="1:32" x14ac:dyDescent="0.2">
      <c r="A59" s="105"/>
      <c r="B59" s="182" t="s">
        <v>169</v>
      </c>
      <c r="C59" s="183">
        <f t="shared" ref="C59:AD59" si="20">C55+C56-C57</f>
        <v>348.74363700000004</v>
      </c>
      <c r="D59" s="183">
        <f t="shared" si="20"/>
        <v>348.11709100000002</v>
      </c>
      <c r="E59" s="183">
        <f t="shared" si="20"/>
        <v>350.082291</v>
      </c>
      <c r="F59" s="183">
        <f t="shared" si="20"/>
        <v>346.96977199999998</v>
      </c>
      <c r="G59" s="183">
        <f t="shared" si="20"/>
        <v>441.89581839999988</v>
      </c>
      <c r="H59" s="183">
        <f t="shared" si="20"/>
        <v>236.95524788571439</v>
      </c>
      <c r="I59" s="183">
        <f t="shared" si="20"/>
        <v>330.73277426315781</v>
      </c>
      <c r="J59" s="183">
        <f t="shared" si="20"/>
        <v>374.54645900000014</v>
      </c>
      <c r="K59" s="183">
        <f t="shared" si="20"/>
        <v>395.65789999999981</v>
      </c>
      <c r="L59" s="183">
        <f t="shared" si="20"/>
        <v>416.78208968913646</v>
      </c>
      <c r="M59" s="183">
        <f t="shared" si="20"/>
        <v>411.50548567741907</v>
      </c>
      <c r="N59" s="183">
        <f t="shared" si="20"/>
        <v>416.30924251612919</v>
      </c>
      <c r="O59" s="183">
        <f t="shared" si="20"/>
        <v>395.58271437654065</v>
      </c>
      <c r="P59" s="183">
        <f t="shared" si="20"/>
        <v>411.66873308232857</v>
      </c>
      <c r="Q59" s="183">
        <f t="shared" si="20"/>
        <v>411.55025329232842</v>
      </c>
      <c r="R59" s="183">
        <f t="shared" si="20"/>
        <v>413.1747138223285</v>
      </c>
      <c r="S59" s="183">
        <f t="shared" si="20"/>
        <v>460.22900512401151</v>
      </c>
      <c r="T59" s="183">
        <f t="shared" si="20"/>
        <v>495.39051677222227</v>
      </c>
      <c r="U59" s="183">
        <f t="shared" si="20"/>
        <v>522.9528032524604</v>
      </c>
      <c r="V59" s="183">
        <f t="shared" si="20"/>
        <v>501.821972340522</v>
      </c>
      <c r="W59" s="183">
        <f t="shared" si="20"/>
        <v>502.53219348582468</v>
      </c>
      <c r="X59" s="183">
        <f t="shared" si="20"/>
        <v>476.82679941655289</v>
      </c>
      <c r="Y59" s="183">
        <f t="shared" si="20"/>
        <v>471.29392637063205</v>
      </c>
      <c r="Z59" s="183">
        <f t="shared" si="20"/>
        <v>498.56189048308465</v>
      </c>
      <c r="AA59" s="183">
        <f t="shared" si="20"/>
        <v>486.03306768296551</v>
      </c>
      <c r="AB59" s="183">
        <f t="shared" si="20"/>
        <v>510.11673830832041</v>
      </c>
      <c r="AC59" s="183">
        <f t="shared" si="20"/>
        <v>508.2107788631389</v>
      </c>
      <c r="AD59" s="183">
        <f t="shared" si="20"/>
        <v>494.845811342567</v>
      </c>
      <c r="AE59" s="183">
        <f t="shared" ref="AE59:AF59" si="21">AE55+AE56-AE57</f>
        <v>494.77575451382302</v>
      </c>
      <c r="AF59" s="183">
        <f t="shared" si="21"/>
        <v>484.65766062883716</v>
      </c>
    </row>
    <row r="60" spans="1:32" x14ac:dyDescent="0.2">
      <c r="A60" s="105"/>
      <c r="AC60" s="178"/>
      <c r="AD60" s="178"/>
      <c r="AE60" s="178"/>
      <c r="AF60" s="178"/>
    </row>
    <row r="61" spans="1:32" x14ac:dyDescent="0.2">
      <c r="B61" s="179" t="s">
        <v>170</v>
      </c>
      <c r="C61" s="184">
        <f t="shared" ref="C61:AD61" si="22">C55/C59*100</f>
        <v>36.704612333901878</v>
      </c>
      <c r="D61" s="184">
        <f t="shared" si="22"/>
        <v>37.203574127304194</v>
      </c>
      <c r="E61" s="184">
        <f t="shared" si="22"/>
        <v>38.328702550681157</v>
      </c>
      <c r="F61" s="184">
        <f t="shared" si="22"/>
        <v>38.266734083106243</v>
      </c>
      <c r="G61" s="184">
        <f t="shared" si="22"/>
        <v>27.719608400802198</v>
      </c>
      <c r="H61" s="184">
        <f t="shared" si="22"/>
        <v>46.222762257006544</v>
      </c>
      <c r="I61" s="184">
        <f t="shared" si="22"/>
        <v>32.917870478881525</v>
      </c>
      <c r="J61" s="184">
        <f t="shared" si="22"/>
        <v>30.120205728603604</v>
      </c>
      <c r="K61" s="184">
        <f t="shared" si="22"/>
        <v>29.18964843113206</v>
      </c>
      <c r="L61" s="184">
        <f t="shared" si="22"/>
        <v>27.340081425794192</v>
      </c>
      <c r="M61" s="184">
        <f t="shared" si="22"/>
        <v>26.142738899415509</v>
      </c>
      <c r="N61" s="184">
        <f t="shared" si="22"/>
        <v>27.999444310106309</v>
      </c>
      <c r="O61" s="184">
        <f t="shared" si="22"/>
        <v>28.572194706403366</v>
      </c>
      <c r="P61" s="184">
        <f t="shared" si="22"/>
        <v>26.49253375784496</v>
      </c>
      <c r="Q61" s="184">
        <f t="shared" si="22"/>
        <v>24.507711873690816</v>
      </c>
      <c r="R61" s="184">
        <f t="shared" si="22"/>
        <v>18.300812051834299</v>
      </c>
      <c r="S61" s="184">
        <f t="shared" si="22"/>
        <v>17.011797225365008</v>
      </c>
      <c r="T61" s="184">
        <f t="shared" si="22"/>
        <v>15.886058393888758</v>
      </c>
      <c r="U61" s="184">
        <f t="shared" si="22"/>
        <v>16.017947839935694</v>
      </c>
      <c r="V61" s="184">
        <f t="shared" si="22"/>
        <v>16.984337083328523</v>
      </c>
      <c r="W61" s="184">
        <f t="shared" si="22"/>
        <v>17.594348109822835</v>
      </c>
      <c r="X61" s="184">
        <f t="shared" si="22"/>
        <v>18.217616862735717</v>
      </c>
      <c r="Y61" s="184">
        <f t="shared" si="22"/>
        <v>18.9686088380287</v>
      </c>
      <c r="Z61" s="184">
        <f t="shared" si="22"/>
        <v>17.980947640466745</v>
      </c>
      <c r="AA61" s="184">
        <f t="shared" si="22"/>
        <v>17.073079220423079</v>
      </c>
      <c r="AB61" s="184">
        <f t="shared" si="22"/>
        <v>18.252664011202029</v>
      </c>
      <c r="AC61" s="184">
        <f t="shared" si="22"/>
        <v>19.383458785250802</v>
      </c>
      <c r="AD61" s="184">
        <f t="shared" si="22"/>
        <v>19.650824784944952</v>
      </c>
      <c r="AE61" s="184">
        <f t="shared" ref="AE61:AF61" si="23">AE55/AE59*100</f>
        <v>19.513831596031757</v>
      </c>
      <c r="AF61" s="184">
        <f t="shared" si="23"/>
        <v>18.699131983439553</v>
      </c>
    </row>
    <row r="62" spans="1:32" ht="13.5" thickBot="1" x14ac:dyDescent="0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</row>
    <row r="64" spans="1:32" x14ac:dyDescent="0.2">
      <c r="A64" s="550" t="s">
        <v>142</v>
      </c>
    </row>
    <row r="65" spans="1:16384" ht="14.25" x14ac:dyDescent="0.2">
      <c r="A65" s="650" t="s">
        <v>492</v>
      </c>
      <c r="B65" s="650"/>
      <c r="C65" s="650"/>
      <c r="D65" s="650"/>
      <c r="E65" s="650"/>
      <c r="F65" s="650"/>
      <c r="G65" s="650"/>
      <c r="H65" s="650"/>
      <c r="I65" s="650"/>
      <c r="J65" s="650"/>
      <c r="K65" s="650"/>
      <c r="L65" s="650"/>
      <c r="M65" s="650"/>
      <c r="N65" s="650"/>
      <c r="O65" s="650"/>
      <c r="P65" s="650"/>
      <c r="Q65" s="650"/>
      <c r="R65" s="650"/>
      <c r="S65" s="650"/>
      <c r="T65" s="650"/>
      <c r="U65" s="650"/>
      <c r="V65" s="650"/>
      <c r="W65" s="650"/>
      <c r="X65" s="650"/>
      <c r="Y65" s="650"/>
      <c r="Z65" s="650"/>
      <c r="AA65" s="650"/>
      <c r="AB65" s="650"/>
      <c r="AC65" s="650"/>
      <c r="AD65" s="650"/>
      <c r="AE65" s="650"/>
      <c r="AF65" s="650"/>
      <c r="AG65" s="650"/>
      <c r="AH65" s="650"/>
      <c r="AI65" s="650"/>
      <c r="AJ65" s="650"/>
      <c r="AK65" s="650"/>
      <c r="AL65" s="650"/>
      <c r="AM65" s="650"/>
      <c r="AN65" s="650"/>
      <c r="AO65" s="650"/>
      <c r="AP65" s="650"/>
      <c r="AQ65" s="650"/>
      <c r="AR65" s="650"/>
      <c r="AS65" s="650"/>
      <c r="AT65" s="650"/>
      <c r="AU65" s="650"/>
      <c r="AV65" s="650"/>
      <c r="AW65" s="650"/>
      <c r="AX65" s="650"/>
      <c r="AY65" s="650"/>
      <c r="AZ65" s="650"/>
      <c r="BA65" s="650"/>
      <c r="BB65" s="650"/>
      <c r="BC65" s="650"/>
      <c r="BD65" s="650"/>
      <c r="BE65" s="650"/>
      <c r="BF65" s="650"/>
      <c r="BG65" s="650"/>
      <c r="BH65" s="650"/>
      <c r="BI65" s="650"/>
      <c r="BJ65" s="650"/>
      <c r="BK65" s="650"/>
      <c r="BL65" s="650"/>
      <c r="BM65" s="650"/>
      <c r="BN65" s="650"/>
      <c r="BO65" s="650"/>
      <c r="BP65" s="650"/>
      <c r="BQ65" s="650"/>
      <c r="BR65" s="650"/>
      <c r="BS65" s="650"/>
      <c r="BT65" s="650"/>
      <c r="BU65" s="650"/>
      <c r="BV65" s="650"/>
      <c r="BW65" s="650"/>
      <c r="BX65" s="650"/>
      <c r="BY65" s="650"/>
      <c r="BZ65" s="650"/>
      <c r="CA65" s="650"/>
      <c r="CB65" s="650"/>
      <c r="CC65" s="650"/>
      <c r="CD65" s="650"/>
      <c r="CE65" s="650"/>
      <c r="CF65" s="650"/>
      <c r="CG65" s="650"/>
      <c r="CH65" s="650"/>
      <c r="CI65" s="650"/>
      <c r="CJ65" s="650"/>
      <c r="CK65" s="650"/>
      <c r="CL65" s="650"/>
      <c r="CM65" s="650"/>
      <c r="CN65" s="650"/>
      <c r="CO65" s="650"/>
      <c r="CP65" s="650"/>
      <c r="CQ65" s="650"/>
      <c r="CR65" s="650"/>
      <c r="CS65" s="650"/>
      <c r="CT65" s="650"/>
      <c r="CU65" s="650"/>
      <c r="CV65" s="650"/>
      <c r="CW65" s="650"/>
      <c r="CX65" s="650"/>
      <c r="CY65" s="650"/>
      <c r="CZ65" s="650"/>
      <c r="DA65" s="650"/>
      <c r="DB65" s="650"/>
      <c r="DC65" s="650"/>
      <c r="DD65" s="650"/>
      <c r="DE65" s="650"/>
      <c r="DF65" s="650"/>
      <c r="DG65" s="650"/>
      <c r="DH65" s="650"/>
      <c r="DI65" s="650"/>
      <c r="DJ65" s="650"/>
      <c r="DK65" s="650"/>
      <c r="DL65" s="650"/>
      <c r="DM65" s="650"/>
      <c r="DN65" s="650"/>
      <c r="DO65" s="650"/>
      <c r="DP65" s="650"/>
      <c r="DQ65" s="650"/>
      <c r="DR65" s="650"/>
      <c r="DS65" s="650"/>
      <c r="DT65" s="650"/>
      <c r="DU65" s="650"/>
      <c r="DV65" s="650"/>
      <c r="DW65" s="650"/>
      <c r="DX65" s="650"/>
      <c r="DY65" s="650"/>
      <c r="DZ65" s="650"/>
      <c r="EA65" s="650"/>
      <c r="EB65" s="650"/>
      <c r="EC65" s="650"/>
      <c r="ED65" s="650"/>
      <c r="EE65" s="650"/>
      <c r="EF65" s="650"/>
      <c r="EG65" s="650"/>
      <c r="EH65" s="650"/>
      <c r="EI65" s="650"/>
      <c r="EJ65" s="650"/>
      <c r="EK65" s="650"/>
      <c r="EL65" s="650"/>
      <c r="EM65" s="650"/>
      <c r="EN65" s="650"/>
      <c r="EO65" s="650"/>
      <c r="EP65" s="650"/>
      <c r="EQ65" s="650"/>
      <c r="ER65" s="650"/>
      <c r="ES65" s="650"/>
      <c r="ET65" s="650"/>
      <c r="EU65" s="650"/>
      <c r="EV65" s="650"/>
      <c r="EW65" s="650"/>
      <c r="EX65" s="650"/>
      <c r="EY65" s="650"/>
      <c r="EZ65" s="650"/>
      <c r="FA65" s="650"/>
      <c r="FB65" s="650"/>
      <c r="FC65" s="650"/>
      <c r="FD65" s="650"/>
      <c r="FE65" s="650"/>
      <c r="FF65" s="650"/>
      <c r="FG65" s="650"/>
      <c r="FH65" s="650"/>
      <c r="FI65" s="650"/>
      <c r="FJ65" s="650"/>
      <c r="FK65" s="650"/>
      <c r="FL65" s="650"/>
      <c r="FM65" s="650"/>
      <c r="FN65" s="650"/>
      <c r="FO65" s="650"/>
      <c r="FP65" s="650"/>
      <c r="FQ65" s="650"/>
      <c r="FR65" s="650"/>
      <c r="FS65" s="650"/>
      <c r="FT65" s="650"/>
      <c r="FU65" s="650"/>
      <c r="FV65" s="650"/>
      <c r="FW65" s="650"/>
      <c r="FX65" s="650"/>
      <c r="FY65" s="650"/>
      <c r="FZ65" s="650"/>
      <c r="GA65" s="650"/>
      <c r="GB65" s="650"/>
      <c r="GC65" s="650"/>
      <c r="GD65" s="650"/>
      <c r="GE65" s="650"/>
      <c r="GF65" s="650"/>
      <c r="GG65" s="650"/>
      <c r="GH65" s="650"/>
      <c r="GI65" s="650"/>
      <c r="GJ65" s="650"/>
      <c r="GK65" s="650"/>
      <c r="GL65" s="650"/>
      <c r="GM65" s="650"/>
      <c r="GN65" s="650"/>
      <c r="GO65" s="650"/>
      <c r="GP65" s="650"/>
      <c r="GQ65" s="650"/>
      <c r="GR65" s="650"/>
      <c r="GS65" s="650"/>
      <c r="GT65" s="650"/>
      <c r="GU65" s="650"/>
      <c r="GV65" s="650"/>
      <c r="GW65" s="650"/>
      <c r="GX65" s="650"/>
      <c r="GY65" s="650"/>
      <c r="GZ65" s="650"/>
      <c r="HA65" s="650"/>
      <c r="HB65" s="650"/>
      <c r="HC65" s="650"/>
      <c r="HD65" s="650"/>
      <c r="HE65" s="650"/>
      <c r="HF65" s="650"/>
      <c r="HG65" s="650"/>
      <c r="HH65" s="650"/>
      <c r="HI65" s="650"/>
      <c r="HJ65" s="650"/>
      <c r="HK65" s="650"/>
      <c r="HL65" s="650"/>
      <c r="HM65" s="650"/>
      <c r="HN65" s="650"/>
      <c r="HO65" s="650"/>
      <c r="HP65" s="650"/>
      <c r="HQ65" s="650"/>
      <c r="HR65" s="650"/>
      <c r="HS65" s="650"/>
      <c r="HT65" s="650"/>
      <c r="HU65" s="650"/>
      <c r="HV65" s="650"/>
      <c r="HW65" s="650"/>
      <c r="HX65" s="650"/>
      <c r="HY65" s="650"/>
      <c r="HZ65" s="650"/>
      <c r="IA65" s="650"/>
      <c r="IB65" s="650"/>
      <c r="IC65" s="650"/>
      <c r="ID65" s="650"/>
      <c r="IE65" s="650"/>
      <c r="IF65" s="650"/>
      <c r="IG65" s="650"/>
      <c r="IH65" s="650"/>
      <c r="II65" s="650"/>
      <c r="IJ65" s="650"/>
      <c r="IK65" s="650"/>
      <c r="IL65" s="650"/>
      <c r="IM65" s="650"/>
      <c r="IN65" s="650"/>
      <c r="IO65" s="650"/>
      <c r="IP65" s="650"/>
      <c r="IQ65" s="650"/>
      <c r="IR65" s="650"/>
      <c r="IS65" s="650"/>
      <c r="IT65" s="650"/>
      <c r="IU65" s="650"/>
      <c r="IV65" s="650"/>
      <c r="IW65" s="650"/>
      <c r="IX65" s="650"/>
      <c r="IY65" s="650"/>
      <c r="IZ65" s="650"/>
      <c r="JA65" s="650"/>
      <c r="JB65" s="650"/>
      <c r="JC65" s="650"/>
      <c r="JD65" s="650"/>
      <c r="JE65" s="650"/>
      <c r="JF65" s="650"/>
      <c r="JG65" s="650"/>
      <c r="JH65" s="650"/>
      <c r="JI65" s="650"/>
      <c r="JJ65" s="650"/>
      <c r="JK65" s="650"/>
      <c r="JL65" s="650"/>
      <c r="JM65" s="650"/>
      <c r="JN65" s="650"/>
      <c r="JO65" s="650"/>
      <c r="JP65" s="650"/>
      <c r="JQ65" s="650"/>
      <c r="JR65" s="650"/>
      <c r="JS65" s="650"/>
      <c r="JT65" s="650"/>
      <c r="JU65" s="650"/>
      <c r="JV65" s="650"/>
      <c r="JW65" s="650"/>
      <c r="JX65" s="650"/>
      <c r="JY65" s="650"/>
      <c r="JZ65" s="650"/>
      <c r="KA65" s="650"/>
      <c r="KB65" s="650"/>
      <c r="KC65" s="650"/>
      <c r="KD65" s="650"/>
      <c r="KE65" s="650"/>
      <c r="KF65" s="650"/>
      <c r="KG65" s="650"/>
      <c r="KH65" s="650"/>
      <c r="KI65" s="650"/>
      <c r="KJ65" s="650"/>
      <c r="KK65" s="650"/>
      <c r="KL65" s="650"/>
      <c r="KM65" s="650"/>
      <c r="KN65" s="650"/>
      <c r="KO65" s="650"/>
      <c r="KP65" s="650"/>
      <c r="KQ65" s="650"/>
      <c r="KR65" s="650"/>
      <c r="KS65" s="650"/>
      <c r="KT65" s="650"/>
      <c r="KU65" s="650"/>
      <c r="KV65" s="650"/>
      <c r="KW65" s="650"/>
      <c r="KX65" s="650"/>
      <c r="KY65" s="650"/>
      <c r="KZ65" s="650"/>
      <c r="LA65" s="650"/>
      <c r="LB65" s="650"/>
      <c r="LC65" s="650"/>
      <c r="LD65" s="650"/>
      <c r="LE65" s="650"/>
      <c r="LF65" s="650"/>
      <c r="LG65" s="650"/>
      <c r="LH65" s="650"/>
      <c r="LI65" s="650"/>
      <c r="LJ65" s="650"/>
      <c r="LK65" s="650"/>
      <c r="LL65" s="650"/>
      <c r="LM65" s="650"/>
      <c r="LN65" s="650"/>
      <c r="LO65" s="650"/>
      <c r="LP65" s="650"/>
      <c r="LQ65" s="650"/>
      <c r="LR65" s="650"/>
      <c r="LS65" s="650"/>
      <c r="LT65" s="650"/>
      <c r="LU65" s="650"/>
      <c r="LV65" s="650"/>
      <c r="LW65" s="650"/>
      <c r="LX65" s="650"/>
      <c r="LY65" s="650"/>
      <c r="LZ65" s="650"/>
      <c r="MA65" s="650"/>
      <c r="MB65" s="650"/>
      <c r="MC65" s="650"/>
      <c r="MD65" s="650"/>
      <c r="ME65" s="650"/>
      <c r="MF65" s="650"/>
      <c r="MG65" s="650"/>
      <c r="MH65" s="650"/>
      <c r="MI65" s="650"/>
      <c r="MJ65" s="650"/>
      <c r="MK65" s="650"/>
      <c r="ML65" s="650"/>
      <c r="MM65" s="650"/>
      <c r="MN65" s="650"/>
      <c r="MO65" s="650"/>
      <c r="MP65" s="650"/>
      <c r="MQ65" s="650"/>
      <c r="MR65" s="650"/>
      <c r="MS65" s="650"/>
      <c r="MT65" s="650"/>
      <c r="MU65" s="650"/>
      <c r="MV65" s="650"/>
      <c r="MW65" s="650"/>
      <c r="MX65" s="650"/>
      <c r="MY65" s="650"/>
      <c r="MZ65" s="650"/>
      <c r="NA65" s="650"/>
      <c r="NB65" s="650"/>
      <c r="NC65" s="650"/>
      <c r="ND65" s="650"/>
      <c r="NE65" s="650"/>
      <c r="NF65" s="650"/>
      <c r="NG65" s="650"/>
      <c r="NH65" s="650"/>
      <c r="NI65" s="650"/>
      <c r="NJ65" s="650"/>
      <c r="NK65" s="650"/>
      <c r="NL65" s="650"/>
      <c r="NM65" s="650"/>
      <c r="NN65" s="650"/>
      <c r="NO65" s="650"/>
      <c r="NP65" s="650"/>
      <c r="NQ65" s="650"/>
      <c r="NR65" s="650"/>
      <c r="NS65" s="650"/>
      <c r="NT65" s="650"/>
      <c r="NU65" s="650"/>
      <c r="NV65" s="650"/>
      <c r="NW65" s="650"/>
      <c r="NX65" s="650"/>
      <c r="NY65" s="650"/>
      <c r="NZ65" s="650"/>
      <c r="OA65" s="650"/>
      <c r="OB65" s="650"/>
      <c r="OC65" s="650"/>
      <c r="OD65" s="650"/>
      <c r="OE65" s="650"/>
      <c r="OF65" s="650"/>
      <c r="OG65" s="650"/>
      <c r="OH65" s="650"/>
      <c r="OI65" s="650"/>
      <c r="OJ65" s="650"/>
      <c r="OK65" s="650"/>
      <c r="OL65" s="650"/>
      <c r="OM65" s="650"/>
      <c r="ON65" s="650"/>
      <c r="OO65" s="650"/>
      <c r="OP65" s="650"/>
      <c r="OQ65" s="650"/>
      <c r="OR65" s="650"/>
      <c r="OS65" s="650"/>
      <c r="OT65" s="650"/>
      <c r="OU65" s="650"/>
      <c r="OV65" s="650"/>
      <c r="OW65" s="650"/>
      <c r="OX65" s="650"/>
      <c r="OY65" s="650"/>
      <c r="OZ65" s="650"/>
      <c r="PA65" s="650"/>
      <c r="PB65" s="650"/>
      <c r="PC65" s="650"/>
      <c r="PD65" s="650"/>
      <c r="PE65" s="650"/>
      <c r="PF65" s="650"/>
      <c r="PG65" s="650"/>
      <c r="PH65" s="650"/>
      <c r="PI65" s="650"/>
      <c r="PJ65" s="650"/>
      <c r="PK65" s="650"/>
      <c r="PL65" s="650"/>
      <c r="PM65" s="650"/>
      <c r="PN65" s="650"/>
      <c r="PO65" s="650"/>
      <c r="PP65" s="650"/>
      <c r="PQ65" s="650"/>
      <c r="PR65" s="650"/>
      <c r="PS65" s="650"/>
      <c r="PT65" s="650"/>
      <c r="PU65" s="650"/>
      <c r="PV65" s="650"/>
      <c r="PW65" s="650"/>
      <c r="PX65" s="650"/>
      <c r="PY65" s="650"/>
      <c r="PZ65" s="650"/>
      <c r="QA65" s="650"/>
      <c r="QB65" s="650"/>
      <c r="QC65" s="650"/>
      <c r="QD65" s="650"/>
      <c r="QE65" s="650"/>
      <c r="QF65" s="650"/>
      <c r="QG65" s="650"/>
      <c r="QH65" s="650"/>
      <c r="QI65" s="650"/>
      <c r="QJ65" s="650"/>
      <c r="QK65" s="650"/>
      <c r="QL65" s="650"/>
      <c r="QM65" s="650"/>
      <c r="QN65" s="650"/>
      <c r="QO65" s="650"/>
      <c r="QP65" s="650"/>
      <c r="QQ65" s="650"/>
      <c r="QR65" s="650"/>
      <c r="QS65" s="650"/>
      <c r="QT65" s="650"/>
      <c r="QU65" s="650"/>
      <c r="QV65" s="650"/>
      <c r="QW65" s="650"/>
      <c r="QX65" s="650"/>
      <c r="QY65" s="650"/>
      <c r="QZ65" s="650"/>
      <c r="RA65" s="650"/>
      <c r="RB65" s="650"/>
      <c r="RC65" s="650"/>
      <c r="RD65" s="650"/>
      <c r="RE65" s="650"/>
      <c r="RF65" s="650"/>
      <c r="RG65" s="650"/>
      <c r="RH65" s="650"/>
      <c r="RI65" s="650"/>
      <c r="RJ65" s="650"/>
      <c r="RK65" s="650"/>
      <c r="RL65" s="650"/>
      <c r="RM65" s="650"/>
      <c r="RN65" s="650"/>
      <c r="RO65" s="650"/>
      <c r="RP65" s="650"/>
      <c r="RQ65" s="650"/>
      <c r="RR65" s="650"/>
      <c r="RS65" s="650"/>
      <c r="RT65" s="650"/>
      <c r="RU65" s="650"/>
      <c r="RV65" s="650"/>
      <c r="RW65" s="650"/>
      <c r="RX65" s="650"/>
      <c r="RY65" s="650"/>
      <c r="RZ65" s="650"/>
      <c r="SA65" s="650"/>
      <c r="SB65" s="650"/>
      <c r="SC65" s="650"/>
      <c r="SD65" s="650"/>
      <c r="SE65" s="650"/>
      <c r="SF65" s="650"/>
      <c r="SG65" s="650"/>
      <c r="SH65" s="650"/>
      <c r="SI65" s="650"/>
      <c r="SJ65" s="650"/>
      <c r="SK65" s="650"/>
      <c r="SL65" s="650"/>
      <c r="SM65" s="650"/>
      <c r="SN65" s="650"/>
      <c r="SO65" s="650"/>
      <c r="SP65" s="650"/>
      <c r="SQ65" s="650"/>
      <c r="SR65" s="650"/>
      <c r="SS65" s="650"/>
      <c r="ST65" s="650"/>
      <c r="SU65" s="650"/>
      <c r="SV65" s="650"/>
      <c r="SW65" s="650"/>
      <c r="SX65" s="650"/>
      <c r="SY65" s="650"/>
      <c r="SZ65" s="650"/>
      <c r="TA65" s="650"/>
      <c r="TB65" s="650"/>
      <c r="TC65" s="650"/>
      <c r="TD65" s="650"/>
      <c r="TE65" s="650"/>
      <c r="TF65" s="650"/>
      <c r="TG65" s="650"/>
      <c r="TH65" s="650"/>
      <c r="TI65" s="650"/>
      <c r="TJ65" s="650"/>
      <c r="TK65" s="650"/>
      <c r="TL65" s="650"/>
      <c r="TM65" s="650"/>
      <c r="TN65" s="650"/>
      <c r="TO65" s="650"/>
      <c r="TP65" s="650"/>
      <c r="TQ65" s="650"/>
      <c r="TR65" s="650"/>
      <c r="TS65" s="650"/>
      <c r="TT65" s="650"/>
      <c r="TU65" s="650"/>
      <c r="TV65" s="650"/>
      <c r="TW65" s="650"/>
      <c r="TX65" s="650"/>
      <c r="TY65" s="650"/>
      <c r="TZ65" s="650"/>
      <c r="UA65" s="650"/>
      <c r="UB65" s="650"/>
      <c r="UC65" s="650"/>
      <c r="UD65" s="650"/>
      <c r="UE65" s="650"/>
      <c r="UF65" s="650"/>
      <c r="UG65" s="650"/>
      <c r="UH65" s="650"/>
      <c r="UI65" s="650"/>
      <c r="UJ65" s="650"/>
      <c r="UK65" s="650"/>
      <c r="UL65" s="650"/>
      <c r="UM65" s="650"/>
      <c r="UN65" s="650"/>
      <c r="UO65" s="650"/>
      <c r="UP65" s="650"/>
      <c r="UQ65" s="650"/>
      <c r="UR65" s="650"/>
      <c r="US65" s="650"/>
      <c r="UT65" s="650"/>
      <c r="UU65" s="650"/>
      <c r="UV65" s="650"/>
      <c r="UW65" s="650"/>
      <c r="UX65" s="650"/>
      <c r="UY65" s="650"/>
      <c r="UZ65" s="650"/>
      <c r="VA65" s="650"/>
      <c r="VB65" s="650"/>
      <c r="VC65" s="650"/>
      <c r="VD65" s="650"/>
      <c r="VE65" s="650"/>
      <c r="VF65" s="650"/>
      <c r="VG65" s="650"/>
      <c r="VH65" s="650"/>
      <c r="VI65" s="650"/>
      <c r="VJ65" s="650"/>
      <c r="VK65" s="650"/>
      <c r="VL65" s="650"/>
      <c r="VM65" s="650"/>
      <c r="VN65" s="650"/>
      <c r="VO65" s="650"/>
      <c r="VP65" s="650"/>
      <c r="VQ65" s="650"/>
      <c r="VR65" s="650"/>
      <c r="VS65" s="650"/>
      <c r="VT65" s="650"/>
      <c r="VU65" s="650"/>
      <c r="VV65" s="650"/>
      <c r="VW65" s="650"/>
      <c r="VX65" s="650"/>
      <c r="VY65" s="650"/>
      <c r="VZ65" s="650"/>
      <c r="WA65" s="650"/>
      <c r="WB65" s="650"/>
      <c r="WC65" s="650"/>
      <c r="WD65" s="650"/>
      <c r="WE65" s="650"/>
      <c r="WF65" s="650"/>
      <c r="WG65" s="650"/>
      <c r="WH65" s="650"/>
      <c r="WI65" s="650"/>
      <c r="WJ65" s="650"/>
      <c r="WK65" s="650"/>
      <c r="WL65" s="650"/>
      <c r="WM65" s="650"/>
      <c r="WN65" s="650"/>
      <c r="WO65" s="650"/>
      <c r="WP65" s="650"/>
      <c r="WQ65" s="650"/>
      <c r="WR65" s="650"/>
      <c r="WS65" s="650"/>
      <c r="WT65" s="650"/>
      <c r="WU65" s="650"/>
      <c r="WV65" s="650"/>
      <c r="WW65" s="650"/>
      <c r="WX65" s="650"/>
      <c r="WY65" s="650"/>
      <c r="WZ65" s="650"/>
      <c r="XA65" s="650"/>
      <c r="XB65" s="650"/>
      <c r="XC65" s="650"/>
      <c r="XD65" s="650"/>
      <c r="XE65" s="650"/>
      <c r="XF65" s="650"/>
      <c r="XG65" s="650"/>
      <c r="XH65" s="650"/>
      <c r="XI65" s="650"/>
      <c r="XJ65" s="650"/>
      <c r="XK65" s="650"/>
      <c r="XL65" s="650"/>
      <c r="XM65" s="650"/>
      <c r="XN65" s="650"/>
      <c r="XO65" s="650"/>
      <c r="XP65" s="650"/>
      <c r="XQ65" s="650"/>
      <c r="XR65" s="650"/>
      <c r="XS65" s="650"/>
      <c r="XT65" s="650"/>
      <c r="XU65" s="650"/>
      <c r="XV65" s="650"/>
      <c r="XW65" s="650"/>
      <c r="XX65" s="650"/>
      <c r="XY65" s="650"/>
      <c r="XZ65" s="650"/>
      <c r="YA65" s="650"/>
      <c r="YB65" s="650"/>
      <c r="YC65" s="650"/>
      <c r="YD65" s="650"/>
      <c r="YE65" s="650"/>
      <c r="YF65" s="650"/>
      <c r="YG65" s="650"/>
      <c r="YH65" s="650"/>
      <c r="YI65" s="650"/>
      <c r="YJ65" s="650"/>
      <c r="YK65" s="650"/>
      <c r="YL65" s="650"/>
      <c r="YM65" s="650"/>
      <c r="YN65" s="650"/>
      <c r="YO65" s="650"/>
      <c r="YP65" s="650"/>
      <c r="YQ65" s="650"/>
      <c r="YR65" s="650"/>
      <c r="YS65" s="650"/>
      <c r="YT65" s="650"/>
      <c r="YU65" s="650"/>
      <c r="YV65" s="650"/>
      <c r="YW65" s="650"/>
      <c r="YX65" s="650"/>
      <c r="YY65" s="650"/>
      <c r="YZ65" s="650"/>
      <c r="ZA65" s="650"/>
      <c r="ZB65" s="650"/>
      <c r="ZC65" s="650"/>
      <c r="ZD65" s="650"/>
      <c r="ZE65" s="650"/>
      <c r="ZF65" s="650"/>
      <c r="ZG65" s="650"/>
      <c r="ZH65" s="650"/>
      <c r="ZI65" s="650"/>
      <c r="ZJ65" s="650"/>
      <c r="ZK65" s="650"/>
      <c r="ZL65" s="650"/>
      <c r="ZM65" s="650"/>
      <c r="ZN65" s="650"/>
      <c r="ZO65" s="650"/>
      <c r="ZP65" s="650"/>
      <c r="ZQ65" s="650"/>
      <c r="ZR65" s="650"/>
      <c r="ZS65" s="650"/>
      <c r="ZT65" s="650"/>
      <c r="ZU65" s="650"/>
      <c r="ZV65" s="650"/>
      <c r="ZW65" s="650"/>
      <c r="ZX65" s="650"/>
      <c r="ZY65" s="650"/>
      <c r="ZZ65" s="650"/>
      <c r="AAA65" s="650"/>
      <c r="AAB65" s="650"/>
      <c r="AAC65" s="650"/>
      <c r="AAD65" s="650"/>
      <c r="AAE65" s="650"/>
      <c r="AAF65" s="650"/>
      <c r="AAG65" s="650"/>
      <c r="AAH65" s="650"/>
      <c r="AAI65" s="650"/>
      <c r="AAJ65" s="650"/>
      <c r="AAK65" s="650"/>
      <c r="AAL65" s="650"/>
      <c r="AAM65" s="650"/>
      <c r="AAN65" s="650"/>
      <c r="AAO65" s="650"/>
      <c r="AAP65" s="650"/>
      <c r="AAQ65" s="650"/>
      <c r="AAR65" s="650"/>
      <c r="AAS65" s="650"/>
      <c r="AAT65" s="650"/>
      <c r="AAU65" s="650"/>
      <c r="AAV65" s="650"/>
      <c r="AAW65" s="650"/>
      <c r="AAX65" s="650"/>
      <c r="AAY65" s="650"/>
      <c r="AAZ65" s="650"/>
      <c r="ABA65" s="650"/>
      <c r="ABB65" s="650"/>
      <c r="ABC65" s="650"/>
      <c r="ABD65" s="650"/>
      <c r="ABE65" s="650"/>
      <c r="ABF65" s="650"/>
      <c r="ABG65" s="650"/>
      <c r="ABH65" s="650"/>
      <c r="ABI65" s="650"/>
      <c r="ABJ65" s="650"/>
      <c r="ABK65" s="650"/>
      <c r="ABL65" s="650"/>
      <c r="ABM65" s="650"/>
      <c r="ABN65" s="650"/>
      <c r="ABO65" s="650"/>
      <c r="ABP65" s="650"/>
      <c r="ABQ65" s="650"/>
      <c r="ABR65" s="650"/>
      <c r="ABS65" s="650"/>
      <c r="ABT65" s="650"/>
      <c r="ABU65" s="650"/>
      <c r="ABV65" s="650"/>
      <c r="ABW65" s="650"/>
      <c r="ABX65" s="650"/>
      <c r="ABY65" s="650"/>
      <c r="ABZ65" s="650"/>
      <c r="ACA65" s="650"/>
      <c r="ACB65" s="650"/>
      <c r="ACC65" s="650"/>
      <c r="ACD65" s="650"/>
      <c r="ACE65" s="650"/>
      <c r="ACF65" s="650"/>
      <c r="ACG65" s="650"/>
      <c r="ACH65" s="650"/>
      <c r="ACI65" s="650"/>
      <c r="ACJ65" s="650"/>
      <c r="ACK65" s="650"/>
      <c r="ACL65" s="650"/>
      <c r="ACM65" s="650"/>
      <c r="ACN65" s="650"/>
      <c r="ACO65" s="650"/>
      <c r="ACP65" s="650"/>
      <c r="ACQ65" s="650"/>
      <c r="ACR65" s="650"/>
      <c r="ACS65" s="650"/>
      <c r="ACT65" s="650"/>
      <c r="ACU65" s="650"/>
      <c r="ACV65" s="650"/>
      <c r="ACW65" s="650"/>
      <c r="ACX65" s="650"/>
      <c r="ACY65" s="650"/>
      <c r="ACZ65" s="650"/>
      <c r="ADA65" s="650"/>
      <c r="ADB65" s="650"/>
      <c r="ADC65" s="650"/>
      <c r="ADD65" s="650"/>
      <c r="ADE65" s="650"/>
      <c r="ADF65" s="650"/>
      <c r="ADG65" s="650"/>
      <c r="ADH65" s="650"/>
      <c r="ADI65" s="650"/>
      <c r="ADJ65" s="650"/>
      <c r="ADK65" s="650"/>
      <c r="ADL65" s="650"/>
      <c r="ADM65" s="650"/>
      <c r="ADN65" s="650"/>
      <c r="ADO65" s="650"/>
      <c r="ADP65" s="650"/>
      <c r="ADQ65" s="650"/>
      <c r="ADR65" s="650"/>
      <c r="ADS65" s="650"/>
      <c r="ADT65" s="650"/>
      <c r="ADU65" s="650"/>
      <c r="ADV65" s="650"/>
      <c r="ADW65" s="650"/>
      <c r="ADX65" s="650"/>
      <c r="ADY65" s="650"/>
      <c r="ADZ65" s="650"/>
      <c r="AEA65" s="650"/>
      <c r="AEB65" s="650"/>
      <c r="AEC65" s="650"/>
      <c r="AED65" s="650"/>
      <c r="AEE65" s="650"/>
      <c r="AEF65" s="650"/>
      <c r="AEG65" s="650"/>
      <c r="AEH65" s="650"/>
      <c r="AEI65" s="650"/>
      <c r="AEJ65" s="650"/>
      <c r="AEK65" s="650"/>
      <c r="AEL65" s="650"/>
      <c r="AEM65" s="650"/>
      <c r="AEN65" s="650"/>
      <c r="AEO65" s="650"/>
      <c r="AEP65" s="650"/>
      <c r="AEQ65" s="650"/>
      <c r="AER65" s="650"/>
      <c r="AES65" s="650"/>
      <c r="AET65" s="650"/>
      <c r="AEU65" s="650"/>
      <c r="AEV65" s="650"/>
      <c r="AEW65" s="650"/>
      <c r="AEX65" s="650"/>
      <c r="AEY65" s="650"/>
      <c r="AEZ65" s="650"/>
      <c r="AFA65" s="650"/>
      <c r="AFB65" s="650"/>
      <c r="AFC65" s="650"/>
      <c r="AFD65" s="650"/>
      <c r="AFE65" s="650"/>
      <c r="AFF65" s="650"/>
      <c r="AFG65" s="650"/>
      <c r="AFH65" s="650"/>
      <c r="AFI65" s="650"/>
      <c r="AFJ65" s="650"/>
      <c r="AFK65" s="650"/>
      <c r="AFL65" s="650"/>
      <c r="AFM65" s="650"/>
      <c r="AFN65" s="650"/>
      <c r="AFO65" s="650"/>
      <c r="AFP65" s="650"/>
      <c r="AFQ65" s="650"/>
      <c r="AFR65" s="650"/>
      <c r="AFS65" s="650"/>
      <c r="AFT65" s="650"/>
      <c r="AFU65" s="650"/>
      <c r="AFV65" s="650"/>
      <c r="AFW65" s="650"/>
      <c r="AFX65" s="650"/>
      <c r="AFY65" s="650"/>
      <c r="AFZ65" s="650"/>
      <c r="AGA65" s="650"/>
      <c r="AGB65" s="650"/>
      <c r="AGC65" s="650"/>
      <c r="AGD65" s="650"/>
      <c r="AGE65" s="650"/>
      <c r="AGF65" s="650"/>
      <c r="AGG65" s="650"/>
      <c r="AGH65" s="650"/>
      <c r="AGI65" s="650"/>
      <c r="AGJ65" s="650"/>
      <c r="AGK65" s="650"/>
      <c r="AGL65" s="650"/>
      <c r="AGM65" s="650"/>
      <c r="AGN65" s="650"/>
      <c r="AGO65" s="650"/>
      <c r="AGP65" s="650"/>
      <c r="AGQ65" s="650"/>
      <c r="AGR65" s="650"/>
      <c r="AGS65" s="650"/>
      <c r="AGT65" s="650"/>
      <c r="AGU65" s="650"/>
      <c r="AGV65" s="650"/>
      <c r="AGW65" s="650"/>
      <c r="AGX65" s="650"/>
      <c r="AGY65" s="650"/>
      <c r="AGZ65" s="650"/>
      <c r="AHA65" s="650"/>
      <c r="AHB65" s="650"/>
      <c r="AHC65" s="650"/>
      <c r="AHD65" s="650"/>
      <c r="AHE65" s="650"/>
      <c r="AHF65" s="650"/>
      <c r="AHG65" s="650"/>
      <c r="AHH65" s="650"/>
      <c r="AHI65" s="650"/>
      <c r="AHJ65" s="650"/>
      <c r="AHK65" s="650"/>
      <c r="AHL65" s="650"/>
      <c r="AHM65" s="650"/>
      <c r="AHN65" s="650"/>
      <c r="AHO65" s="650"/>
      <c r="AHP65" s="650"/>
      <c r="AHQ65" s="650"/>
      <c r="AHR65" s="650"/>
      <c r="AHS65" s="650"/>
      <c r="AHT65" s="650"/>
      <c r="AHU65" s="650"/>
      <c r="AHV65" s="650"/>
      <c r="AHW65" s="650"/>
      <c r="AHX65" s="650"/>
      <c r="AHY65" s="650"/>
      <c r="AHZ65" s="650"/>
      <c r="AIA65" s="650"/>
      <c r="AIB65" s="650"/>
      <c r="AIC65" s="650"/>
      <c r="AID65" s="650"/>
      <c r="AIE65" s="650"/>
      <c r="AIF65" s="650"/>
      <c r="AIG65" s="650"/>
      <c r="AIH65" s="650"/>
      <c r="AII65" s="650"/>
      <c r="AIJ65" s="650"/>
      <c r="AIK65" s="650"/>
      <c r="AIL65" s="650"/>
      <c r="AIM65" s="650"/>
      <c r="AIN65" s="650"/>
      <c r="AIO65" s="650"/>
      <c r="AIP65" s="650"/>
      <c r="AIQ65" s="650"/>
      <c r="AIR65" s="650"/>
      <c r="AIS65" s="650"/>
      <c r="AIT65" s="650"/>
      <c r="AIU65" s="650"/>
      <c r="AIV65" s="650"/>
      <c r="AIW65" s="650"/>
      <c r="AIX65" s="650"/>
      <c r="AIY65" s="650"/>
      <c r="AIZ65" s="650"/>
      <c r="AJA65" s="650"/>
      <c r="AJB65" s="650"/>
      <c r="AJC65" s="650"/>
      <c r="AJD65" s="650"/>
      <c r="AJE65" s="650"/>
      <c r="AJF65" s="650"/>
      <c r="AJG65" s="650"/>
      <c r="AJH65" s="650"/>
      <c r="AJI65" s="650"/>
      <c r="AJJ65" s="650"/>
      <c r="AJK65" s="650"/>
      <c r="AJL65" s="650"/>
      <c r="AJM65" s="650"/>
      <c r="AJN65" s="650"/>
      <c r="AJO65" s="650"/>
      <c r="AJP65" s="650"/>
      <c r="AJQ65" s="650"/>
      <c r="AJR65" s="650"/>
      <c r="AJS65" s="650"/>
      <c r="AJT65" s="650"/>
      <c r="AJU65" s="650"/>
      <c r="AJV65" s="650"/>
      <c r="AJW65" s="650"/>
      <c r="AJX65" s="650"/>
      <c r="AJY65" s="650"/>
      <c r="AJZ65" s="650"/>
      <c r="AKA65" s="650"/>
      <c r="AKB65" s="650"/>
      <c r="AKC65" s="650"/>
      <c r="AKD65" s="650"/>
      <c r="AKE65" s="650"/>
      <c r="AKF65" s="650"/>
      <c r="AKG65" s="650"/>
      <c r="AKH65" s="650"/>
      <c r="AKI65" s="650"/>
      <c r="AKJ65" s="650"/>
      <c r="AKK65" s="650"/>
      <c r="AKL65" s="650"/>
      <c r="AKM65" s="650"/>
      <c r="AKN65" s="650"/>
      <c r="AKO65" s="650"/>
      <c r="AKP65" s="650"/>
      <c r="AKQ65" s="650"/>
      <c r="AKR65" s="650"/>
      <c r="AKS65" s="650"/>
      <c r="AKT65" s="650"/>
      <c r="AKU65" s="650"/>
      <c r="AKV65" s="650"/>
      <c r="AKW65" s="650"/>
      <c r="AKX65" s="650"/>
      <c r="AKY65" s="650"/>
      <c r="AKZ65" s="650"/>
      <c r="ALA65" s="650"/>
      <c r="ALB65" s="650"/>
      <c r="ALC65" s="650"/>
      <c r="ALD65" s="650"/>
      <c r="ALE65" s="650"/>
      <c r="ALF65" s="650"/>
      <c r="ALG65" s="650"/>
      <c r="ALH65" s="650"/>
      <c r="ALI65" s="650"/>
      <c r="ALJ65" s="650"/>
      <c r="ALK65" s="650"/>
      <c r="ALL65" s="650"/>
      <c r="ALM65" s="650"/>
      <c r="ALN65" s="650"/>
      <c r="ALO65" s="650"/>
      <c r="ALP65" s="650"/>
      <c r="ALQ65" s="650"/>
      <c r="ALR65" s="650"/>
      <c r="ALS65" s="650"/>
      <c r="ALT65" s="650"/>
      <c r="ALU65" s="650"/>
      <c r="ALV65" s="650"/>
      <c r="ALW65" s="650"/>
      <c r="ALX65" s="650"/>
      <c r="ALY65" s="650"/>
      <c r="ALZ65" s="650"/>
      <c r="AMA65" s="650"/>
      <c r="AMB65" s="650"/>
      <c r="AMC65" s="650"/>
      <c r="AMD65" s="650"/>
      <c r="AME65" s="650"/>
      <c r="AMF65" s="650"/>
      <c r="AMG65" s="650"/>
      <c r="AMH65" s="650"/>
      <c r="AMI65" s="650"/>
      <c r="AMJ65" s="650"/>
      <c r="AMK65" s="650"/>
      <c r="AML65" s="650"/>
      <c r="AMM65" s="650"/>
      <c r="AMN65" s="650"/>
      <c r="AMO65" s="650"/>
      <c r="AMP65" s="650"/>
      <c r="AMQ65" s="650"/>
      <c r="AMR65" s="650"/>
      <c r="AMS65" s="650"/>
      <c r="AMT65" s="650"/>
      <c r="AMU65" s="650"/>
      <c r="AMV65" s="650"/>
      <c r="AMW65" s="650"/>
      <c r="AMX65" s="650"/>
      <c r="AMY65" s="650"/>
      <c r="AMZ65" s="650"/>
      <c r="ANA65" s="650"/>
      <c r="ANB65" s="650"/>
      <c r="ANC65" s="650"/>
      <c r="AND65" s="650"/>
      <c r="ANE65" s="650"/>
      <c r="ANF65" s="650"/>
      <c r="ANG65" s="650"/>
      <c r="ANH65" s="650"/>
      <c r="ANI65" s="650"/>
      <c r="ANJ65" s="650"/>
      <c r="ANK65" s="650"/>
      <c r="ANL65" s="650"/>
      <c r="ANM65" s="650"/>
      <c r="ANN65" s="650"/>
      <c r="ANO65" s="650"/>
      <c r="ANP65" s="650"/>
      <c r="ANQ65" s="650"/>
      <c r="ANR65" s="650"/>
      <c r="ANS65" s="650"/>
      <c r="ANT65" s="650"/>
      <c r="ANU65" s="650"/>
      <c r="ANV65" s="650"/>
      <c r="ANW65" s="650"/>
      <c r="ANX65" s="650"/>
      <c r="ANY65" s="650"/>
      <c r="ANZ65" s="650"/>
      <c r="AOA65" s="650"/>
      <c r="AOB65" s="650"/>
      <c r="AOC65" s="650"/>
      <c r="AOD65" s="650"/>
      <c r="AOE65" s="650"/>
      <c r="AOF65" s="650"/>
      <c r="AOG65" s="650"/>
      <c r="AOH65" s="650"/>
      <c r="AOI65" s="650"/>
      <c r="AOJ65" s="650"/>
      <c r="AOK65" s="650"/>
      <c r="AOL65" s="650"/>
      <c r="AOM65" s="650"/>
      <c r="AON65" s="650"/>
      <c r="AOO65" s="650"/>
      <c r="AOP65" s="650"/>
      <c r="AOQ65" s="650"/>
      <c r="AOR65" s="650"/>
      <c r="AOS65" s="650"/>
      <c r="AOT65" s="650"/>
      <c r="AOU65" s="650"/>
      <c r="AOV65" s="650"/>
      <c r="AOW65" s="650"/>
      <c r="AOX65" s="650"/>
      <c r="AOY65" s="650"/>
      <c r="AOZ65" s="650"/>
      <c r="APA65" s="650"/>
      <c r="APB65" s="650"/>
      <c r="APC65" s="650"/>
      <c r="APD65" s="650"/>
      <c r="APE65" s="650"/>
      <c r="APF65" s="650"/>
      <c r="APG65" s="650"/>
      <c r="APH65" s="650"/>
      <c r="API65" s="650"/>
      <c r="APJ65" s="650"/>
      <c r="APK65" s="650"/>
      <c r="APL65" s="650"/>
      <c r="APM65" s="650"/>
      <c r="APN65" s="650"/>
      <c r="APO65" s="650"/>
      <c r="APP65" s="650"/>
      <c r="APQ65" s="650"/>
      <c r="APR65" s="650"/>
      <c r="APS65" s="650"/>
      <c r="APT65" s="650"/>
      <c r="APU65" s="650"/>
      <c r="APV65" s="650"/>
      <c r="APW65" s="650"/>
      <c r="APX65" s="650"/>
      <c r="APY65" s="650"/>
      <c r="APZ65" s="650"/>
      <c r="AQA65" s="650"/>
      <c r="AQB65" s="650"/>
      <c r="AQC65" s="650"/>
      <c r="AQD65" s="650"/>
      <c r="AQE65" s="650"/>
      <c r="AQF65" s="650"/>
      <c r="AQG65" s="650"/>
      <c r="AQH65" s="650"/>
      <c r="AQI65" s="650"/>
      <c r="AQJ65" s="650"/>
      <c r="AQK65" s="650"/>
      <c r="AQL65" s="650"/>
      <c r="AQM65" s="650"/>
      <c r="AQN65" s="650"/>
      <c r="AQO65" s="650"/>
      <c r="AQP65" s="650"/>
      <c r="AQQ65" s="650"/>
      <c r="AQR65" s="650"/>
      <c r="AQS65" s="650"/>
      <c r="AQT65" s="650"/>
      <c r="AQU65" s="650"/>
      <c r="AQV65" s="650"/>
      <c r="AQW65" s="650"/>
      <c r="AQX65" s="650"/>
      <c r="AQY65" s="650"/>
      <c r="AQZ65" s="650"/>
      <c r="ARA65" s="650"/>
      <c r="ARB65" s="650"/>
      <c r="ARC65" s="650"/>
      <c r="ARD65" s="650"/>
      <c r="ARE65" s="650"/>
      <c r="ARF65" s="650"/>
      <c r="ARG65" s="650"/>
      <c r="ARH65" s="650"/>
      <c r="ARI65" s="650"/>
      <c r="ARJ65" s="650"/>
      <c r="ARK65" s="650"/>
      <c r="ARL65" s="650"/>
      <c r="ARM65" s="650"/>
      <c r="ARN65" s="650"/>
      <c r="ARO65" s="650"/>
      <c r="ARP65" s="650"/>
      <c r="ARQ65" s="650"/>
      <c r="ARR65" s="650"/>
      <c r="ARS65" s="650"/>
      <c r="ART65" s="650"/>
      <c r="ARU65" s="650"/>
      <c r="ARV65" s="650"/>
      <c r="ARW65" s="650"/>
      <c r="ARX65" s="650"/>
      <c r="ARY65" s="650"/>
      <c r="ARZ65" s="650"/>
      <c r="ASA65" s="650"/>
      <c r="ASB65" s="650"/>
      <c r="ASC65" s="650"/>
      <c r="ASD65" s="650"/>
      <c r="ASE65" s="650"/>
      <c r="ASF65" s="650"/>
      <c r="ASG65" s="650"/>
      <c r="ASH65" s="650"/>
      <c r="ASI65" s="650"/>
      <c r="ASJ65" s="650"/>
      <c r="ASK65" s="650"/>
      <c r="ASL65" s="650"/>
      <c r="ASM65" s="650"/>
      <c r="ASN65" s="650"/>
      <c r="ASO65" s="650"/>
      <c r="ASP65" s="650"/>
      <c r="ASQ65" s="650"/>
      <c r="ASR65" s="650"/>
      <c r="ASS65" s="650"/>
      <c r="AST65" s="650"/>
      <c r="ASU65" s="650"/>
      <c r="ASV65" s="650"/>
      <c r="ASW65" s="650"/>
      <c r="ASX65" s="650"/>
      <c r="ASY65" s="650"/>
      <c r="ASZ65" s="650"/>
      <c r="ATA65" s="650"/>
      <c r="ATB65" s="650"/>
      <c r="ATC65" s="650"/>
      <c r="ATD65" s="650"/>
      <c r="ATE65" s="650"/>
      <c r="ATF65" s="650"/>
      <c r="ATG65" s="650"/>
      <c r="ATH65" s="650"/>
      <c r="ATI65" s="650"/>
      <c r="ATJ65" s="650"/>
      <c r="ATK65" s="650"/>
      <c r="ATL65" s="650"/>
      <c r="ATM65" s="650"/>
      <c r="ATN65" s="650"/>
      <c r="ATO65" s="650"/>
      <c r="ATP65" s="650"/>
      <c r="ATQ65" s="650"/>
      <c r="ATR65" s="650"/>
      <c r="ATS65" s="650"/>
      <c r="ATT65" s="650"/>
      <c r="ATU65" s="650"/>
      <c r="ATV65" s="650"/>
      <c r="ATW65" s="650"/>
      <c r="ATX65" s="650"/>
      <c r="ATY65" s="650"/>
      <c r="ATZ65" s="650"/>
      <c r="AUA65" s="650"/>
      <c r="AUB65" s="650"/>
      <c r="AUC65" s="650"/>
      <c r="AUD65" s="650"/>
      <c r="AUE65" s="650"/>
      <c r="AUF65" s="650"/>
      <c r="AUG65" s="650"/>
      <c r="AUH65" s="650"/>
      <c r="AUI65" s="650"/>
      <c r="AUJ65" s="650"/>
      <c r="AUK65" s="650"/>
      <c r="AUL65" s="650"/>
      <c r="AUM65" s="650"/>
      <c r="AUN65" s="650"/>
      <c r="AUO65" s="650"/>
      <c r="AUP65" s="650"/>
      <c r="AUQ65" s="650"/>
      <c r="AUR65" s="650"/>
      <c r="AUS65" s="650"/>
      <c r="AUT65" s="650"/>
      <c r="AUU65" s="650"/>
      <c r="AUV65" s="650"/>
      <c r="AUW65" s="650"/>
      <c r="AUX65" s="650"/>
      <c r="AUY65" s="650"/>
      <c r="AUZ65" s="650"/>
      <c r="AVA65" s="650"/>
      <c r="AVB65" s="650"/>
      <c r="AVC65" s="650"/>
      <c r="AVD65" s="650"/>
      <c r="AVE65" s="650"/>
      <c r="AVF65" s="650"/>
      <c r="AVG65" s="650"/>
      <c r="AVH65" s="650"/>
      <c r="AVI65" s="650"/>
      <c r="AVJ65" s="650"/>
      <c r="AVK65" s="650"/>
      <c r="AVL65" s="650"/>
      <c r="AVM65" s="650"/>
      <c r="AVN65" s="650"/>
      <c r="AVO65" s="650"/>
      <c r="AVP65" s="650"/>
      <c r="AVQ65" s="650"/>
      <c r="AVR65" s="650"/>
      <c r="AVS65" s="650"/>
      <c r="AVT65" s="650"/>
      <c r="AVU65" s="650"/>
      <c r="AVV65" s="650"/>
      <c r="AVW65" s="650"/>
      <c r="AVX65" s="650"/>
      <c r="AVY65" s="650"/>
      <c r="AVZ65" s="650"/>
      <c r="AWA65" s="650"/>
      <c r="AWB65" s="650"/>
      <c r="AWC65" s="650"/>
      <c r="AWD65" s="650"/>
      <c r="AWE65" s="650"/>
      <c r="AWF65" s="650"/>
      <c r="AWG65" s="650"/>
      <c r="AWH65" s="650"/>
      <c r="AWI65" s="650"/>
      <c r="AWJ65" s="650"/>
      <c r="AWK65" s="650"/>
      <c r="AWL65" s="650"/>
      <c r="AWM65" s="650"/>
      <c r="AWN65" s="650"/>
      <c r="AWO65" s="650"/>
      <c r="AWP65" s="650"/>
      <c r="AWQ65" s="650"/>
      <c r="AWR65" s="650"/>
      <c r="AWS65" s="650"/>
      <c r="AWT65" s="650"/>
      <c r="AWU65" s="650"/>
      <c r="AWV65" s="650"/>
      <c r="AWW65" s="650"/>
      <c r="AWX65" s="650"/>
      <c r="AWY65" s="650"/>
      <c r="AWZ65" s="650"/>
      <c r="AXA65" s="650"/>
      <c r="AXB65" s="650"/>
      <c r="AXC65" s="650"/>
      <c r="AXD65" s="650"/>
      <c r="AXE65" s="650"/>
      <c r="AXF65" s="650"/>
      <c r="AXG65" s="650"/>
      <c r="AXH65" s="650"/>
      <c r="AXI65" s="650"/>
      <c r="AXJ65" s="650"/>
      <c r="AXK65" s="650"/>
      <c r="AXL65" s="650"/>
      <c r="AXM65" s="650"/>
      <c r="AXN65" s="650"/>
      <c r="AXO65" s="650"/>
      <c r="AXP65" s="650"/>
      <c r="AXQ65" s="650"/>
      <c r="AXR65" s="650"/>
      <c r="AXS65" s="650"/>
      <c r="AXT65" s="650"/>
      <c r="AXU65" s="650"/>
      <c r="AXV65" s="650"/>
      <c r="AXW65" s="650"/>
      <c r="AXX65" s="650"/>
      <c r="AXY65" s="650"/>
      <c r="AXZ65" s="650"/>
      <c r="AYA65" s="650"/>
      <c r="AYB65" s="650"/>
      <c r="AYC65" s="650"/>
      <c r="AYD65" s="650"/>
      <c r="AYE65" s="650"/>
      <c r="AYF65" s="650"/>
      <c r="AYG65" s="650"/>
      <c r="AYH65" s="650"/>
      <c r="AYI65" s="650"/>
      <c r="AYJ65" s="650"/>
      <c r="AYK65" s="650"/>
      <c r="AYL65" s="650"/>
      <c r="AYM65" s="650"/>
      <c r="AYN65" s="650"/>
      <c r="AYO65" s="650"/>
      <c r="AYP65" s="650"/>
      <c r="AYQ65" s="650"/>
      <c r="AYR65" s="650"/>
      <c r="AYS65" s="650"/>
      <c r="AYT65" s="650"/>
      <c r="AYU65" s="650"/>
      <c r="AYV65" s="650"/>
      <c r="AYW65" s="650"/>
      <c r="AYX65" s="650"/>
      <c r="AYY65" s="650"/>
      <c r="AYZ65" s="650"/>
      <c r="AZA65" s="650"/>
      <c r="AZB65" s="650"/>
      <c r="AZC65" s="650"/>
      <c r="AZD65" s="650"/>
      <c r="AZE65" s="650"/>
      <c r="AZF65" s="650"/>
      <c r="AZG65" s="650"/>
      <c r="AZH65" s="650"/>
      <c r="AZI65" s="650"/>
      <c r="AZJ65" s="650"/>
      <c r="AZK65" s="650"/>
      <c r="AZL65" s="650"/>
      <c r="AZM65" s="650"/>
      <c r="AZN65" s="650"/>
      <c r="AZO65" s="650"/>
      <c r="AZP65" s="650"/>
      <c r="AZQ65" s="650"/>
      <c r="AZR65" s="650"/>
      <c r="AZS65" s="650"/>
      <c r="AZT65" s="650"/>
      <c r="AZU65" s="650"/>
      <c r="AZV65" s="650"/>
      <c r="AZW65" s="650"/>
      <c r="AZX65" s="650"/>
      <c r="AZY65" s="650"/>
      <c r="AZZ65" s="650"/>
      <c r="BAA65" s="650"/>
      <c r="BAB65" s="650"/>
      <c r="BAC65" s="650"/>
      <c r="BAD65" s="650"/>
      <c r="BAE65" s="650"/>
      <c r="BAF65" s="650"/>
      <c r="BAG65" s="650"/>
      <c r="BAH65" s="650"/>
      <c r="BAI65" s="650"/>
      <c r="BAJ65" s="650"/>
      <c r="BAK65" s="650"/>
      <c r="BAL65" s="650"/>
      <c r="BAM65" s="650"/>
      <c r="BAN65" s="650"/>
      <c r="BAO65" s="650"/>
      <c r="BAP65" s="650"/>
      <c r="BAQ65" s="650"/>
      <c r="BAR65" s="650"/>
      <c r="BAS65" s="650"/>
      <c r="BAT65" s="650"/>
      <c r="BAU65" s="650"/>
      <c r="BAV65" s="650"/>
      <c r="BAW65" s="650"/>
      <c r="BAX65" s="650"/>
      <c r="BAY65" s="650"/>
      <c r="BAZ65" s="650"/>
      <c r="BBA65" s="650"/>
      <c r="BBB65" s="650"/>
      <c r="BBC65" s="650"/>
      <c r="BBD65" s="650"/>
      <c r="BBE65" s="650"/>
      <c r="BBF65" s="650"/>
      <c r="BBG65" s="650"/>
      <c r="BBH65" s="650"/>
      <c r="BBI65" s="650"/>
      <c r="BBJ65" s="650"/>
      <c r="BBK65" s="650"/>
      <c r="BBL65" s="650"/>
      <c r="BBM65" s="650"/>
      <c r="BBN65" s="650"/>
      <c r="BBO65" s="650"/>
      <c r="BBP65" s="650"/>
      <c r="BBQ65" s="650"/>
      <c r="BBR65" s="650"/>
      <c r="BBS65" s="650"/>
      <c r="BBT65" s="650"/>
      <c r="BBU65" s="650"/>
      <c r="BBV65" s="650"/>
      <c r="BBW65" s="650"/>
      <c r="BBX65" s="650"/>
      <c r="BBY65" s="650"/>
      <c r="BBZ65" s="650"/>
      <c r="BCA65" s="650"/>
      <c r="BCB65" s="650"/>
      <c r="BCC65" s="650"/>
      <c r="BCD65" s="650"/>
      <c r="BCE65" s="650"/>
      <c r="BCF65" s="650"/>
      <c r="BCG65" s="650"/>
      <c r="BCH65" s="650"/>
      <c r="BCI65" s="650"/>
      <c r="BCJ65" s="650"/>
      <c r="BCK65" s="650"/>
      <c r="BCL65" s="650"/>
      <c r="BCM65" s="650"/>
      <c r="BCN65" s="650"/>
      <c r="BCO65" s="650"/>
      <c r="BCP65" s="650"/>
      <c r="BCQ65" s="650"/>
      <c r="BCR65" s="650"/>
      <c r="BCS65" s="650"/>
      <c r="BCT65" s="650"/>
      <c r="BCU65" s="650"/>
      <c r="BCV65" s="650"/>
      <c r="BCW65" s="650"/>
      <c r="BCX65" s="650"/>
      <c r="BCY65" s="650"/>
      <c r="BCZ65" s="650"/>
      <c r="BDA65" s="650"/>
      <c r="BDB65" s="650"/>
      <c r="BDC65" s="650"/>
      <c r="BDD65" s="650"/>
      <c r="BDE65" s="650"/>
      <c r="BDF65" s="650"/>
      <c r="BDG65" s="650"/>
      <c r="BDH65" s="650"/>
      <c r="BDI65" s="650"/>
      <c r="BDJ65" s="650"/>
      <c r="BDK65" s="650"/>
      <c r="BDL65" s="650"/>
      <c r="BDM65" s="650"/>
      <c r="BDN65" s="650"/>
      <c r="BDO65" s="650"/>
      <c r="BDP65" s="650"/>
      <c r="BDQ65" s="650"/>
      <c r="BDR65" s="650"/>
      <c r="BDS65" s="650"/>
      <c r="BDT65" s="650"/>
      <c r="BDU65" s="650"/>
      <c r="BDV65" s="650"/>
      <c r="BDW65" s="650"/>
      <c r="BDX65" s="650"/>
      <c r="BDY65" s="650"/>
      <c r="BDZ65" s="650"/>
      <c r="BEA65" s="650"/>
      <c r="BEB65" s="650"/>
      <c r="BEC65" s="650"/>
      <c r="BED65" s="650"/>
      <c r="BEE65" s="650"/>
      <c r="BEF65" s="650"/>
      <c r="BEG65" s="650"/>
      <c r="BEH65" s="650"/>
      <c r="BEI65" s="650"/>
      <c r="BEJ65" s="650"/>
      <c r="BEK65" s="650"/>
      <c r="BEL65" s="650"/>
      <c r="BEM65" s="650"/>
      <c r="BEN65" s="650"/>
      <c r="BEO65" s="650"/>
      <c r="BEP65" s="650"/>
      <c r="BEQ65" s="650"/>
      <c r="BER65" s="650"/>
      <c r="BES65" s="650"/>
      <c r="BET65" s="650"/>
      <c r="BEU65" s="650"/>
      <c r="BEV65" s="650"/>
      <c r="BEW65" s="650"/>
      <c r="BEX65" s="650"/>
      <c r="BEY65" s="650"/>
      <c r="BEZ65" s="650"/>
      <c r="BFA65" s="650"/>
      <c r="BFB65" s="650"/>
      <c r="BFC65" s="650"/>
      <c r="BFD65" s="650"/>
      <c r="BFE65" s="650"/>
      <c r="BFF65" s="650"/>
      <c r="BFG65" s="650"/>
      <c r="BFH65" s="650"/>
      <c r="BFI65" s="650"/>
      <c r="BFJ65" s="650"/>
      <c r="BFK65" s="650"/>
      <c r="BFL65" s="650"/>
      <c r="BFM65" s="650"/>
      <c r="BFN65" s="650"/>
      <c r="BFO65" s="650"/>
      <c r="BFP65" s="650"/>
      <c r="BFQ65" s="650"/>
      <c r="BFR65" s="650"/>
      <c r="BFS65" s="650"/>
      <c r="BFT65" s="650"/>
      <c r="BFU65" s="650"/>
      <c r="BFV65" s="650"/>
      <c r="BFW65" s="650"/>
      <c r="BFX65" s="650"/>
      <c r="BFY65" s="650"/>
      <c r="BFZ65" s="650"/>
      <c r="BGA65" s="650"/>
      <c r="BGB65" s="650"/>
      <c r="BGC65" s="650"/>
      <c r="BGD65" s="650"/>
      <c r="BGE65" s="650"/>
      <c r="BGF65" s="650"/>
      <c r="BGG65" s="650"/>
      <c r="BGH65" s="650"/>
      <c r="BGI65" s="650"/>
      <c r="BGJ65" s="650"/>
      <c r="BGK65" s="650"/>
      <c r="BGL65" s="650"/>
      <c r="BGM65" s="650"/>
      <c r="BGN65" s="650"/>
      <c r="BGO65" s="650"/>
      <c r="BGP65" s="650"/>
      <c r="BGQ65" s="650"/>
      <c r="BGR65" s="650"/>
      <c r="BGS65" s="650"/>
      <c r="BGT65" s="650"/>
      <c r="BGU65" s="650"/>
      <c r="BGV65" s="650"/>
      <c r="BGW65" s="650"/>
      <c r="BGX65" s="650"/>
      <c r="BGY65" s="650"/>
      <c r="BGZ65" s="650"/>
      <c r="BHA65" s="650"/>
      <c r="BHB65" s="650"/>
      <c r="BHC65" s="650"/>
      <c r="BHD65" s="650"/>
      <c r="BHE65" s="650"/>
      <c r="BHF65" s="650"/>
      <c r="BHG65" s="650"/>
      <c r="BHH65" s="650"/>
      <c r="BHI65" s="650"/>
      <c r="BHJ65" s="650"/>
      <c r="BHK65" s="650"/>
      <c r="BHL65" s="650"/>
      <c r="BHM65" s="650"/>
      <c r="BHN65" s="650"/>
      <c r="BHO65" s="650"/>
      <c r="BHP65" s="650"/>
      <c r="BHQ65" s="650"/>
      <c r="BHR65" s="650"/>
      <c r="BHS65" s="650"/>
      <c r="BHT65" s="650"/>
      <c r="BHU65" s="650"/>
      <c r="BHV65" s="650"/>
      <c r="BHW65" s="650"/>
      <c r="BHX65" s="650"/>
      <c r="BHY65" s="650"/>
      <c r="BHZ65" s="650"/>
      <c r="BIA65" s="650"/>
      <c r="BIB65" s="650"/>
      <c r="BIC65" s="650"/>
      <c r="BID65" s="650"/>
      <c r="BIE65" s="650"/>
      <c r="BIF65" s="650"/>
      <c r="BIG65" s="650"/>
      <c r="BIH65" s="650"/>
      <c r="BII65" s="650"/>
      <c r="BIJ65" s="650"/>
      <c r="BIK65" s="650"/>
      <c r="BIL65" s="650"/>
      <c r="BIM65" s="650"/>
      <c r="BIN65" s="650"/>
      <c r="BIO65" s="650"/>
      <c r="BIP65" s="650"/>
      <c r="BIQ65" s="650"/>
      <c r="BIR65" s="650"/>
      <c r="BIS65" s="650"/>
      <c r="BIT65" s="650"/>
      <c r="BIU65" s="650"/>
      <c r="BIV65" s="650"/>
      <c r="BIW65" s="650"/>
      <c r="BIX65" s="650"/>
      <c r="BIY65" s="650"/>
      <c r="BIZ65" s="650"/>
      <c r="BJA65" s="650"/>
      <c r="BJB65" s="650"/>
      <c r="BJC65" s="650"/>
      <c r="BJD65" s="650"/>
      <c r="BJE65" s="650"/>
      <c r="BJF65" s="650"/>
      <c r="BJG65" s="650"/>
      <c r="BJH65" s="650"/>
      <c r="BJI65" s="650"/>
      <c r="BJJ65" s="650"/>
      <c r="BJK65" s="650"/>
      <c r="BJL65" s="650"/>
      <c r="BJM65" s="650"/>
      <c r="BJN65" s="650"/>
      <c r="BJO65" s="650"/>
      <c r="BJP65" s="650"/>
      <c r="BJQ65" s="650"/>
      <c r="BJR65" s="650"/>
      <c r="BJS65" s="650"/>
      <c r="BJT65" s="650"/>
      <c r="BJU65" s="650"/>
      <c r="BJV65" s="650"/>
      <c r="BJW65" s="650"/>
      <c r="BJX65" s="650"/>
      <c r="BJY65" s="650"/>
      <c r="BJZ65" s="650"/>
      <c r="BKA65" s="650"/>
      <c r="BKB65" s="650"/>
      <c r="BKC65" s="650"/>
      <c r="BKD65" s="650"/>
      <c r="BKE65" s="650"/>
      <c r="BKF65" s="650"/>
      <c r="BKG65" s="650"/>
      <c r="BKH65" s="650"/>
      <c r="BKI65" s="650"/>
      <c r="BKJ65" s="650"/>
      <c r="BKK65" s="650"/>
      <c r="BKL65" s="650"/>
      <c r="BKM65" s="650"/>
      <c r="BKN65" s="650"/>
      <c r="BKO65" s="650"/>
      <c r="BKP65" s="650"/>
      <c r="BKQ65" s="650"/>
      <c r="BKR65" s="650"/>
      <c r="BKS65" s="650"/>
      <c r="BKT65" s="650"/>
      <c r="BKU65" s="650"/>
      <c r="BKV65" s="650"/>
      <c r="BKW65" s="650"/>
      <c r="BKX65" s="650"/>
      <c r="BKY65" s="650"/>
      <c r="BKZ65" s="650"/>
      <c r="BLA65" s="650"/>
      <c r="BLB65" s="650"/>
      <c r="BLC65" s="650"/>
      <c r="BLD65" s="650"/>
      <c r="BLE65" s="650"/>
      <c r="BLF65" s="650"/>
      <c r="BLG65" s="650"/>
      <c r="BLH65" s="650"/>
      <c r="BLI65" s="650"/>
      <c r="BLJ65" s="650"/>
      <c r="BLK65" s="650"/>
      <c r="BLL65" s="650"/>
      <c r="BLM65" s="650"/>
      <c r="BLN65" s="650"/>
      <c r="BLO65" s="650"/>
      <c r="BLP65" s="650"/>
      <c r="BLQ65" s="650"/>
      <c r="BLR65" s="650"/>
      <c r="BLS65" s="650"/>
      <c r="BLT65" s="650"/>
      <c r="BLU65" s="650"/>
      <c r="BLV65" s="650"/>
      <c r="BLW65" s="650"/>
      <c r="BLX65" s="650"/>
      <c r="BLY65" s="650"/>
      <c r="BLZ65" s="650"/>
      <c r="BMA65" s="650"/>
      <c r="BMB65" s="650"/>
      <c r="BMC65" s="650"/>
      <c r="BMD65" s="650"/>
      <c r="BME65" s="650"/>
      <c r="BMF65" s="650"/>
      <c r="BMG65" s="650"/>
      <c r="BMH65" s="650"/>
      <c r="BMI65" s="650"/>
      <c r="BMJ65" s="650"/>
      <c r="BMK65" s="650"/>
      <c r="BML65" s="650"/>
      <c r="BMM65" s="650"/>
      <c r="BMN65" s="650"/>
      <c r="BMO65" s="650"/>
      <c r="BMP65" s="650"/>
      <c r="BMQ65" s="650"/>
      <c r="BMR65" s="650"/>
      <c r="BMS65" s="650"/>
      <c r="BMT65" s="650"/>
      <c r="BMU65" s="650"/>
      <c r="BMV65" s="650"/>
      <c r="BMW65" s="650"/>
      <c r="BMX65" s="650"/>
      <c r="BMY65" s="650"/>
      <c r="BMZ65" s="650"/>
      <c r="BNA65" s="650"/>
      <c r="BNB65" s="650"/>
      <c r="BNC65" s="650"/>
      <c r="BND65" s="650"/>
      <c r="BNE65" s="650"/>
      <c r="BNF65" s="650"/>
      <c r="BNG65" s="650"/>
      <c r="BNH65" s="650"/>
      <c r="BNI65" s="650"/>
      <c r="BNJ65" s="650"/>
      <c r="BNK65" s="650"/>
      <c r="BNL65" s="650"/>
      <c r="BNM65" s="650"/>
      <c r="BNN65" s="650"/>
      <c r="BNO65" s="650"/>
      <c r="BNP65" s="650"/>
      <c r="BNQ65" s="650"/>
      <c r="BNR65" s="650"/>
      <c r="BNS65" s="650"/>
      <c r="BNT65" s="650"/>
      <c r="BNU65" s="650"/>
      <c r="BNV65" s="650"/>
      <c r="BNW65" s="650"/>
      <c r="BNX65" s="650"/>
      <c r="BNY65" s="650"/>
      <c r="BNZ65" s="650"/>
      <c r="BOA65" s="650"/>
      <c r="BOB65" s="650"/>
      <c r="BOC65" s="650"/>
      <c r="BOD65" s="650"/>
      <c r="BOE65" s="650"/>
      <c r="BOF65" s="650"/>
      <c r="BOG65" s="650"/>
      <c r="BOH65" s="650"/>
      <c r="BOI65" s="650"/>
      <c r="BOJ65" s="650"/>
      <c r="BOK65" s="650"/>
      <c r="BOL65" s="650"/>
      <c r="BOM65" s="650"/>
      <c r="BON65" s="650"/>
      <c r="BOO65" s="650"/>
      <c r="BOP65" s="650"/>
      <c r="BOQ65" s="650"/>
      <c r="BOR65" s="650"/>
      <c r="BOS65" s="650"/>
      <c r="BOT65" s="650"/>
      <c r="BOU65" s="650"/>
      <c r="BOV65" s="650"/>
      <c r="BOW65" s="650"/>
      <c r="BOX65" s="650"/>
      <c r="BOY65" s="650"/>
      <c r="BOZ65" s="650"/>
      <c r="BPA65" s="650"/>
      <c r="BPB65" s="650"/>
      <c r="BPC65" s="650"/>
      <c r="BPD65" s="650"/>
      <c r="BPE65" s="650"/>
      <c r="BPF65" s="650"/>
      <c r="BPG65" s="650"/>
      <c r="BPH65" s="650"/>
      <c r="BPI65" s="650"/>
      <c r="BPJ65" s="650"/>
      <c r="BPK65" s="650"/>
      <c r="BPL65" s="650"/>
      <c r="BPM65" s="650"/>
      <c r="BPN65" s="650"/>
      <c r="BPO65" s="650"/>
      <c r="BPP65" s="650"/>
      <c r="BPQ65" s="650"/>
      <c r="BPR65" s="650"/>
      <c r="BPS65" s="650"/>
      <c r="BPT65" s="650"/>
      <c r="BPU65" s="650"/>
      <c r="BPV65" s="650"/>
      <c r="BPW65" s="650"/>
      <c r="BPX65" s="650"/>
      <c r="BPY65" s="650"/>
      <c r="BPZ65" s="650"/>
      <c r="BQA65" s="650"/>
      <c r="BQB65" s="650"/>
      <c r="BQC65" s="650"/>
      <c r="BQD65" s="650"/>
      <c r="BQE65" s="650"/>
      <c r="BQF65" s="650"/>
      <c r="BQG65" s="650"/>
      <c r="BQH65" s="650"/>
      <c r="BQI65" s="650"/>
      <c r="BQJ65" s="650"/>
      <c r="BQK65" s="650"/>
      <c r="BQL65" s="650"/>
      <c r="BQM65" s="650"/>
      <c r="BQN65" s="650"/>
      <c r="BQO65" s="650"/>
      <c r="BQP65" s="650"/>
      <c r="BQQ65" s="650"/>
      <c r="BQR65" s="650"/>
      <c r="BQS65" s="650"/>
      <c r="BQT65" s="650"/>
      <c r="BQU65" s="650"/>
      <c r="BQV65" s="650"/>
      <c r="BQW65" s="650"/>
      <c r="BQX65" s="650"/>
      <c r="BQY65" s="650"/>
      <c r="BQZ65" s="650"/>
      <c r="BRA65" s="650"/>
      <c r="BRB65" s="650"/>
      <c r="BRC65" s="650"/>
      <c r="BRD65" s="650"/>
      <c r="BRE65" s="650"/>
      <c r="BRF65" s="650"/>
      <c r="BRG65" s="650"/>
      <c r="BRH65" s="650"/>
      <c r="BRI65" s="650"/>
      <c r="BRJ65" s="650"/>
      <c r="BRK65" s="650"/>
      <c r="BRL65" s="650"/>
      <c r="BRM65" s="650"/>
      <c r="BRN65" s="650"/>
      <c r="BRO65" s="650"/>
      <c r="BRP65" s="650"/>
      <c r="BRQ65" s="650"/>
      <c r="BRR65" s="650"/>
      <c r="BRS65" s="650"/>
      <c r="BRT65" s="650"/>
      <c r="BRU65" s="650"/>
      <c r="BRV65" s="650"/>
      <c r="BRW65" s="650"/>
      <c r="BRX65" s="650"/>
      <c r="BRY65" s="650"/>
      <c r="BRZ65" s="650"/>
      <c r="BSA65" s="650"/>
      <c r="BSB65" s="650"/>
      <c r="BSC65" s="650"/>
      <c r="BSD65" s="650"/>
      <c r="BSE65" s="650"/>
      <c r="BSF65" s="650"/>
      <c r="BSG65" s="650"/>
      <c r="BSH65" s="650"/>
      <c r="BSI65" s="650"/>
      <c r="BSJ65" s="650"/>
      <c r="BSK65" s="650"/>
      <c r="BSL65" s="650"/>
      <c r="BSM65" s="650"/>
      <c r="BSN65" s="650"/>
      <c r="BSO65" s="650"/>
      <c r="BSP65" s="650"/>
      <c r="BSQ65" s="650"/>
      <c r="BSR65" s="650"/>
      <c r="BSS65" s="650"/>
      <c r="BST65" s="650"/>
      <c r="BSU65" s="650"/>
      <c r="BSV65" s="650"/>
      <c r="BSW65" s="650"/>
      <c r="BSX65" s="650"/>
      <c r="BSY65" s="650"/>
      <c r="BSZ65" s="650"/>
      <c r="BTA65" s="650"/>
      <c r="BTB65" s="650"/>
      <c r="BTC65" s="650"/>
      <c r="BTD65" s="650"/>
      <c r="BTE65" s="650"/>
      <c r="BTF65" s="650"/>
      <c r="BTG65" s="650"/>
      <c r="BTH65" s="650"/>
      <c r="BTI65" s="650"/>
      <c r="BTJ65" s="650"/>
      <c r="BTK65" s="650"/>
      <c r="BTL65" s="650"/>
      <c r="BTM65" s="650"/>
      <c r="BTN65" s="650"/>
      <c r="BTO65" s="650"/>
      <c r="BTP65" s="650"/>
      <c r="BTQ65" s="650"/>
      <c r="BTR65" s="650"/>
      <c r="BTS65" s="650"/>
      <c r="BTT65" s="650"/>
      <c r="BTU65" s="650"/>
      <c r="BTV65" s="650"/>
      <c r="BTW65" s="650"/>
      <c r="BTX65" s="650"/>
      <c r="BTY65" s="650"/>
      <c r="BTZ65" s="650"/>
      <c r="BUA65" s="650"/>
      <c r="BUB65" s="650"/>
      <c r="BUC65" s="650"/>
      <c r="BUD65" s="650"/>
      <c r="BUE65" s="650"/>
      <c r="BUF65" s="650"/>
      <c r="BUG65" s="650"/>
      <c r="BUH65" s="650"/>
      <c r="BUI65" s="650"/>
      <c r="BUJ65" s="650"/>
      <c r="BUK65" s="650"/>
      <c r="BUL65" s="650"/>
      <c r="BUM65" s="650"/>
      <c r="BUN65" s="650"/>
      <c r="BUO65" s="650"/>
      <c r="BUP65" s="650"/>
      <c r="BUQ65" s="650"/>
      <c r="BUR65" s="650"/>
      <c r="BUS65" s="650"/>
      <c r="BUT65" s="650"/>
      <c r="BUU65" s="650"/>
      <c r="BUV65" s="650"/>
      <c r="BUW65" s="650"/>
      <c r="BUX65" s="650"/>
      <c r="BUY65" s="650"/>
      <c r="BUZ65" s="650"/>
      <c r="BVA65" s="650"/>
      <c r="BVB65" s="650"/>
      <c r="BVC65" s="650"/>
      <c r="BVD65" s="650"/>
      <c r="BVE65" s="650"/>
      <c r="BVF65" s="650"/>
      <c r="BVG65" s="650"/>
      <c r="BVH65" s="650"/>
      <c r="BVI65" s="650"/>
      <c r="BVJ65" s="650"/>
      <c r="BVK65" s="650"/>
      <c r="BVL65" s="650"/>
      <c r="BVM65" s="650"/>
      <c r="BVN65" s="650"/>
      <c r="BVO65" s="650"/>
      <c r="BVP65" s="650"/>
      <c r="BVQ65" s="650"/>
      <c r="BVR65" s="650"/>
      <c r="BVS65" s="650"/>
      <c r="BVT65" s="650"/>
      <c r="BVU65" s="650"/>
      <c r="BVV65" s="650"/>
      <c r="BVW65" s="650"/>
      <c r="BVX65" s="650"/>
      <c r="BVY65" s="650"/>
      <c r="BVZ65" s="650"/>
      <c r="BWA65" s="650"/>
      <c r="BWB65" s="650"/>
      <c r="BWC65" s="650"/>
      <c r="BWD65" s="650"/>
      <c r="BWE65" s="650"/>
      <c r="BWF65" s="650"/>
      <c r="BWG65" s="650"/>
      <c r="BWH65" s="650"/>
      <c r="BWI65" s="650"/>
      <c r="BWJ65" s="650"/>
      <c r="BWK65" s="650"/>
      <c r="BWL65" s="650"/>
      <c r="BWM65" s="650"/>
      <c r="BWN65" s="650"/>
      <c r="BWO65" s="650"/>
      <c r="BWP65" s="650"/>
      <c r="BWQ65" s="650"/>
      <c r="BWR65" s="650"/>
      <c r="BWS65" s="650"/>
      <c r="BWT65" s="650"/>
      <c r="BWU65" s="650"/>
      <c r="BWV65" s="650"/>
      <c r="BWW65" s="650"/>
      <c r="BWX65" s="650"/>
      <c r="BWY65" s="650"/>
      <c r="BWZ65" s="650"/>
      <c r="BXA65" s="650"/>
      <c r="BXB65" s="650"/>
      <c r="BXC65" s="650"/>
      <c r="BXD65" s="650"/>
      <c r="BXE65" s="650"/>
      <c r="BXF65" s="650"/>
      <c r="BXG65" s="650"/>
      <c r="BXH65" s="650"/>
      <c r="BXI65" s="650"/>
      <c r="BXJ65" s="650"/>
      <c r="BXK65" s="650"/>
      <c r="BXL65" s="650"/>
      <c r="BXM65" s="650"/>
      <c r="BXN65" s="650"/>
      <c r="BXO65" s="650"/>
      <c r="BXP65" s="650"/>
      <c r="BXQ65" s="650"/>
      <c r="BXR65" s="650"/>
      <c r="BXS65" s="650"/>
      <c r="BXT65" s="650"/>
      <c r="BXU65" s="650"/>
      <c r="BXV65" s="650"/>
      <c r="BXW65" s="650"/>
      <c r="BXX65" s="650"/>
      <c r="BXY65" s="650"/>
      <c r="BXZ65" s="650"/>
      <c r="BYA65" s="650"/>
      <c r="BYB65" s="650"/>
      <c r="BYC65" s="650"/>
      <c r="BYD65" s="650"/>
      <c r="BYE65" s="650"/>
      <c r="BYF65" s="650"/>
      <c r="BYG65" s="650"/>
      <c r="BYH65" s="650"/>
      <c r="BYI65" s="650"/>
      <c r="BYJ65" s="650"/>
      <c r="BYK65" s="650"/>
      <c r="BYL65" s="650"/>
      <c r="BYM65" s="650"/>
      <c r="BYN65" s="650"/>
      <c r="BYO65" s="650"/>
      <c r="BYP65" s="650"/>
      <c r="BYQ65" s="650"/>
      <c r="BYR65" s="650"/>
      <c r="BYS65" s="650"/>
      <c r="BYT65" s="650"/>
      <c r="BYU65" s="650"/>
      <c r="BYV65" s="650"/>
      <c r="BYW65" s="650"/>
      <c r="BYX65" s="650"/>
      <c r="BYY65" s="650"/>
      <c r="BYZ65" s="650"/>
      <c r="BZA65" s="650"/>
      <c r="BZB65" s="650"/>
      <c r="BZC65" s="650"/>
      <c r="BZD65" s="650"/>
      <c r="BZE65" s="650"/>
      <c r="BZF65" s="650"/>
      <c r="BZG65" s="650"/>
      <c r="BZH65" s="650"/>
      <c r="BZI65" s="650"/>
      <c r="BZJ65" s="650"/>
      <c r="BZK65" s="650"/>
      <c r="BZL65" s="650"/>
      <c r="BZM65" s="650"/>
      <c r="BZN65" s="650"/>
      <c r="BZO65" s="650"/>
      <c r="BZP65" s="650"/>
      <c r="BZQ65" s="650"/>
      <c r="BZR65" s="650"/>
      <c r="BZS65" s="650"/>
      <c r="BZT65" s="650"/>
      <c r="BZU65" s="650"/>
      <c r="BZV65" s="650"/>
      <c r="BZW65" s="650"/>
      <c r="BZX65" s="650"/>
      <c r="BZY65" s="650"/>
      <c r="BZZ65" s="650"/>
      <c r="CAA65" s="650"/>
      <c r="CAB65" s="650"/>
      <c r="CAC65" s="650"/>
      <c r="CAD65" s="650"/>
      <c r="CAE65" s="650"/>
      <c r="CAF65" s="650"/>
      <c r="CAG65" s="650"/>
      <c r="CAH65" s="650"/>
      <c r="CAI65" s="650"/>
      <c r="CAJ65" s="650"/>
      <c r="CAK65" s="650"/>
      <c r="CAL65" s="650"/>
      <c r="CAM65" s="650"/>
      <c r="CAN65" s="650"/>
      <c r="CAO65" s="650"/>
      <c r="CAP65" s="650"/>
      <c r="CAQ65" s="650"/>
      <c r="CAR65" s="650"/>
      <c r="CAS65" s="650"/>
      <c r="CAT65" s="650"/>
      <c r="CAU65" s="650"/>
      <c r="CAV65" s="650"/>
      <c r="CAW65" s="650"/>
      <c r="CAX65" s="650"/>
      <c r="CAY65" s="650"/>
      <c r="CAZ65" s="650"/>
      <c r="CBA65" s="650"/>
      <c r="CBB65" s="650"/>
      <c r="CBC65" s="650"/>
      <c r="CBD65" s="650"/>
      <c r="CBE65" s="650"/>
      <c r="CBF65" s="650"/>
      <c r="CBG65" s="650"/>
      <c r="CBH65" s="650"/>
      <c r="CBI65" s="650"/>
      <c r="CBJ65" s="650"/>
      <c r="CBK65" s="650"/>
      <c r="CBL65" s="650"/>
      <c r="CBM65" s="650"/>
      <c r="CBN65" s="650"/>
      <c r="CBO65" s="650"/>
      <c r="CBP65" s="650"/>
      <c r="CBQ65" s="650"/>
      <c r="CBR65" s="650"/>
      <c r="CBS65" s="650"/>
      <c r="CBT65" s="650"/>
      <c r="CBU65" s="650"/>
      <c r="CBV65" s="650"/>
      <c r="CBW65" s="650"/>
      <c r="CBX65" s="650"/>
      <c r="CBY65" s="650"/>
      <c r="CBZ65" s="650"/>
      <c r="CCA65" s="650"/>
      <c r="CCB65" s="650"/>
      <c r="CCC65" s="650"/>
      <c r="CCD65" s="650"/>
      <c r="CCE65" s="650"/>
      <c r="CCF65" s="650"/>
      <c r="CCG65" s="650"/>
      <c r="CCH65" s="650"/>
      <c r="CCI65" s="650"/>
      <c r="CCJ65" s="650"/>
      <c r="CCK65" s="650"/>
      <c r="CCL65" s="650"/>
      <c r="CCM65" s="650"/>
      <c r="CCN65" s="650"/>
      <c r="CCO65" s="650"/>
      <c r="CCP65" s="650"/>
      <c r="CCQ65" s="650"/>
      <c r="CCR65" s="650"/>
      <c r="CCS65" s="650"/>
      <c r="CCT65" s="650"/>
      <c r="CCU65" s="650"/>
      <c r="CCV65" s="650"/>
      <c r="CCW65" s="650"/>
      <c r="CCX65" s="650"/>
      <c r="CCY65" s="650"/>
      <c r="CCZ65" s="650"/>
      <c r="CDA65" s="650"/>
      <c r="CDB65" s="650"/>
      <c r="CDC65" s="650"/>
      <c r="CDD65" s="650"/>
      <c r="CDE65" s="650"/>
      <c r="CDF65" s="650"/>
      <c r="CDG65" s="650"/>
      <c r="CDH65" s="650"/>
      <c r="CDI65" s="650"/>
      <c r="CDJ65" s="650"/>
      <c r="CDK65" s="650"/>
      <c r="CDL65" s="650"/>
      <c r="CDM65" s="650"/>
      <c r="CDN65" s="650"/>
      <c r="CDO65" s="650"/>
      <c r="CDP65" s="650"/>
      <c r="CDQ65" s="650"/>
      <c r="CDR65" s="650"/>
      <c r="CDS65" s="650"/>
      <c r="CDT65" s="650"/>
      <c r="CDU65" s="650"/>
      <c r="CDV65" s="650"/>
      <c r="CDW65" s="650"/>
      <c r="CDX65" s="650"/>
      <c r="CDY65" s="650"/>
      <c r="CDZ65" s="650"/>
      <c r="CEA65" s="650"/>
      <c r="CEB65" s="650"/>
      <c r="CEC65" s="650"/>
      <c r="CED65" s="650"/>
      <c r="CEE65" s="650"/>
      <c r="CEF65" s="650"/>
      <c r="CEG65" s="650"/>
      <c r="CEH65" s="650"/>
      <c r="CEI65" s="650"/>
      <c r="CEJ65" s="650"/>
      <c r="CEK65" s="650"/>
      <c r="CEL65" s="650"/>
      <c r="CEM65" s="650"/>
      <c r="CEN65" s="650"/>
      <c r="CEO65" s="650"/>
      <c r="CEP65" s="650"/>
      <c r="CEQ65" s="650"/>
      <c r="CER65" s="650"/>
      <c r="CES65" s="650"/>
      <c r="CET65" s="650"/>
      <c r="CEU65" s="650"/>
      <c r="CEV65" s="650"/>
      <c r="CEW65" s="650"/>
      <c r="CEX65" s="650"/>
      <c r="CEY65" s="650"/>
      <c r="CEZ65" s="650"/>
      <c r="CFA65" s="650"/>
      <c r="CFB65" s="650"/>
      <c r="CFC65" s="650"/>
      <c r="CFD65" s="650"/>
      <c r="CFE65" s="650"/>
      <c r="CFF65" s="650"/>
      <c r="CFG65" s="650"/>
      <c r="CFH65" s="650"/>
      <c r="CFI65" s="650"/>
      <c r="CFJ65" s="650"/>
      <c r="CFK65" s="650"/>
      <c r="CFL65" s="650"/>
      <c r="CFM65" s="650"/>
      <c r="CFN65" s="650"/>
      <c r="CFO65" s="650"/>
      <c r="CFP65" s="650"/>
      <c r="CFQ65" s="650"/>
      <c r="CFR65" s="650"/>
      <c r="CFS65" s="650"/>
      <c r="CFT65" s="650"/>
      <c r="CFU65" s="650"/>
      <c r="CFV65" s="650"/>
      <c r="CFW65" s="650"/>
      <c r="CFX65" s="650"/>
      <c r="CFY65" s="650"/>
      <c r="CFZ65" s="650"/>
      <c r="CGA65" s="650"/>
      <c r="CGB65" s="650"/>
      <c r="CGC65" s="650"/>
      <c r="CGD65" s="650"/>
      <c r="CGE65" s="650"/>
      <c r="CGF65" s="650"/>
      <c r="CGG65" s="650"/>
      <c r="CGH65" s="650"/>
      <c r="CGI65" s="650"/>
      <c r="CGJ65" s="650"/>
      <c r="CGK65" s="650"/>
      <c r="CGL65" s="650"/>
      <c r="CGM65" s="650"/>
      <c r="CGN65" s="650"/>
      <c r="CGO65" s="650"/>
      <c r="CGP65" s="650"/>
      <c r="CGQ65" s="650"/>
      <c r="CGR65" s="650"/>
      <c r="CGS65" s="650"/>
      <c r="CGT65" s="650"/>
      <c r="CGU65" s="650"/>
      <c r="CGV65" s="650"/>
      <c r="CGW65" s="650"/>
      <c r="CGX65" s="650"/>
      <c r="CGY65" s="650"/>
      <c r="CGZ65" s="650"/>
      <c r="CHA65" s="650"/>
      <c r="CHB65" s="650"/>
      <c r="CHC65" s="650"/>
      <c r="CHD65" s="650"/>
      <c r="CHE65" s="650"/>
      <c r="CHF65" s="650"/>
      <c r="CHG65" s="650"/>
      <c r="CHH65" s="650"/>
      <c r="CHI65" s="650"/>
      <c r="CHJ65" s="650"/>
      <c r="CHK65" s="650"/>
      <c r="CHL65" s="650"/>
      <c r="CHM65" s="650"/>
      <c r="CHN65" s="650"/>
      <c r="CHO65" s="650"/>
      <c r="CHP65" s="650"/>
      <c r="CHQ65" s="650"/>
      <c r="CHR65" s="650"/>
      <c r="CHS65" s="650"/>
      <c r="CHT65" s="650"/>
      <c r="CHU65" s="650"/>
      <c r="CHV65" s="650"/>
      <c r="CHW65" s="650"/>
      <c r="CHX65" s="650"/>
      <c r="CHY65" s="650"/>
      <c r="CHZ65" s="650"/>
      <c r="CIA65" s="650"/>
      <c r="CIB65" s="650"/>
      <c r="CIC65" s="650"/>
      <c r="CID65" s="650"/>
      <c r="CIE65" s="650"/>
      <c r="CIF65" s="650"/>
      <c r="CIG65" s="650"/>
      <c r="CIH65" s="650"/>
      <c r="CII65" s="650"/>
      <c r="CIJ65" s="650"/>
      <c r="CIK65" s="650"/>
      <c r="CIL65" s="650"/>
      <c r="CIM65" s="650"/>
      <c r="CIN65" s="650"/>
      <c r="CIO65" s="650"/>
      <c r="CIP65" s="650"/>
      <c r="CIQ65" s="650"/>
      <c r="CIR65" s="650"/>
      <c r="CIS65" s="650"/>
      <c r="CIT65" s="650"/>
      <c r="CIU65" s="650"/>
      <c r="CIV65" s="650"/>
      <c r="CIW65" s="650"/>
      <c r="CIX65" s="650"/>
      <c r="CIY65" s="650"/>
      <c r="CIZ65" s="650"/>
      <c r="CJA65" s="650"/>
      <c r="CJB65" s="650"/>
      <c r="CJC65" s="650"/>
      <c r="CJD65" s="650"/>
      <c r="CJE65" s="650"/>
      <c r="CJF65" s="650"/>
      <c r="CJG65" s="650"/>
      <c r="CJH65" s="650"/>
      <c r="CJI65" s="650"/>
      <c r="CJJ65" s="650"/>
      <c r="CJK65" s="650"/>
      <c r="CJL65" s="650"/>
      <c r="CJM65" s="650"/>
      <c r="CJN65" s="650"/>
      <c r="CJO65" s="650"/>
      <c r="CJP65" s="650"/>
      <c r="CJQ65" s="650"/>
      <c r="CJR65" s="650"/>
      <c r="CJS65" s="650"/>
      <c r="CJT65" s="650"/>
      <c r="CJU65" s="650"/>
      <c r="CJV65" s="650"/>
      <c r="CJW65" s="650"/>
      <c r="CJX65" s="650"/>
      <c r="CJY65" s="650"/>
      <c r="CJZ65" s="650"/>
      <c r="CKA65" s="650"/>
      <c r="CKB65" s="650"/>
      <c r="CKC65" s="650"/>
      <c r="CKD65" s="650"/>
      <c r="CKE65" s="650"/>
      <c r="CKF65" s="650"/>
      <c r="CKG65" s="650"/>
      <c r="CKH65" s="650"/>
      <c r="CKI65" s="650"/>
      <c r="CKJ65" s="650"/>
      <c r="CKK65" s="650"/>
      <c r="CKL65" s="650"/>
      <c r="CKM65" s="650"/>
      <c r="CKN65" s="650"/>
      <c r="CKO65" s="650"/>
      <c r="CKP65" s="650"/>
      <c r="CKQ65" s="650"/>
      <c r="CKR65" s="650"/>
      <c r="CKS65" s="650"/>
      <c r="CKT65" s="650"/>
      <c r="CKU65" s="650"/>
      <c r="CKV65" s="650"/>
      <c r="CKW65" s="650"/>
      <c r="CKX65" s="650"/>
      <c r="CKY65" s="650"/>
      <c r="CKZ65" s="650"/>
      <c r="CLA65" s="650"/>
      <c r="CLB65" s="650"/>
      <c r="CLC65" s="650"/>
      <c r="CLD65" s="650"/>
      <c r="CLE65" s="650"/>
      <c r="CLF65" s="650"/>
      <c r="CLG65" s="650"/>
      <c r="CLH65" s="650"/>
      <c r="CLI65" s="650"/>
      <c r="CLJ65" s="650"/>
      <c r="CLK65" s="650"/>
      <c r="CLL65" s="650"/>
      <c r="CLM65" s="650"/>
      <c r="CLN65" s="650"/>
      <c r="CLO65" s="650"/>
      <c r="CLP65" s="650"/>
      <c r="CLQ65" s="650"/>
      <c r="CLR65" s="650"/>
      <c r="CLS65" s="650"/>
      <c r="CLT65" s="650"/>
      <c r="CLU65" s="650"/>
      <c r="CLV65" s="650"/>
      <c r="CLW65" s="650"/>
      <c r="CLX65" s="650"/>
      <c r="CLY65" s="650"/>
      <c r="CLZ65" s="650"/>
      <c r="CMA65" s="650"/>
      <c r="CMB65" s="650"/>
      <c r="CMC65" s="650"/>
      <c r="CMD65" s="650"/>
      <c r="CME65" s="650"/>
      <c r="CMF65" s="650"/>
      <c r="CMG65" s="650"/>
      <c r="CMH65" s="650"/>
      <c r="CMI65" s="650"/>
      <c r="CMJ65" s="650"/>
      <c r="CMK65" s="650"/>
      <c r="CML65" s="650"/>
      <c r="CMM65" s="650"/>
      <c r="CMN65" s="650"/>
      <c r="CMO65" s="650"/>
      <c r="CMP65" s="650"/>
      <c r="CMQ65" s="650"/>
      <c r="CMR65" s="650"/>
      <c r="CMS65" s="650"/>
      <c r="CMT65" s="650"/>
      <c r="CMU65" s="650"/>
      <c r="CMV65" s="650"/>
      <c r="CMW65" s="650"/>
      <c r="CMX65" s="650"/>
      <c r="CMY65" s="650"/>
      <c r="CMZ65" s="650"/>
      <c r="CNA65" s="650"/>
      <c r="CNB65" s="650"/>
      <c r="CNC65" s="650"/>
      <c r="CND65" s="650"/>
      <c r="CNE65" s="650"/>
      <c r="CNF65" s="650"/>
      <c r="CNG65" s="650"/>
      <c r="CNH65" s="650"/>
      <c r="CNI65" s="650"/>
      <c r="CNJ65" s="650"/>
      <c r="CNK65" s="650"/>
      <c r="CNL65" s="650"/>
      <c r="CNM65" s="650"/>
      <c r="CNN65" s="650"/>
      <c r="CNO65" s="650"/>
      <c r="CNP65" s="650"/>
      <c r="CNQ65" s="650"/>
      <c r="CNR65" s="650"/>
      <c r="CNS65" s="650"/>
      <c r="CNT65" s="650"/>
      <c r="CNU65" s="650"/>
      <c r="CNV65" s="650"/>
      <c r="CNW65" s="650"/>
      <c r="CNX65" s="650"/>
      <c r="CNY65" s="650"/>
      <c r="CNZ65" s="650"/>
      <c r="COA65" s="650"/>
      <c r="COB65" s="650"/>
      <c r="COC65" s="650"/>
      <c r="COD65" s="650"/>
      <c r="COE65" s="650"/>
      <c r="COF65" s="650"/>
      <c r="COG65" s="650"/>
      <c r="COH65" s="650"/>
      <c r="COI65" s="650"/>
      <c r="COJ65" s="650"/>
      <c r="COK65" s="650"/>
      <c r="COL65" s="650"/>
      <c r="COM65" s="650"/>
      <c r="CON65" s="650"/>
      <c r="COO65" s="650"/>
      <c r="COP65" s="650"/>
      <c r="COQ65" s="650"/>
      <c r="COR65" s="650"/>
      <c r="COS65" s="650"/>
      <c r="COT65" s="650"/>
      <c r="COU65" s="650"/>
      <c r="COV65" s="650"/>
      <c r="COW65" s="650"/>
      <c r="COX65" s="650"/>
      <c r="COY65" s="650"/>
      <c r="COZ65" s="650"/>
      <c r="CPA65" s="650"/>
      <c r="CPB65" s="650"/>
      <c r="CPC65" s="650"/>
      <c r="CPD65" s="650"/>
      <c r="CPE65" s="650"/>
      <c r="CPF65" s="650"/>
      <c r="CPG65" s="650"/>
      <c r="CPH65" s="650"/>
      <c r="CPI65" s="650"/>
      <c r="CPJ65" s="650"/>
      <c r="CPK65" s="650"/>
      <c r="CPL65" s="650"/>
      <c r="CPM65" s="650"/>
      <c r="CPN65" s="650"/>
      <c r="CPO65" s="650"/>
      <c r="CPP65" s="650"/>
      <c r="CPQ65" s="650"/>
      <c r="CPR65" s="650"/>
      <c r="CPS65" s="650"/>
      <c r="CPT65" s="650"/>
      <c r="CPU65" s="650"/>
      <c r="CPV65" s="650"/>
      <c r="CPW65" s="650"/>
      <c r="CPX65" s="650"/>
      <c r="CPY65" s="650"/>
      <c r="CPZ65" s="650"/>
      <c r="CQA65" s="650"/>
      <c r="CQB65" s="650"/>
      <c r="CQC65" s="650"/>
      <c r="CQD65" s="650"/>
      <c r="CQE65" s="650"/>
      <c r="CQF65" s="650"/>
      <c r="CQG65" s="650"/>
      <c r="CQH65" s="650"/>
      <c r="CQI65" s="650"/>
      <c r="CQJ65" s="650"/>
      <c r="CQK65" s="650"/>
      <c r="CQL65" s="650"/>
      <c r="CQM65" s="650"/>
      <c r="CQN65" s="650"/>
      <c r="CQO65" s="650"/>
      <c r="CQP65" s="650"/>
      <c r="CQQ65" s="650"/>
      <c r="CQR65" s="650"/>
      <c r="CQS65" s="650"/>
      <c r="CQT65" s="650"/>
      <c r="CQU65" s="650"/>
      <c r="CQV65" s="650"/>
      <c r="CQW65" s="650"/>
      <c r="CQX65" s="650"/>
      <c r="CQY65" s="650"/>
      <c r="CQZ65" s="650"/>
      <c r="CRA65" s="650"/>
      <c r="CRB65" s="650"/>
      <c r="CRC65" s="650"/>
      <c r="CRD65" s="650"/>
      <c r="CRE65" s="650"/>
      <c r="CRF65" s="650"/>
      <c r="CRG65" s="650"/>
      <c r="CRH65" s="650"/>
      <c r="CRI65" s="650"/>
      <c r="CRJ65" s="650"/>
      <c r="CRK65" s="650"/>
      <c r="CRL65" s="650"/>
      <c r="CRM65" s="650"/>
      <c r="CRN65" s="650"/>
      <c r="CRO65" s="650"/>
      <c r="CRP65" s="650"/>
      <c r="CRQ65" s="650"/>
      <c r="CRR65" s="650"/>
      <c r="CRS65" s="650"/>
      <c r="CRT65" s="650"/>
      <c r="CRU65" s="650"/>
      <c r="CRV65" s="650"/>
      <c r="CRW65" s="650"/>
      <c r="CRX65" s="650"/>
      <c r="CRY65" s="650"/>
      <c r="CRZ65" s="650"/>
      <c r="CSA65" s="650"/>
      <c r="CSB65" s="650"/>
      <c r="CSC65" s="650"/>
      <c r="CSD65" s="650"/>
      <c r="CSE65" s="650"/>
      <c r="CSF65" s="650"/>
      <c r="CSG65" s="650"/>
      <c r="CSH65" s="650"/>
      <c r="CSI65" s="650"/>
      <c r="CSJ65" s="650"/>
      <c r="CSK65" s="650"/>
      <c r="CSL65" s="650"/>
      <c r="CSM65" s="650"/>
      <c r="CSN65" s="650"/>
      <c r="CSO65" s="650"/>
      <c r="CSP65" s="650"/>
      <c r="CSQ65" s="650"/>
      <c r="CSR65" s="650"/>
      <c r="CSS65" s="650"/>
      <c r="CST65" s="650"/>
      <c r="CSU65" s="650"/>
      <c r="CSV65" s="650"/>
      <c r="CSW65" s="650"/>
      <c r="CSX65" s="650"/>
      <c r="CSY65" s="650"/>
      <c r="CSZ65" s="650"/>
      <c r="CTA65" s="650"/>
      <c r="CTB65" s="650"/>
      <c r="CTC65" s="650"/>
      <c r="CTD65" s="650"/>
      <c r="CTE65" s="650"/>
      <c r="CTF65" s="650"/>
      <c r="CTG65" s="650"/>
      <c r="CTH65" s="650"/>
      <c r="CTI65" s="650"/>
      <c r="CTJ65" s="650"/>
      <c r="CTK65" s="650"/>
      <c r="CTL65" s="650"/>
      <c r="CTM65" s="650"/>
      <c r="CTN65" s="650"/>
      <c r="CTO65" s="650"/>
      <c r="CTP65" s="650"/>
      <c r="CTQ65" s="650"/>
      <c r="CTR65" s="650"/>
      <c r="CTS65" s="650"/>
      <c r="CTT65" s="650"/>
      <c r="CTU65" s="650"/>
      <c r="CTV65" s="650"/>
      <c r="CTW65" s="650"/>
      <c r="CTX65" s="650"/>
      <c r="CTY65" s="650"/>
      <c r="CTZ65" s="650"/>
      <c r="CUA65" s="650"/>
      <c r="CUB65" s="650"/>
      <c r="CUC65" s="650"/>
      <c r="CUD65" s="650"/>
      <c r="CUE65" s="650"/>
      <c r="CUF65" s="650"/>
      <c r="CUG65" s="650"/>
      <c r="CUH65" s="650"/>
      <c r="CUI65" s="650"/>
      <c r="CUJ65" s="650"/>
      <c r="CUK65" s="650"/>
      <c r="CUL65" s="650"/>
      <c r="CUM65" s="650"/>
      <c r="CUN65" s="650"/>
      <c r="CUO65" s="650"/>
      <c r="CUP65" s="650"/>
      <c r="CUQ65" s="650"/>
      <c r="CUR65" s="650"/>
      <c r="CUS65" s="650"/>
      <c r="CUT65" s="650"/>
      <c r="CUU65" s="650"/>
      <c r="CUV65" s="650"/>
      <c r="CUW65" s="650"/>
      <c r="CUX65" s="650"/>
      <c r="CUY65" s="650"/>
      <c r="CUZ65" s="650"/>
      <c r="CVA65" s="650"/>
      <c r="CVB65" s="650"/>
      <c r="CVC65" s="650"/>
      <c r="CVD65" s="650"/>
      <c r="CVE65" s="650"/>
      <c r="CVF65" s="650"/>
      <c r="CVG65" s="650"/>
      <c r="CVH65" s="650"/>
      <c r="CVI65" s="650"/>
      <c r="CVJ65" s="650"/>
      <c r="CVK65" s="650"/>
      <c r="CVL65" s="650"/>
      <c r="CVM65" s="650"/>
      <c r="CVN65" s="650"/>
      <c r="CVO65" s="650"/>
      <c r="CVP65" s="650"/>
      <c r="CVQ65" s="650"/>
      <c r="CVR65" s="650"/>
      <c r="CVS65" s="650"/>
      <c r="CVT65" s="650"/>
      <c r="CVU65" s="650"/>
      <c r="CVV65" s="650"/>
      <c r="CVW65" s="650"/>
      <c r="CVX65" s="650"/>
      <c r="CVY65" s="650"/>
      <c r="CVZ65" s="650"/>
      <c r="CWA65" s="650"/>
      <c r="CWB65" s="650"/>
      <c r="CWC65" s="650"/>
      <c r="CWD65" s="650"/>
      <c r="CWE65" s="650"/>
      <c r="CWF65" s="650"/>
      <c r="CWG65" s="650"/>
      <c r="CWH65" s="650"/>
      <c r="CWI65" s="650"/>
      <c r="CWJ65" s="650"/>
      <c r="CWK65" s="650"/>
      <c r="CWL65" s="650"/>
      <c r="CWM65" s="650"/>
      <c r="CWN65" s="650"/>
      <c r="CWO65" s="650"/>
      <c r="CWP65" s="650"/>
      <c r="CWQ65" s="650"/>
      <c r="CWR65" s="650"/>
      <c r="CWS65" s="650"/>
      <c r="CWT65" s="650"/>
      <c r="CWU65" s="650"/>
      <c r="CWV65" s="650"/>
      <c r="CWW65" s="650"/>
      <c r="CWX65" s="650"/>
      <c r="CWY65" s="650"/>
      <c r="CWZ65" s="650"/>
      <c r="CXA65" s="650"/>
      <c r="CXB65" s="650"/>
      <c r="CXC65" s="650"/>
      <c r="CXD65" s="650"/>
      <c r="CXE65" s="650"/>
      <c r="CXF65" s="650"/>
      <c r="CXG65" s="650"/>
      <c r="CXH65" s="650"/>
      <c r="CXI65" s="650"/>
      <c r="CXJ65" s="650"/>
      <c r="CXK65" s="650"/>
      <c r="CXL65" s="650"/>
      <c r="CXM65" s="650"/>
      <c r="CXN65" s="650"/>
      <c r="CXO65" s="650"/>
      <c r="CXP65" s="650"/>
      <c r="CXQ65" s="650"/>
      <c r="CXR65" s="650"/>
      <c r="CXS65" s="650"/>
      <c r="CXT65" s="650"/>
      <c r="CXU65" s="650"/>
      <c r="CXV65" s="650"/>
      <c r="CXW65" s="650"/>
      <c r="CXX65" s="650"/>
      <c r="CXY65" s="650"/>
      <c r="CXZ65" s="650"/>
      <c r="CYA65" s="650"/>
      <c r="CYB65" s="650"/>
      <c r="CYC65" s="650"/>
      <c r="CYD65" s="650"/>
      <c r="CYE65" s="650"/>
      <c r="CYF65" s="650"/>
      <c r="CYG65" s="650"/>
      <c r="CYH65" s="650"/>
      <c r="CYI65" s="650"/>
      <c r="CYJ65" s="650"/>
      <c r="CYK65" s="650"/>
      <c r="CYL65" s="650"/>
      <c r="CYM65" s="650"/>
      <c r="CYN65" s="650"/>
      <c r="CYO65" s="650"/>
      <c r="CYP65" s="650"/>
      <c r="CYQ65" s="650"/>
      <c r="CYR65" s="650"/>
      <c r="CYS65" s="650"/>
      <c r="CYT65" s="650"/>
      <c r="CYU65" s="650"/>
      <c r="CYV65" s="650"/>
      <c r="CYW65" s="650"/>
      <c r="CYX65" s="650"/>
      <c r="CYY65" s="650"/>
      <c r="CYZ65" s="650"/>
      <c r="CZA65" s="650"/>
      <c r="CZB65" s="650"/>
      <c r="CZC65" s="650"/>
      <c r="CZD65" s="650"/>
      <c r="CZE65" s="650"/>
      <c r="CZF65" s="650"/>
      <c r="CZG65" s="650"/>
      <c r="CZH65" s="650"/>
      <c r="CZI65" s="650"/>
      <c r="CZJ65" s="650"/>
      <c r="CZK65" s="650"/>
      <c r="CZL65" s="650"/>
      <c r="CZM65" s="650"/>
      <c r="CZN65" s="650"/>
      <c r="CZO65" s="650"/>
      <c r="CZP65" s="650"/>
      <c r="CZQ65" s="650"/>
      <c r="CZR65" s="650"/>
      <c r="CZS65" s="650"/>
      <c r="CZT65" s="650"/>
      <c r="CZU65" s="650"/>
      <c r="CZV65" s="650"/>
      <c r="CZW65" s="650"/>
      <c r="CZX65" s="650"/>
      <c r="CZY65" s="650"/>
      <c r="CZZ65" s="650"/>
      <c r="DAA65" s="650"/>
      <c r="DAB65" s="650"/>
      <c r="DAC65" s="650"/>
      <c r="DAD65" s="650"/>
      <c r="DAE65" s="650"/>
      <c r="DAF65" s="650"/>
      <c r="DAG65" s="650"/>
      <c r="DAH65" s="650"/>
      <c r="DAI65" s="650"/>
      <c r="DAJ65" s="650"/>
      <c r="DAK65" s="650"/>
      <c r="DAL65" s="650"/>
      <c r="DAM65" s="650"/>
      <c r="DAN65" s="650"/>
      <c r="DAO65" s="650"/>
      <c r="DAP65" s="650"/>
      <c r="DAQ65" s="650"/>
      <c r="DAR65" s="650"/>
      <c r="DAS65" s="650"/>
      <c r="DAT65" s="650"/>
      <c r="DAU65" s="650"/>
      <c r="DAV65" s="650"/>
      <c r="DAW65" s="650"/>
      <c r="DAX65" s="650"/>
      <c r="DAY65" s="650"/>
      <c r="DAZ65" s="650"/>
      <c r="DBA65" s="650"/>
      <c r="DBB65" s="650"/>
      <c r="DBC65" s="650"/>
      <c r="DBD65" s="650"/>
      <c r="DBE65" s="650"/>
      <c r="DBF65" s="650"/>
      <c r="DBG65" s="650"/>
      <c r="DBH65" s="650"/>
      <c r="DBI65" s="650"/>
      <c r="DBJ65" s="650"/>
      <c r="DBK65" s="650"/>
      <c r="DBL65" s="650"/>
      <c r="DBM65" s="650"/>
      <c r="DBN65" s="650"/>
      <c r="DBO65" s="650"/>
      <c r="DBP65" s="650"/>
      <c r="DBQ65" s="650"/>
      <c r="DBR65" s="650"/>
      <c r="DBS65" s="650"/>
      <c r="DBT65" s="650"/>
      <c r="DBU65" s="650"/>
      <c r="DBV65" s="650"/>
      <c r="DBW65" s="650"/>
      <c r="DBX65" s="650"/>
      <c r="DBY65" s="650"/>
      <c r="DBZ65" s="650"/>
      <c r="DCA65" s="650"/>
      <c r="DCB65" s="650"/>
      <c r="DCC65" s="650"/>
      <c r="DCD65" s="650"/>
      <c r="DCE65" s="650"/>
      <c r="DCF65" s="650"/>
      <c r="DCG65" s="650"/>
      <c r="DCH65" s="650"/>
      <c r="DCI65" s="650"/>
      <c r="DCJ65" s="650"/>
      <c r="DCK65" s="650"/>
      <c r="DCL65" s="650"/>
      <c r="DCM65" s="650"/>
      <c r="DCN65" s="650"/>
      <c r="DCO65" s="650"/>
      <c r="DCP65" s="650"/>
      <c r="DCQ65" s="650"/>
      <c r="DCR65" s="650"/>
      <c r="DCS65" s="650"/>
      <c r="DCT65" s="650"/>
      <c r="DCU65" s="650"/>
      <c r="DCV65" s="650"/>
      <c r="DCW65" s="650"/>
      <c r="DCX65" s="650"/>
      <c r="DCY65" s="650"/>
      <c r="DCZ65" s="650"/>
      <c r="DDA65" s="650"/>
      <c r="DDB65" s="650"/>
      <c r="DDC65" s="650"/>
      <c r="DDD65" s="650"/>
      <c r="DDE65" s="650"/>
      <c r="DDF65" s="650"/>
      <c r="DDG65" s="650"/>
      <c r="DDH65" s="650"/>
      <c r="DDI65" s="650"/>
      <c r="DDJ65" s="650"/>
      <c r="DDK65" s="650"/>
      <c r="DDL65" s="650"/>
      <c r="DDM65" s="650"/>
      <c r="DDN65" s="650"/>
      <c r="DDO65" s="650"/>
      <c r="DDP65" s="650"/>
      <c r="DDQ65" s="650"/>
      <c r="DDR65" s="650"/>
      <c r="DDS65" s="650"/>
      <c r="DDT65" s="650"/>
      <c r="DDU65" s="650"/>
      <c r="DDV65" s="650"/>
      <c r="DDW65" s="650"/>
      <c r="DDX65" s="650"/>
      <c r="DDY65" s="650"/>
      <c r="DDZ65" s="650"/>
      <c r="DEA65" s="650"/>
      <c r="DEB65" s="650"/>
      <c r="DEC65" s="650"/>
      <c r="DED65" s="650"/>
      <c r="DEE65" s="650"/>
      <c r="DEF65" s="650"/>
      <c r="DEG65" s="650"/>
      <c r="DEH65" s="650"/>
      <c r="DEI65" s="650"/>
      <c r="DEJ65" s="650"/>
      <c r="DEK65" s="650"/>
      <c r="DEL65" s="650"/>
      <c r="DEM65" s="650"/>
      <c r="DEN65" s="650"/>
      <c r="DEO65" s="650"/>
      <c r="DEP65" s="650"/>
      <c r="DEQ65" s="650"/>
      <c r="DER65" s="650"/>
      <c r="DES65" s="650"/>
      <c r="DET65" s="650"/>
      <c r="DEU65" s="650"/>
      <c r="DEV65" s="650"/>
      <c r="DEW65" s="650"/>
      <c r="DEX65" s="650"/>
      <c r="DEY65" s="650"/>
      <c r="DEZ65" s="650"/>
      <c r="DFA65" s="650"/>
      <c r="DFB65" s="650"/>
      <c r="DFC65" s="650"/>
      <c r="DFD65" s="650"/>
      <c r="DFE65" s="650"/>
      <c r="DFF65" s="650"/>
      <c r="DFG65" s="650"/>
      <c r="DFH65" s="650"/>
      <c r="DFI65" s="650"/>
      <c r="DFJ65" s="650"/>
      <c r="DFK65" s="650"/>
      <c r="DFL65" s="650"/>
      <c r="DFM65" s="650"/>
      <c r="DFN65" s="650"/>
      <c r="DFO65" s="650"/>
      <c r="DFP65" s="650"/>
      <c r="DFQ65" s="650"/>
      <c r="DFR65" s="650"/>
      <c r="DFS65" s="650"/>
      <c r="DFT65" s="650"/>
      <c r="DFU65" s="650"/>
      <c r="DFV65" s="650"/>
      <c r="DFW65" s="650"/>
      <c r="DFX65" s="650"/>
      <c r="DFY65" s="650"/>
      <c r="DFZ65" s="650"/>
      <c r="DGA65" s="650"/>
      <c r="DGB65" s="650"/>
      <c r="DGC65" s="650"/>
      <c r="DGD65" s="650"/>
      <c r="DGE65" s="650"/>
      <c r="DGF65" s="650"/>
      <c r="DGG65" s="650"/>
      <c r="DGH65" s="650"/>
      <c r="DGI65" s="650"/>
      <c r="DGJ65" s="650"/>
      <c r="DGK65" s="650"/>
      <c r="DGL65" s="650"/>
      <c r="DGM65" s="650"/>
      <c r="DGN65" s="650"/>
      <c r="DGO65" s="650"/>
      <c r="DGP65" s="650"/>
      <c r="DGQ65" s="650"/>
      <c r="DGR65" s="650"/>
      <c r="DGS65" s="650"/>
      <c r="DGT65" s="650"/>
      <c r="DGU65" s="650"/>
      <c r="DGV65" s="650"/>
      <c r="DGW65" s="650"/>
      <c r="DGX65" s="650"/>
      <c r="DGY65" s="650"/>
      <c r="DGZ65" s="650"/>
      <c r="DHA65" s="650"/>
      <c r="DHB65" s="650"/>
      <c r="DHC65" s="650"/>
      <c r="DHD65" s="650"/>
      <c r="DHE65" s="650"/>
      <c r="DHF65" s="650"/>
      <c r="DHG65" s="650"/>
      <c r="DHH65" s="650"/>
      <c r="DHI65" s="650"/>
      <c r="DHJ65" s="650"/>
      <c r="DHK65" s="650"/>
      <c r="DHL65" s="650"/>
      <c r="DHM65" s="650"/>
      <c r="DHN65" s="650"/>
      <c r="DHO65" s="650"/>
      <c r="DHP65" s="650"/>
      <c r="DHQ65" s="650"/>
      <c r="DHR65" s="650"/>
      <c r="DHS65" s="650"/>
      <c r="DHT65" s="650"/>
      <c r="DHU65" s="650"/>
      <c r="DHV65" s="650"/>
      <c r="DHW65" s="650"/>
      <c r="DHX65" s="650"/>
      <c r="DHY65" s="650"/>
      <c r="DHZ65" s="650"/>
      <c r="DIA65" s="650"/>
      <c r="DIB65" s="650"/>
      <c r="DIC65" s="650"/>
      <c r="DID65" s="650"/>
      <c r="DIE65" s="650"/>
      <c r="DIF65" s="650"/>
      <c r="DIG65" s="650"/>
      <c r="DIH65" s="650"/>
      <c r="DII65" s="650"/>
      <c r="DIJ65" s="650"/>
      <c r="DIK65" s="650"/>
      <c r="DIL65" s="650"/>
      <c r="DIM65" s="650"/>
      <c r="DIN65" s="650"/>
      <c r="DIO65" s="650"/>
      <c r="DIP65" s="650"/>
      <c r="DIQ65" s="650"/>
      <c r="DIR65" s="650"/>
      <c r="DIS65" s="650"/>
      <c r="DIT65" s="650"/>
      <c r="DIU65" s="650"/>
      <c r="DIV65" s="650"/>
      <c r="DIW65" s="650"/>
      <c r="DIX65" s="650"/>
      <c r="DIY65" s="650"/>
      <c r="DIZ65" s="650"/>
      <c r="DJA65" s="650"/>
      <c r="DJB65" s="650"/>
      <c r="DJC65" s="650"/>
      <c r="DJD65" s="650"/>
      <c r="DJE65" s="650"/>
      <c r="DJF65" s="650"/>
      <c r="DJG65" s="650"/>
      <c r="DJH65" s="650"/>
      <c r="DJI65" s="650"/>
      <c r="DJJ65" s="650"/>
      <c r="DJK65" s="650"/>
      <c r="DJL65" s="650"/>
      <c r="DJM65" s="650"/>
      <c r="DJN65" s="650"/>
      <c r="DJO65" s="650"/>
      <c r="DJP65" s="650"/>
      <c r="DJQ65" s="650"/>
      <c r="DJR65" s="650"/>
      <c r="DJS65" s="650"/>
      <c r="DJT65" s="650"/>
      <c r="DJU65" s="650"/>
      <c r="DJV65" s="650"/>
      <c r="DJW65" s="650"/>
      <c r="DJX65" s="650"/>
      <c r="DJY65" s="650"/>
      <c r="DJZ65" s="650"/>
      <c r="DKA65" s="650"/>
      <c r="DKB65" s="650"/>
      <c r="DKC65" s="650"/>
      <c r="DKD65" s="650"/>
      <c r="DKE65" s="650"/>
      <c r="DKF65" s="650"/>
      <c r="DKG65" s="650"/>
      <c r="DKH65" s="650"/>
      <c r="DKI65" s="650"/>
      <c r="DKJ65" s="650"/>
      <c r="DKK65" s="650"/>
      <c r="DKL65" s="650"/>
      <c r="DKM65" s="650"/>
      <c r="DKN65" s="650"/>
      <c r="DKO65" s="650"/>
      <c r="DKP65" s="650"/>
      <c r="DKQ65" s="650"/>
      <c r="DKR65" s="650"/>
      <c r="DKS65" s="650"/>
      <c r="DKT65" s="650"/>
      <c r="DKU65" s="650"/>
      <c r="DKV65" s="650"/>
      <c r="DKW65" s="650"/>
      <c r="DKX65" s="650"/>
      <c r="DKY65" s="650"/>
      <c r="DKZ65" s="650"/>
      <c r="DLA65" s="650"/>
      <c r="DLB65" s="650"/>
      <c r="DLC65" s="650"/>
      <c r="DLD65" s="650"/>
      <c r="DLE65" s="650"/>
      <c r="DLF65" s="650"/>
      <c r="DLG65" s="650"/>
      <c r="DLH65" s="650"/>
      <c r="DLI65" s="650"/>
      <c r="DLJ65" s="650"/>
      <c r="DLK65" s="650"/>
      <c r="DLL65" s="650"/>
      <c r="DLM65" s="650"/>
      <c r="DLN65" s="650"/>
      <c r="DLO65" s="650"/>
      <c r="DLP65" s="650"/>
      <c r="DLQ65" s="650"/>
      <c r="DLR65" s="650"/>
      <c r="DLS65" s="650"/>
      <c r="DLT65" s="650"/>
      <c r="DLU65" s="650"/>
      <c r="DLV65" s="650"/>
      <c r="DLW65" s="650"/>
      <c r="DLX65" s="650"/>
      <c r="DLY65" s="650"/>
      <c r="DLZ65" s="650"/>
      <c r="DMA65" s="650"/>
      <c r="DMB65" s="650"/>
      <c r="DMC65" s="650"/>
      <c r="DMD65" s="650"/>
      <c r="DME65" s="650"/>
      <c r="DMF65" s="650"/>
      <c r="DMG65" s="650"/>
      <c r="DMH65" s="650"/>
      <c r="DMI65" s="650"/>
      <c r="DMJ65" s="650"/>
      <c r="DMK65" s="650"/>
      <c r="DML65" s="650"/>
      <c r="DMM65" s="650"/>
      <c r="DMN65" s="650"/>
      <c r="DMO65" s="650"/>
      <c r="DMP65" s="650"/>
      <c r="DMQ65" s="650"/>
      <c r="DMR65" s="650"/>
      <c r="DMS65" s="650"/>
      <c r="DMT65" s="650"/>
      <c r="DMU65" s="650"/>
      <c r="DMV65" s="650"/>
      <c r="DMW65" s="650"/>
      <c r="DMX65" s="650"/>
      <c r="DMY65" s="650"/>
      <c r="DMZ65" s="650"/>
      <c r="DNA65" s="650"/>
      <c r="DNB65" s="650"/>
      <c r="DNC65" s="650"/>
      <c r="DND65" s="650"/>
      <c r="DNE65" s="650"/>
      <c r="DNF65" s="650"/>
      <c r="DNG65" s="650"/>
      <c r="DNH65" s="650"/>
      <c r="DNI65" s="650"/>
      <c r="DNJ65" s="650"/>
      <c r="DNK65" s="650"/>
      <c r="DNL65" s="650"/>
      <c r="DNM65" s="650"/>
      <c r="DNN65" s="650"/>
      <c r="DNO65" s="650"/>
      <c r="DNP65" s="650"/>
      <c r="DNQ65" s="650"/>
      <c r="DNR65" s="650"/>
      <c r="DNS65" s="650"/>
      <c r="DNT65" s="650"/>
      <c r="DNU65" s="650"/>
      <c r="DNV65" s="650"/>
      <c r="DNW65" s="650"/>
      <c r="DNX65" s="650"/>
      <c r="DNY65" s="650"/>
      <c r="DNZ65" s="650"/>
      <c r="DOA65" s="650"/>
      <c r="DOB65" s="650"/>
      <c r="DOC65" s="650"/>
      <c r="DOD65" s="650"/>
      <c r="DOE65" s="650"/>
      <c r="DOF65" s="650"/>
      <c r="DOG65" s="650"/>
      <c r="DOH65" s="650"/>
      <c r="DOI65" s="650"/>
      <c r="DOJ65" s="650"/>
      <c r="DOK65" s="650"/>
      <c r="DOL65" s="650"/>
      <c r="DOM65" s="650"/>
      <c r="DON65" s="650"/>
      <c r="DOO65" s="650"/>
      <c r="DOP65" s="650"/>
      <c r="DOQ65" s="650"/>
      <c r="DOR65" s="650"/>
      <c r="DOS65" s="650"/>
      <c r="DOT65" s="650"/>
      <c r="DOU65" s="650"/>
      <c r="DOV65" s="650"/>
      <c r="DOW65" s="650"/>
      <c r="DOX65" s="650"/>
      <c r="DOY65" s="650"/>
      <c r="DOZ65" s="650"/>
      <c r="DPA65" s="650"/>
      <c r="DPB65" s="650"/>
      <c r="DPC65" s="650"/>
      <c r="DPD65" s="650"/>
      <c r="DPE65" s="650"/>
      <c r="DPF65" s="650"/>
      <c r="DPG65" s="650"/>
      <c r="DPH65" s="650"/>
      <c r="DPI65" s="650"/>
      <c r="DPJ65" s="650"/>
      <c r="DPK65" s="650"/>
      <c r="DPL65" s="650"/>
      <c r="DPM65" s="650"/>
      <c r="DPN65" s="650"/>
      <c r="DPO65" s="650"/>
      <c r="DPP65" s="650"/>
      <c r="DPQ65" s="650"/>
      <c r="DPR65" s="650"/>
      <c r="DPS65" s="650"/>
      <c r="DPT65" s="650"/>
      <c r="DPU65" s="650"/>
      <c r="DPV65" s="650"/>
      <c r="DPW65" s="650"/>
      <c r="DPX65" s="650"/>
      <c r="DPY65" s="650"/>
      <c r="DPZ65" s="650"/>
      <c r="DQA65" s="650"/>
      <c r="DQB65" s="650"/>
      <c r="DQC65" s="650"/>
      <c r="DQD65" s="650"/>
      <c r="DQE65" s="650"/>
      <c r="DQF65" s="650"/>
      <c r="DQG65" s="650"/>
      <c r="DQH65" s="650"/>
      <c r="DQI65" s="650"/>
      <c r="DQJ65" s="650"/>
      <c r="DQK65" s="650"/>
      <c r="DQL65" s="650"/>
      <c r="DQM65" s="650"/>
      <c r="DQN65" s="650"/>
      <c r="DQO65" s="650"/>
      <c r="DQP65" s="650"/>
      <c r="DQQ65" s="650"/>
      <c r="DQR65" s="650"/>
      <c r="DQS65" s="650"/>
      <c r="DQT65" s="650"/>
      <c r="DQU65" s="650"/>
      <c r="DQV65" s="650"/>
      <c r="DQW65" s="650"/>
      <c r="DQX65" s="650"/>
      <c r="DQY65" s="650"/>
      <c r="DQZ65" s="650"/>
      <c r="DRA65" s="650"/>
      <c r="DRB65" s="650"/>
      <c r="DRC65" s="650"/>
      <c r="DRD65" s="650"/>
      <c r="DRE65" s="650"/>
      <c r="DRF65" s="650"/>
      <c r="DRG65" s="650"/>
      <c r="DRH65" s="650"/>
      <c r="DRI65" s="650"/>
      <c r="DRJ65" s="650"/>
      <c r="DRK65" s="650"/>
      <c r="DRL65" s="650"/>
      <c r="DRM65" s="650"/>
      <c r="DRN65" s="650"/>
      <c r="DRO65" s="650"/>
      <c r="DRP65" s="650"/>
      <c r="DRQ65" s="650"/>
      <c r="DRR65" s="650"/>
      <c r="DRS65" s="650"/>
      <c r="DRT65" s="650"/>
      <c r="DRU65" s="650"/>
      <c r="DRV65" s="650"/>
      <c r="DRW65" s="650"/>
      <c r="DRX65" s="650"/>
      <c r="DRY65" s="650"/>
      <c r="DRZ65" s="650"/>
      <c r="DSA65" s="650"/>
      <c r="DSB65" s="650"/>
      <c r="DSC65" s="650"/>
      <c r="DSD65" s="650"/>
      <c r="DSE65" s="650"/>
      <c r="DSF65" s="650"/>
      <c r="DSG65" s="650"/>
      <c r="DSH65" s="650"/>
      <c r="DSI65" s="650"/>
      <c r="DSJ65" s="650"/>
      <c r="DSK65" s="650"/>
      <c r="DSL65" s="650"/>
      <c r="DSM65" s="650"/>
      <c r="DSN65" s="650"/>
      <c r="DSO65" s="650"/>
      <c r="DSP65" s="650"/>
      <c r="DSQ65" s="650"/>
      <c r="DSR65" s="650"/>
      <c r="DSS65" s="650"/>
      <c r="DST65" s="650"/>
      <c r="DSU65" s="650"/>
      <c r="DSV65" s="650"/>
      <c r="DSW65" s="650"/>
      <c r="DSX65" s="650"/>
      <c r="DSY65" s="650"/>
      <c r="DSZ65" s="650"/>
      <c r="DTA65" s="650"/>
      <c r="DTB65" s="650"/>
      <c r="DTC65" s="650"/>
      <c r="DTD65" s="650"/>
      <c r="DTE65" s="650"/>
      <c r="DTF65" s="650"/>
      <c r="DTG65" s="650"/>
      <c r="DTH65" s="650"/>
      <c r="DTI65" s="650"/>
      <c r="DTJ65" s="650"/>
      <c r="DTK65" s="650"/>
      <c r="DTL65" s="650"/>
      <c r="DTM65" s="650"/>
      <c r="DTN65" s="650"/>
      <c r="DTO65" s="650"/>
      <c r="DTP65" s="650"/>
      <c r="DTQ65" s="650"/>
      <c r="DTR65" s="650"/>
      <c r="DTS65" s="650"/>
      <c r="DTT65" s="650"/>
      <c r="DTU65" s="650"/>
      <c r="DTV65" s="650"/>
      <c r="DTW65" s="650"/>
      <c r="DTX65" s="650"/>
      <c r="DTY65" s="650"/>
      <c r="DTZ65" s="650"/>
      <c r="DUA65" s="650"/>
      <c r="DUB65" s="650"/>
      <c r="DUC65" s="650"/>
      <c r="DUD65" s="650"/>
      <c r="DUE65" s="650"/>
      <c r="DUF65" s="650"/>
      <c r="DUG65" s="650"/>
      <c r="DUH65" s="650"/>
      <c r="DUI65" s="650"/>
      <c r="DUJ65" s="650"/>
      <c r="DUK65" s="650"/>
      <c r="DUL65" s="650"/>
      <c r="DUM65" s="650"/>
      <c r="DUN65" s="650"/>
      <c r="DUO65" s="650"/>
      <c r="DUP65" s="650"/>
      <c r="DUQ65" s="650"/>
      <c r="DUR65" s="650"/>
      <c r="DUS65" s="650"/>
      <c r="DUT65" s="650"/>
      <c r="DUU65" s="650"/>
      <c r="DUV65" s="650"/>
      <c r="DUW65" s="650"/>
      <c r="DUX65" s="650"/>
      <c r="DUY65" s="650"/>
      <c r="DUZ65" s="650"/>
      <c r="DVA65" s="650"/>
      <c r="DVB65" s="650"/>
      <c r="DVC65" s="650"/>
      <c r="DVD65" s="650"/>
      <c r="DVE65" s="650"/>
      <c r="DVF65" s="650"/>
      <c r="DVG65" s="650"/>
      <c r="DVH65" s="650"/>
      <c r="DVI65" s="650"/>
      <c r="DVJ65" s="650"/>
      <c r="DVK65" s="650"/>
      <c r="DVL65" s="650"/>
      <c r="DVM65" s="650"/>
      <c r="DVN65" s="650"/>
      <c r="DVO65" s="650"/>
      <c r="DVP65" s="650"/>
      <c r="DVQ65" s="650"/>
      <c r="DVR65" s="650"/>
      <c r="DVS65" s="650"/>
      <c r="DVT65" s="650"/>
      <c r="DVU65" s="650"/>
      <c r="DVV65" s="650"/>
      <c r="DVW65" s="650"/>
      <c r="DVX65" s="650"/>
      <c r="DVY65" s="650"/>
      <c r="DVZ65" s="650"/>
      <c r="DWA65" s="650"/>
      <c r="DWB65" s="650"/>
      <c r="DWC65" s="650"/>
      <c r="DWD65" s="650"/>
      <c r="DWE65" s="650"/>
      <c r="DWF65" s="650"/>
      <c r="DWG65" s="650"/>
      <c r="DWH65" s="650"/>
      <c r="DWI65" s="650"/>
      <c r="DWJ65" s="650"/>
      <c r="DWK65" s="650"/>
      <c r="DWL65" s="650"/>
      <c r="DWM65" s="650"/>
      <c r="DWN65" s="650"/>
      <c r="DWO65" s="650"/>
      <c r="DWP65" s="650"/>
      <c r="DWQ65" s="650"/>
      <c r="DWR65" s="650"/>
      <c r="DWS65" s="650"/>
      <c r="DWT65" s="650"/>
      <c r="DWU65" s="650"/>
      <c r="DWV65" s="650"/>
      <c r="DWW65" s="650"/>
      <c r="DWX65" s="650"/>
      <c r="DWY65" s="650"/>
      <c r="DWZ65" s="650"/>
      <c r="DXA65" s="650"/>
      <c r="DXB65" s="650"/>
      <c r="DXC65" s="650"/>
      <c r="DXD65" s="650"/>
      <c r="DXE65" s="650"/>
      <c r="DXF65" s="650"/>
      <c r="DXG65" s="650"/>
      <c r="DXH65" s="650"/>
      <c r="DXI65" s="650"/>
      <c r="DXJ65" s="650"/>
      <c r="DXK65" s="650"/>
      <c r="DXL65" s="650"/>
      <c r="DXM65" s="650"/>
      <c r="DXN65" s="650"/>
      <c r="DXO65" s="650"/>
      <c r="DXP65" s="650"/>
      <c r="DXQ65" s="650"/>
      <c r="DXR65" s="650"/>
      <c r="DXS65" s="650"/>
      <c r="DXT65" s="650"/>
      <c r="DXU65" s="650"/>
      <c r="DXV65" s="650"/>
      <c r="DXW65" s="650"/>
      <c r="DXX65" s="650"/>
      <c r="DXY65" s="650"/>
      <c r="DXZ65" s="650"/>
      <c r="DYA65" s="650"/>
      <c r="DYB65" s="650"/>
      <c r="DYC65" s="650"/>
      <c r="DYD65" s="650"/>
      <c r="DYE65" s="650"/>
      <c r="DYF65" s="650"/>
      <c r="DYG65" s="650"/>
      <c r="DYH65" s="650"/>
      <c r="DYI65" s="650"/>
      <c r="DYJ65" s="650"/>
      <c r="DYK65" s="650"/>
      <c r="DYL65" s="650"/>
      <c r="DYM65" s="650"/>
      <c r="DYN65" s="650"/>
      <c r="DYO65" s="650"/>
      <c r="DYP65" s="650"/>
      <c r="DYQ65" s="650"/>
      <c r="DYR65" s="650"/>
      <c r="DYS65" s="650"/>
      <c r="DYT65" s="650"/>
      <c r="DYU65" s="650"/>
      <c r="DYV65" s="650"/>
      <c r="DYW65" s="650"/>
      <c r="DYX65" s="650"/>
      <c r="DYY65" s="650"/>
      <c r="DYZ65" s="650"/>
      <c r="DZA65" s="650"/>
      <c r="DZB65" s="650"/>
      <c r="DZC65" s="650"/>
      <c r="DZD65" s="650"/>
      <c r="DZE65" s="650"/>
      <c r="DZF65" s="650"/>
      <c r="DZG65" s="650"/>
      <c r="DZH65" s="650"/>
      <c r="DZI65" s="650"/>
      <c r="DZJ65" s="650"/>
      <c r="DZK65" s="650"/>
      <c r="DZL65" s="650"/>
      <c r="DZM65" s="650"/>
      <c r="DZN65" s="650"/>
      <c r="DZO65" s="650"/>
      <c r="DZP65" s="650"/>
      <c r="DZQ65" s="650"/>
      <c r="DZR65" s="650"/>
      <c r="DZS65" s="650"/>
      <c r="DZT65" s="650"/>
      <c r="DZU65" s="650"/>
      <c r="DZV65" s="650"/>
      <c r="DZW65" s="650"/>
      <c r="DZX65" s="650"/>
      <c r="DZY65" s="650"/>
      <c r="DZZ65" s="650"/>
      <c r="EAA65" s="650"/>
      <c r="EAB65" s="650"/>
      <c r="EAC65" s="650"/>
      <c r="EAD65" s="650"/>
      <c r="EAE65" s="650"/>
      <c r="EAF65" s="650"/>
      <c r="EAG65" s="650"/>
      <c r="EAH65" s="650"/>
      <c r="EAI65" s="650"/>
      <c r="EAJ65" s="650"/>
      <c r="EAK65" s="650"/>
      <c r="EAL65" s="650"/>
      <c r="EAM65" s="650"/>
      <c r="EAN65" s="650"/>
      <c r="EAO65" s="650"/>
      <c r="EAP65" s="650"/>
      <c r="EAQ65" s="650"/>
      <c r="EAR65" s="650"/>
      <c r="EAS65" s="650"/>
      <c r="EAT65" s="650"/>
      <c r="EAU65" s="650"/>
      <c r="EAV65" s="650"/>
      <c r="EAW65" s="650"/>
      <c r="EAX65" s="650"/>
      <c r="EAY65" s="650"/>
      <c r="EAZ65" s="650"/>
      <c r="EBA65" s="650"/>
      <c r="EBB65" s="650"/>
      <c r="EBC65" s="650"/>
      <c r="EBD65" s="650"/>
      <c r="EBE65" s="650"/>
      <c r="EBF65" s="650"/>
      <c r="EBG65" s="650"/>
      <c r="EBH65" s="650"/>
      <c r="EBI65" s="650"/>
      <c r="EBJ65" s="650"/>
      <c r="EBK65" s="650"/>
      <c r="EBL65" s="650"/>
      <c r="EBM65" s="650"/>
      <c r="EBN65" s="650"/>
      <c r="EBO65" s="650"/>
      <c r="EBP65" s="650"/>
      <c r="EBQ65" s="650"/>
      <c r="EBR65" s="650"/>
      <c r="EBS65" s="650"/>
      <c r="EBT65" s="650"/>
      <c r="EBU65" s="650"/>
      <c r="EBV65" s="650"/>
      <c r="EBW65" s="650"/>
      <c r="EBX65" s="650"/>
      <c r="EBY65" s="650"/>
      <c r="EBZ65" s="650"/>
      <c r="ECA65" s="650"/>
      <c r="ECB65" s="650"/>
      <c r="ECC65" s="650"/>
      <c r="ECD65" s="650"/>
      <c r="ECE65" s="650"/>
      <c r="ECF65" s="650"/>
      <c r="ECG65" s="650"/>
      <c r="ECH65" s="650"/>
      <c r="ECI65" s="650"/>
      <c r="ECJ65" s="650"/>
      <c r="ECK65" s="650"/>
      <c r="ECL65" s="650"/>
      <c r="ECM65" s="650"/>
      <c r="ECN65" s="650"/>
      <c r="ECO65" s="650"/>
      <c r="ECP65" s="650"/>
      <c r="ECQ65" s="650"/>
      <c r="ECR65" s="650"/>
      <c r="ECS65" s="650"/>
      <c r="ECT65" s="650"/>
      <c r="ECU65" s="650"/>
      <c r="ECV65" s="650"/>
      <c r="ECW65" s="650"/>
      <c r="ECX65" s="650"/>
      <c r="ECY65" s="650"/>
      <c r="ECZ65" s="650"/>
      <c r="EDA65" s="650"/>
      <c r="EDB65" s="650"/>
      <c r="EDC65" s="650"/>
      <c r="EDD65" s="650"/>
      <c r="EDE65" s="650"/>
      <c r="EDF65" s="650"/>
      <c r="EDG65" s="650"/>
      <c r="EDH65" s="650"/>
      <c r="EDI65" s="650"/>
      <c r="EDJ65" s="650"/>
      <c r="EDK65" s="650"/>
      <c r="EDL65" s="650"/>
      <c r="EDM65" s="650"/>
      <c r="EDN65" s="650"/>
      <c r="EDO65" s="650"/>
      <c r="EDP65" s="650"/>
      <c r="EDQ65" s="650"/>
      <c r="EDR65" s="650"/>
      <c r="EDS65" s="650"/>
      <c r="EDT65" s="650"/>
      <c r="EDU65" s="650"/>
      <c r="EDV65" s="650"/>
      <c r="EDW65" s="650"/>
      <c r="EDX65" s="650"/>
      <c r="EDY65" s="650"/>
      <c r="EDZ65" s="650"/>
      <c r="EEA65" s="650"/>
      <c r="EEB65" s="650"/>
      <c r="EEC65" s="650"/>
      <c r="EED65" s="650"/>
      <c r="EEE65" s="650"/>
      <c r="EEF65" s="650"/>
      <c r="EEG65" s="650"/>
      <c r="EEH65" s="650"/>
      <c r="EEI65" s="650"/>
      <c r="EEJ65" s="650"/>
      <c r="EEK65" s="650"/>
      <c r="EEL65" s="650"/>
      <c r="EEM65" s="650"/>
      <c r="EEN65" s="650"/>
      <c r="EEO65" s="650"/>
      <c r="EEP65" s="650"/>
      <c r="EEQ65" s="650"/>
      <c r="EER65" s="650"/>
      <c r="EES65" s="650"/>
      <c r="EET65" s="650"/>
      <c r="EEU65" s="650"/>
      <c r="EEV65" s="650"/>
      <c r="EEW65" s="650"/>
      <c r="EEX65" s="650"/>
      <c r="EEY65" s="650"/>
      <c r="EEZ65" s="650"/>
      <c r="EFA65" s="650"/>
      <c r="EFB65" s="650"/>
      <c r="EFC65" s="650"/>
      <c r="EFD65" s="650"/>
      <c r="EFE65" s="650"/>
      <c r="EFF65" s="650"/>
      <c r="EFG65" s="650"/>
      <c r="EFH65" s="650"/>
      <c r="EFI65" s="650"/>
      <c r="EFJ65" s="650"/>
      <c r="EFK65" s="650"/>
      <c r="EFL65" s="650"/>
      <c r="EFM65" s="650"/>
      <c r="EFN65" s="650"/>
      <c r="EFO65" s="650"/>
      <c r="EFP65" s="650"/>
      <c r="EFQ65" s="650"/>
      <c r="EFR65" s="650"/>
      <c r="EFS65" s="650"/>
      <c r="EFT65" s="650"/>
      <c r="EFU65" s="650"/>
      <c r="EFV65" s="650"/>
      <c r="EFW65" s="650"/>
      <c r="EFX65" s="650"/>
      <c r="EFY65" s="650"/>
      <c r="EFZ65" s="650"/>
      <c r="EGA65" s="650"/>
      <c r="EGB65" s="650"/>
      <c r="EGC65" s="650"/>
      <c r="EGD65" s="650"/>
      <c r="EGE65" s="650"/>
      <c r="EGF65" s="650"/>
      <c r="EGG65" s="650"/>
      <c r="EGH65" s="650"/>
      <c r="EGI65" s="650"/>
      <c r="EGJ65" s="650"/>
      <c r="EGK65" s="650"/>
      <c r="EGL65" s="650"/>
      <c r="EGM65" s="650"/>
      <c r="EGN65" s="650"/>
      <c r="EGO65" s="650"/>
      <c r="EGP65" s="650"/>
      <c r="EGQ65" s="650"/>
      <c r="EGR65" s="650"/>
      <c r="EGS65" s="650"/>
      <c r="EGT65" s="650"/>
      <c r="EGU65" s="650"/>
      <c r="EGV65" s="650"/>
      <c r="EGW65" s="650"/>
      <c r="EGX65" s="650"/>
      <c r="EGY65" s="650"/>
      <c r="EGZ65" s="650"/>
      <c r="EHA65" s="650"/>
      <c r="EHB65" s="650"/>
      <c r="EHC65" s="650"/>
      <c r="EHD65" s="650"/>
      <c r="EHE65" s="650"/>
      <c r="EHF65" s="650"/>
      <c r="EHG65" s="650"/>
      <c r="EHH65" s="650"/>
      <c r="EHI65" s="650"/>
      <c r="EHJ65" s="650"/>
      <c r="EHK65" s="650"/>
      <c r="EHL65" s="650"/>
      <c r="EHM65" s="650"/>
      <c r="EHN65" s="650"/>
      <c r="EHO65" s="650"/>
      <c r="EHP65" s="650"/>
      <c r="EHQ65" s="650"/>
      <c r="EHR65" s="650"/>
      <c r="EHS65" s="650"/>
      <c r="EHT65" s="650"/>
      <c r="EHU65" s="650"/>
      <c r="EHV65" s="650"/>
      <c r="EHW65" s="650"/>
      <c r="EHX65" s="650"/>
      <c r="EHY65" s="650"/>
      <c r="EHZ65" s="650"/>
      <c r="EIA65" s="650"/>
      <c r="EIB65" s="650"/>
      <c r="EIC65" s="650"/>
      <c r="EID65" s="650"/>
      <c r="EIE65" s="650"/>
      <c r="EIF65" s="650"/>
      <c r="EIG65" s="650"/>
      <c r="EIH65" s="650"/>
      <c r="EII65" s="650"/>
      <c r="EIJ65" s="650"/>
      <c r="EIK65" s="650"/>
      <c r="EIL65" s="650"/>
      <c r="EIM65" s="650"/>
      <c r="EIN65" s="650"/>
      <c r="EIO65" s="650"/>
      <c r="EIP65" s="650"/>
      <c r="EIQ65" s="650"/>
      <c r="EIR65" s="650"/>
      <c r="EIS65" s="650"/>
      <c r="EIT65" s="650"/>
      <c r="EIU65" s="650"/>
      <c r="EIV65" s="650"/>
      <c r="EIW65" s="650"/>
      <c r="EIX65" s="650"/>
      <c r="EIY65" s="650"/>
      <c r="EIZ65" s="650"/>
      <c r="EJA65" s="650"/>
      <c r="EJB65" s="650"/>
      <c r="EJC65" s="650"/>
      <c r="EJD65" s="650"/>
      <c r="EJE65" s="650"/>
      <c r="EJF65" s="650"/>
      <c r="EJG65" s="650"/>
      <c r="EJH65" s="650"/>
      <c r="EJI65" s="650"/>
      <c r="EJJ65" s="650"/>
      <c r="EJK65" s="650"/>
      <c r="EJL65" s="650"/>
      <c r="EJM65" s="650"/>
      <c r="EJN65" s="650"/>
      <c r="EJO65" s="650"/>
      <c r="EJP65" s="650"/>
      <c r="EJQ65" s="650"/>
      <c r="EJR65" s="650"/>
      <c r="EJS65" s="650"/>
      <c r="EJT65" s="650"/>
      <c r="EJU65" s="650"/>
      <c r="EJV65" s="650"/>
      <c r="EJW65" s="650"/>
      <c r="EJX65" s="650"/>
      <c r="EJY65" s="650"/>
      <c r="EJZ65" s="650"/>
      <c r="EKA65" s="650"/>
      <c r="EKB65" s="650"/>
      <c r="EKC65" s="650"/>
      <c r="EKD65" s="650"/>
      <c r="EKE65" s="650"/>
      <c r="EKF65" s="650"/>
      <c r="EKG65" s="650"/>
      <c r="EKH65" s="650"/>
      <c r="EKI65" s="650"/>
      <c r="EKJ65" s="650"/>
      <c r="EKK65" s="650"/>
      <c r="EKL65" s="650"/>
      <c r="EKM65" s="650"/>
      <c r="EKN65" s="650"/>
      <c r="EKO65" s="650"/>
      <c r="EKP65" s="650"/>
      <c r="EKQ65" s="650"/>
      <c r="EKR65" s="650"/>
      <c r="EKS65" s="650"/>
      <c r="EKT65" s="650"/>
      <c r="EKU65" s="650"/>
      <c r="EKV65" s="650"/>
      <c r="EKW65" s="650"/>
      <c r="EKX65" s="650"/>
      <c r="EKY65" s="650"/>
      <c r="EKZ65" s="650"/>
      <c r="ELA65" s="650"/>
      <c r="ELB65" s="650"/>
      <c r="ELC65" s="650"/>
      <c r="ELD65" s="650"/>
      <c r="ELE65" s="650"/>
      <c r="ELF65" s="650"/>
      <c r="ELG65" s="650"/>
      <c r="ELH65" s="650"/>
      <c r="ELI65" s="650"/>
      <c r="ELJ65" s="650"/>
      <c r="ELK65" s="650"/>
      <c r="ELL65" s="650"/>
      <c r="ELM65" s="650"/>
      <c r="ELN65" s="650"/>
      <c r="ELO65" s="650"/>
      <c r="ELP65" s="650"/>
      <c r="ELQ65" s="650"/>
      <c r="ELR65" s="650"/>
      <c r="ELS65" s="650"/>
      <c r="ELT65" s="650"/>
      <c r="ELU65" s="650"/>
      <c r="ELV65" s="650"/>
      <c r="ELW65" s="650"/>
      <c r="ELX65" s="650"/>
      <c r="ELY65" s="650"/>
      <c r="ELZ65" s="650"/>
      <c r="EMA65" s="650"/>
      <c r="EMB65" s="650"/>
      <c r="EMC65" s="650"/>
      <c r="EMD65" s="650"/>
      <c r="EME65" s="650"/>
      <c r="EMF65" s="650"/>
      <c r="EMG65" s="650"/>
      <c r="EMH65" s="650"/>
      <c r="EMI65" s="650"/>
      <c r="EMJ65" s="650"/>
      <c r="EMK65" s="650"/>
      <c r="EML65" s="650"/>
      <c r="EMM65" s="650"/>
      <c r="EMN65" s="650"/>
      <c r="EMO65" s="650"/>
      <c r="EMP65" s="650"/>
      <c r="EMQ65" s="650"/>
      <c r="EMR65" s="650"/>
      <c r="EMS65" s="650"/>
      <c r="EMT65" s="650"/>
      <c r="EMU65" s="650"/>
      <c r="EMV65" s="650"/>
      <c r="EMW65" s="650"/>
      <c r="EMX65" s="650"/>
      <c r="EMY65" s="650"/>
      <c r="EMZ65" s="650"/>
      <c r="ENA65" s="650"/>
      <c r="ENB65" s="650"/>
      <c r="ENC65" s="650"/>
      <c r="END65" s="650"/>
      <c r="ENE65" s="650"/>
      <c r="ENF65" s="650"/>
      <c r="ENG65" s="650"/>
      <c r="ENH65" s="650"/>
      <c r="ENI65" s="650"/>
      <c r="ENJ65" s="650"/>
      <c r="ENK65" s="650"/>
      <c r="ENL65" s="650"/>
      <c r="ENM65" s="650"/>
      <c r="ENN65" s="650"/>
      <c r="ENO65" s="650"/>
      <c r="ENP65" s="650"/>
      <c r="ENQ65" s="650"/>
      <c r="ENR65" s="650"/>
      <c r="ENS65" s="650"/>
      <c r="ENT65" s="650"/>
      <c r="ENU65" s="650"/>
      <c r="ENV65" s="650"/>
      <c r="ENW65" s="650"/>
      <c r="ENX65" s="650"/>
      <c r="ENY65" s="650"/>
      <c r="ENZ65" s="650"/>
      <c r="EOA65" s="650"/>
      <c r="EOB65" s="650"/>
      <c r="EOC65" s="650"/>
      <c r="EOD65" s="650"/>
      <c r="EOE65" s="650"/>
      <c r="EOF65" s="650"/>
      <c r="EOG65" s="650"/>
      <c r="EOH65" s="650"/>
      <c r="EOI65" s="650"/>
      <c r="EOJ65" s="650"/>
      <c r="EOK65" s="650"/>
      <c r="EOL65" s="650"/>
      <c r="EOM65" s="650"/>
      <c r="EON65" s="650"/>
      <c r="EOO65" s="650"/>
      <c r="EOP65" s="650"/>
      <c r="EOQ65" s="650"/>
      <c r="EOR65" s="650"/>
      <c r="EOS65" s="650"/>
      <c r="EOT65" s="650"/>
      <c r="EOU65" s="650"/>
      <c r="EOV65" s="650"/>
      <c r="EOW65" s="650"/>
      <c r="EOX65" s="650"/>
      <c r="EOY65" s="650"/>
      <c r="EOZ65" s="650"/>
      <c r="EPA65" s="650"/>
      <c r="EPB65" s="650"/>
      <c r="EPC65" s="650"/>
      <c r="EPD65" s="650"/>
      <c r="EPE65" s="650"/>
      <c r="EPF65" s="650"/>
      <c r="EPG65" s="650"/>
      <c r="EPH65" s="650"/>
      <c r="EPI65" s="650"/>
      <c r="EPJ65" s="650"/>
      <c r="EPK65" s="650"/>
      <c r="EPL65" s="650"/>
      <c r="EPM65" s="650"/>
      <c r="EPN65" s="650"/>
      <c r="EPO65" s="650"/>
      <c r="EPP65" s="650"/>
      <c r="EPQ65" s="650"/>
      <c r="EPR65" s="650"/>
      <c r="EPS65" s="650"/>
      <c r="EPT65" s="650"/>
      <c r="EPU65" s="650"/>
      <c r="EPV65" s="650"/>
      <c r="EPW65" s="650"/>
      <c r="EPX65" s="650"/>
      <c r="EPY65" s="650"/>
      <c r="EPZ65" s="650"/>
      <c r="EQA65" s="650"/>
      <c r="EQB65" s="650"/>
      <c r="EQC65" s="650"/>
      <c r="EQD65" s="650"/>
      <c r="EQE65" s="650"/>
      <c r="EQF65" s="650"/>
      <c r="EQG65" s="650"/>
      <c r="EQH65" s="650"/>
      <c r="EQI65" s="650"/>
      <c r="EQJ65" s="650"/>
      <c r="EQK65" s="650"/>
      <c r="EQL65" s="650"/>
      <c r="EQM65" s="650"/>
      <c r="EQN65" s="650"/>
      <c r="EQO65" s="650"/>
      <c r="EQP65" s="650"/>
      <c r="EQQ65" s="650"/>
      <c r="EQR65" s="650"/>
      <c r="EQS65" s="650"/>
      <c r="EQT65" s="650"/>
      <c r="EQU65" s="650"/>
      <c r="EQV65" s="650"/>
      <c r="EQW65" s="650"/>
      <c r="EQX65" s="650"/>
      <c r="EQY65" s="650"/>
      <c r="EQZ65" s="650"/>
      <c r="ERA65" s="650"/>
      <c r="ERB65" s="650"/>
      <c r="ERC65" s="650"/>
      <c r="ERD65" s="650"/>
      <c r="ERE65" s="650"/>
      <c r="ERF65" s="650"/>
      <c r="ERG65" s="650"/>
      <c r="ERH65" s="650"/>
      <c r="ERI65" s="650"/>
      <c r="ERJ65" s="650"/>
      <c r="ERK65" s="650"/>
      <c r="ERL65" s="650"/>
      <c r="ERM65" s="650"/>
      <c r="ERN65" s="650"/>
      <c r="ERO65" s="650"/>
      <c r="ERP65" s="650"/>
      <c r="ERQ65" s="650"/>
      <c r="ERR65" s="650"/>
      <c r="ERS65" s="650"/>
      <c r="ERT65" s="650"/>
      <c r="ERU65" s="650"/>
      <c r="ERV65" s="650"/>
      <c r="ERW65" s="650"/>
      <c r="ERX65" s="650"/>
      <c r="ERY65" s="650"/>
      <c r="ERZ65" s="650"/>
      <c r="ESA65" s="650"/>
      <c r="ESB65" s="650"/>
      <c r="ESC65" s="650"/>
      <c r="ESD65" s="650"/>
      <c r="ESE65" s="650"/>
      <c r="ESF65" s="650"/>
      <c r="ESG65" s="650"/>
      <c r="ESH65" s="650"/>
      <c r="ESI65" s="650"/>
      <c r="ESJ65" s="650"/>
      <c r="ESK65" s="650"/>
      <c r="ESL65" s="650"/>
      <c r="ESM65" s="650"/>
      <c r="ESN65" s="650"/>
      <c r="ESO65" s="650"/>
      <c r="ESP65" s="650"/>
      <c r="ESQ65" s="650"/>
      <c r="ESR65" s="650"/>
      <c r="ESS65" s="650"/>
      <c r="EST65" s="650"/>
      <c r="ESU65" s="650"/>
      <c r="ESV65" s="650"/>
      <c r="ESW65" s="650"/>
      <c r="ESX65" s="650"/>
      <c r="ESY65" s="650"/>
      <c r="ESZ65" s="650"/>
      <c r="ETA65" s="650"/>
      <c r="ETB65" s="650"/>
      <c r="ETC65" s="650"/>
      <c r="ETD65" s="650"/>
      <c r="ETE65" s="650"/>
      <c r="ETF65" s="650"/>
      <c r="ETG65" s="650"/>
      <c r="ETH65" s="650"/>
      <c r="ETI65" s="650"/>
      <c r="ETJ65" s="650"/>
      <c r="ETK65" s="650"/>
      <c r="ETL65" s="650"/>
      <c r="ETM65" s="650"/>
      <c r="ETN65" s="650"/>
      <c r="ETO65" s="650"/>
      <c r="ETP65" s="650"/>
      <c r="ETQ65" s="650"/>
      <c r="ETR65" s="650"/>
      <c r="ETS65" s="650"/>
      <c r="ETT65" s="650"/>
      <c r="ETU65" s="650"/>
      <c r="ETV65" s="650"/>
      <c r="ETW65" s="650"/>
      <c r="ETX65" s="650"/>
      <c r="ETY65" s="650"/>
      <c r="ETZ65" s="650"/>
      <c r="EUA65" s="650"/>
      <c r="EUB65" s="650"/>
      <c r="EUC65" s="650"/>
      <c r="EUD65" s="650"/>
      <c r="EUE65" s="650"/>
      <c r="EUF65" s="650"/>
      <c r="EUG65" s="650"/>
      <c r="EUH65" s="650"/>
      <c r="EUI65" s="650"/>
      <c r="EUJ65" s="650"/>
      <c r="EUK65" s="650"/>
      <c r="EUL65" s="650"/>
      <c r="EUM65" s="650"/>
      <c r="EUN65" s="650"/>
      <c r="EUO65" s="650"/>
      <c r="EUP65" s="650"/>
      <c r="EUQ65" s="650"/>
      <c r="EUR65" s="650"/>
      <c r="EUS65" s="650"/>
      <c r="EUT65" s="650"/>
      <c r="EUU65" s="650"/>
      <c r="EUV65" s="650"/>
      <c r="EUW65" s="650"/>
      <c r="EUX65" s="650"/>
      <c r="EUY65" s="650"/>
      <c r="EUZ65" s="650"/>
      <c r="EVA65" s="650"/>
      <c r="EVB65" s="650"/>
      <c r="EVC65" s="650"/>
      <c r="EVD65" s="650"/>
      <c r="EVE65" s="650"/>
      <c r="EVF65" s="650"/>
      <c r="EVG65" s="650"/>
      <c r="EVH65" s="650"/>
      <c r="EVI65" s="650"/>
      <c r="EVJ65" s="650"/>
      <c r="EVK65" s="650"/>
      <c r="EVL65" s="650"/>
      <c r="EVM65" s="650"/>
      <c r="EVN65" s="650"/>
      <c r="EVO65" s="650"/>
      <c r="EVP65" s="650"/>
      <c r="EVQ65" s="650"/>
      <c r="EVR65" s="650"/>
      <c r="EVS65" s="650"/>
      <c r="EVT65" s="650"/>
      <c r="EVU65" s="650"/>
      <c r="EVV65" s="650"/>
      <c r="EVW65" s="650"/>
      <c r="EVX65" s="650"/>
      <c r="EVY65" s="650"/>
      <c r="EVZ65" s="650"/>
      <c r="EWA65" s="650"/>
      <c r="EWB65" s="650"/>
      <c r="EWC65" s="650"/>
      <c r="EWD65" s="650"/>
      <c r="EWE65" s="650"/>
      <c r="EWF65" s="650"/>
      <c r="EWG65" s="650"/>
      <c r="EWH65" s="650"/>
      <c r="EWI65" s="650"/>
      <c r="EWJ65" s="650"/>
      <c r="EWK65" s="650"/>
      <c r="EWL65" s="650"/>
      <c r="EWM65" s="650"/>
      <c r="EWN65" s="650"/>
      <c r="EWO65" s="650"/>
      <c r="EWP65" s="650"/>
      <c r="EWQ65" s="650"/>
      <c r="EWR65" s="650"/>
      <c r="EWS65" s="650"/>
      <c r="EWT65" s="650"/>
      <c r="EWU65" s="650"/>
      <c r="EWV65" s="650"/>
      <c r="EWW65" s="650"/>
      <c r="EWX65" s="650"/>
      <c r="EWY65" s="650"/>
      <c r="EWZ65" s="650"/>
      <c r="EXA65" s="650"/>
      <c r="EXB65" s="650"/>
      <c r="EXC65" s="650"/>
      <c r="EXD65" s="650"/>
      <c r="EXE65" s="650"/>
      <c r="EXF65" s="650"/>
      <c r="EXG65" s="650"/>
      <c r="EXH65" s="650"/>
      <c r="EXI65" s="650"/>
      <c r="EXJ65" s="650"/>
      <c r="EXK65" s="650"/>
      <c r="EXL65" s="650"/>
      <c r="EXM65" s="650"/>
      <c r="EXN65" s="650"/>
      <c r="EXO65" s="650"/>
      <c r="EXP65" s="650"/>
      <c r="EXQ65" s="650"/>
      <c r="EXR65" s="650"/>
      <c r="EXS65" s="650"/>
      <c r="EXT65" s="650"/>
      <c r="EXU65" s="650"/>
      <c r="EXV65" s="650"/>
      <c r="EXW65" s="650"/>
      <c r="EXX65" s="650"/>
      <c r="EXY65" s="650"/>
      <c r="EXZ65" s="650"/>
      <c r="EYA65" s="650"/>
      <c r="EYB65" s="650"/>
      <c r="EYC65" s="650"/>
      <c r="EYD65" s="650"/>
      <c r="EYE65" s="650"/>
      <c r="EYF65" s="650"/>
      <c r="EYG65" s="650"/>
      <c r="EYH65" s="650"/>
      <c r="EYI65" s="650"/>
      <c r="EYJ65" s="650"/>
      <c r="EYK65" s="650"/>
      <c r="EYL65" s="650"/>
      <c r="EYM65" s="650"/>
      <c r="EYN65" s="650"/>
      <c r="EYO65" s="650"/>
      <c r="EYP65" s="650"/>
      <c r="EYQ65" s="650"/>
      <c r="EYR65" s="650"/>
      <c r="EYS65" s="650"/>
      <c r="EYT65" s="650"/>
      <c r="EYU65" s="650"/>
      <c r="EYV65" s="650"/>
      <c r="EYW65" s="650"/>
      <c r="EYX65" s="650"/>
      <c r="EYY65" s="650"/>
      <c r="EYZ65" s="650"/>
      <c r="EZA65" s="650"/>
      <c r="EZB65" s="650"/>
      <c r="EZC65" s="650"/>
      <c r="EZD65" s="650"/>
      <c r="EZE65" s="650"/>
      <c r="EZF65" s="650"/>
      <c r="EZG65" s="650"/>
      <c r="EZH65" s="650"/>
      <c r="EZI65" s="650"/>
      <c r="EZJ65" s="650"/>
      <c r="EZK65" s="650"/>
      <c r="EZL65" s="650"/>
      <c r="EZM65" s="650"/>
      <c r="EZN65" s="650"/>
      <c r="EZO65" s="650"/>
      <c r="EZP65" s="650"/>
      <c r="EZQ65" s="650"/>
      <c r="EZR65" s="650"/>
      <c r="EZS65" s="650"/>
      <c r="EZT65" s="650"/>
      <c r="EZU65" s="650"/>
      <c r="EZV65" s="650"/>
      <c r="EZW65" s="650"/>
      <c r="EZX65" s="650"/>
      <c r="EZY65" s="650"/>
      <c r="EZZ65" s="650"/>
      <c r="FAA65" s="650"/>
      <c r="FAB65" s="650"/>
      <c r="FAC65" s="650"/>
      <c r="FAD65" s="650"/>
      <c r="FAE65" s="650"/>
      <c r="FAF65" s="650"/>
      <c r="FAG65" s="650"/>
      <c r="FAH65" s="650"/>
      <c r="FAI65" s="650"/>
      <c r="FAJ65" s="650"/>
      <c r="FAK65" s="650"/>
      <c r="FAL65" s="650"/>
      <c r="FAM65" s="650"/>
      <c r="FAN65" s="650"/>
      <c r="FAO65" s="650"/>
      <c r="FAP65" s="650"/>
      <c r="FAQ65" s="650"/>
      <c r="FAR65" s="650"/>
      <c r="FAS65" s="650"/>
      <c r="FAT65" s="650"/>
      <c r="FAU65" s="650"/>
      <c r="FAV65" s="650"/>
      <c r="FAW65" s="650"/>
      <c r="FAX65" s="650"/>
      <c r="FAY65" s="650"/>
      <c r="FAZ65" s="650"/>
      <c r="FBA65" s="650"/>
      <c r="FBB65" s="650"/>
      <c r="FBC65" s="650"/>
      <c r="FBD65" s="650"/>
      <c r="FBE65" s="650"/>
      <c r="FBF65" s="650"/>
      <c r="FBG65" s="650"/>
      <c r="FBH65" s="650"/>
      <c r="FBI65" s="650"/>
      <c r="FBJ65" s="650"/>
      <c r="FBK65" s="650"/>
      <c r="FBL65" s="650"/>
      <c r="FBM65" s="650"/>
      <c r="FBN65" s="650"/>
      <c r="FBO65" s="650"/>
      <c r="FBP65" s="650"/>
      <c r="FBQ65" s="650"/>
      <c r="FBR65" s="650"/>
      <c r="FBS65" s="650"/>
      <c r="FBT65" s="650"/>
      <c r="FBU65" s="650"/>
      <c r="FBV65" s="650"/>
      <c r="FBW65" s="650"/>
      <c r="FBX65" s="650"/>
      <c r="FBY65" s="650"/>
      <c r="FBZ65" s="650"/>
      <c r="FCA65" s="650"/>
      <c r="FCB65" s="650"/>
      <c r="FCC65" s="650"/>
      <c r="FCD65" s="650"/>
      <c r="FCE65" s="650"/>
      <c r="FCF65" s="650"/>
      <c r="FCG65" s="650"/>
      <c r="FCH65" s="650"/>
      <c r="FCI65" s="650"/>
      <c r="FCJ65" s="650"/>
      <c r="FCK65" s="650"/>
      <c r="FCL65" s="650"/>
      <c r="FCM65" s="650"/>
      <c r="FCN65" s="650"/>
      <c r="FCO65" s="650"/>
      <c r="FCP65" s="650"/>
      <c r="FCQ65" s="650"/>
      <c r="FCR65" s="650"/>
      <c r="FCS65" s="650"/>
      <c r="FCT65" s="650"/>
      <c r="FCU65" s="650"/>
      <c r="FCV65" s="650"/>
      <c r="FCW65" s="650"/>
      <c r="FCX65" s="650"/>
      <c r="FCY65" s="650"/>
      <c r="FCZ65" s="650"/>
      <c r="FDA65" s="650"/>
      <c r="FDB65" s="650"/>
      <c r="FDC65" s="650"/>
      <c r="FDD65" s="650"/>
      <c r="FDE65" s="650"/>
      <c r="FDF65" s="650"/>
      <c r="FDG65" s="650"/>
      <c r="FDH65" s="650"/>
      <c r="FDI65" s="650"/>
      <c r="FDJ65" s="650"/>
      <c r="FDK65" s="650"/>
      <c r="FDL65" s="650"/>
      <c r="FDM65" s="650"/>
      <c r="FDN65" s="650"/>
      <c r="FDO65" s="650"/>
      <c r="FDP65" s="650"/>
      <c r="FDQ65" s="650"/>
      <c r="FDR65" s="650"/>
      <c r="FDS65" s="650"/>
      <c r="FDT65" s="650"/>
      <c r="FDU65" s="650"/>
      <c r="FDV65" s="650"/>
      <c r="FDW65" s="650"/>
      <c r="FDX65" s="650"/>
      <c r="FDY65" s="650"/>
      <c r="FDZ65" s="650"/>
      <c r="FEA65" s="650"/>
      <c r="FEB65" s="650"/>
      <c r="FEC65" s="650"/>
      <c r="FED65" s="650"/>
      <c r="FEE65" s="650"/>
      <c r="FEF65" s="650"/>
      <c r="FEG65" s="650"/>
      <c r="FEH65" s="650"/>
      <c r="FEI65" s="650"/>
      <c r="FEJ65" s="650"/>
      <c r="FEK65" s="650"/>
      <c r="FEL65" s="650"/>
      <c r="FEM65" s="650"/>
      <c r="FEN65" s="650"/>
      <c r="FEO65" s="650"/>
      <c r="FEP65" s="650"/>
      <c r="FEQ65" s="650"/>
      <c r="FER65" s="650"/>
      <c r="FES65" s="650"/>
      <c r="FET65" s="650"/>
      <c r="FEU65" s="650"/>
      <c r="FEV65" s="650"/>
      <c r="FEW65" s="650"/>
      <c r="FEX65" s="650"/>
      <c r="FEY65" s="650"/>
      <c r="FEZ65" s="650"/>
      <c r="FFA65" s="650"/>
      <c r="FFB65" s="650"/>
      <c r="FFC65" s="650"/>
      <c r="FFD65" s="650"/>
      <c r="FFE65" s="650"/>
      <c r="FFF65" s="650"/>
      <c r="FFG65" s="650"/>
      <c r="FFH65" s="650"/>
      <c r="FFI65" s="650"/>
      <c r="FFJ65" s="650"/>
      <c r="FFK65" s="650"/>
      <c r="FFL65" s="650"/>
      <c r="FFM65" s="650"/>
      <c r="FFN65" s="650"/>
      <c r="FFO65" s="650"/>
      <c r="FFP65" s="650"/>
      <c r="FFQ65" s="650"/>
      <c r="FFR65" s="650"/>
      <c r="FFS65" s="650"/>
      <c r="FFT65" s="650"/>
      <c r="FFU65" s="650"/>
      <c r="FFV65" s="650"/>
      <c r="FFW65" s="650"/>
      <c r="FFX65" s="650"/>
      <c r="FFY65" s="650"/>
      <c r="FFZ65" s="650"/>
      <c r="FGA65" s="650"/>
      <c r="FGB65" s="650"/>
      <c r="FGC65" s="650"/>
      <c r="FGD65" s="650"/>
      <c r="FGE65" s="650"/>
      <c r="FGF65" s="650"/>
      <c r="FGG65" s="650"/>
      <c r="FGH65" s="650"/>
      <c r="FGI65" s="650"/>
      <c r="FGJ65" s="650"/>
      <c r="FGK65" s="650"/>
      <c r="FGL65" s="650"/>
      <c r="FGM65" s="650"/>
      <c r="FGN65" s="650"/>
      <c r="FGO65" s="650"/>
      <c r="FGP65" s="650"/>
      <c r="FGQ65" s="650"/>
      <c r="FGR65" s="650"/>
      <c r="FGS65" s="650"/>
      <c r="FGT65" s="650"/>
      <c r="FGU65" s="650"/>
      <c r="FGV65" s="650"/>
      <c r="FGW65" s="650"/>
      <c r="FGX65" s="650"/>
      <c r="FGY65" s="650"/>
      <c r="FGZ65" s="650"/>
      <c r="FHA65" s="650"/>
      <c r="FHB65" s="650"/>
      <c r="FHC65" s="650"/>
      <c r="FHD65" s="650"/>
      <c r="FHE65" s="650"/>
      <c r="FHF65" s="650"/>
      <c r="FHG65" s="650"/>
      <c r="FHH65" s="650"/>
      <c r="FHI65" s="650"/>
      <c r="FHJ65" s="650"/>
      <c r="FHK65" s="650"/>
      <c r="FHL65" s="650"/>
      <c r="FHM65" s="650"/>
      <c r="FHN65" s="650"/>
      <c r="FHO65" s="650"/>
      <c r="FHP65" s="650"/>
      <c r="FHQ65" s="650"/>
      <c r="FHR65" s="650"/>
      <c r="FHS65" s="650"/>
      <c r="FHT65" s="650"/>
      <c r="FHU65" s="650"/>
      <c r="FHV65" s="650"/>
      <c r="FHW65" s="650"/>
      <c r="FHX65" s="650"/>
      <c r="FHY65" s="650"/>
      <c r="FHZ65" s="650"/>
      <c r="FIA65" s="650"/>
      <c r="FIB65" s="650"/>
      <c r="FIC65" s="650"/>
      <c r="FID65" s="650"/>
      <c r="FIE65" s="650"/>
      <c r="FIF65" s="650"/>
      <c r="FIG65" s="650"/>
      <c r="FIH65" s="650"/>
      <c r="FII65" s="650"/>
      <c r="FIJ65" s="650"/>
      <c r="FIK65" s="650"/>
      <c r="FIL65" s="650"/>
      <c r="FIM65" s="650"/>
      <c r="FIN65" s="650"/>
      <c r="FIO65" s="650"/>
      <c r="FIP65" s="650"/>
      <c r="FIQ65" s="650"/>
      <c r="FIR65" s="650"/>
      <c r="FIS65" s="650"/>
      <c r="FIT65" s="650"/>
      <c r="FIU65" s="650"/>
      <c r="FIV65" s="650"/>
      <c r="FIW65" s="650"/>
      <c r="FIX65" s="650"/>
      <c r="FIY65" s="650"/>
      <c r="FIZ65" s="650"/>
      <c r="FJA65" s="650"/>
      <c r="FJB65" s="650"/>
      <c r="FJC65" s="650"/>
      <c r="FJD65" s="650"/>
      <c r="FJE65" s="650"/>
      <c r="FJF65" s="650"/>
      <c r="FJG65" s="650"/>
      <c r="FJH65" s="650"/>
      <c r="FJI65" s="650"/>
      <c r="FJJ65" s="650"/>
      <c r="FJK65" s="650"/>
      <c r="FJL65" s="650"/>
      <c r="FJM65" s="650"/>
      <c r="FJN65" s="650"/>
      <c r="FJO65" s="650"/>
      <c r="FJP65" s="650"/>
      <c r="FJQ65" s="650"/>
      <c r="FJR65" s="650"/>
      <c r="FJS65" s="650"/>
      <c r="FJT65" s="650"/>
      <c r="FJU65" s="650"/>
      <c r="FJV65" s="650"/>
      <c r="FJW65" s="650"/>
      <c r="FJX65" s="650"/>
      <c r="FJY65" s="650"/>
      <c r="FJZ65" s="650"/>
      <c r="FKA65" s="650"/>
      <c r="FKB65" s="650"/>
      <c r="FKC65" s="650"/>
      <c r="FKD65" s="650"/>
      <c r="FKE65" s="650"/>
      <c r="FKF65" s="650"/>
      <c r="FKG65" s="650"/>
      <c r="FKH65" s="650"/>
      <c r="FKI65" s="650"/>
      <c r="FKJ65" s="650"/>
      <c r="FKK65" s="650"/>
      <c r="FKL65" s="650"/>
      <c r="FKM65" s="650"/>
      <c r="FKN65" s="650"/>
      <c r="FKO65" s="650"/>
      <c r="FKP65" s="650"/>
      <c r="FKQ65" s="650"/>
      <c r="FKR65" s="650"/>
      <c r="FKS65" s="650"/>
      <c r="FKT65" s="650"/>
      <c r="FKU65" s="650"/>
      <c r="FKV65" s="650"/>
      <c r="FKW65" s="650"/>
      <c r="FKX65" s="650"/>
      <c r="FKY65" s="650"/>
      <c r="FKZ65" s="650"/>
      <c r="FLA65" s="650"/>
      <c r="FLB65" s="650"/>
      <c r="FLC65" s="650"/>
      <c r="FLD65" s="650"/>
      <c r="FLE65" s="650"/>
      <c r="FLF65" s="650"/>
      <c r="FLG65" s="650"/>
      <c r="FLH65" s="650"/>
      <c r="FLI65" s="650"/>
      <c r="FLJ65" s="650"/>
      <c r="FLK65" s="650"/>
      <c r="FLL65" s="650"/>
      <c r="FLM65" s="650"/>
      <c r="FLN65" s="650"/>
      <c r="FLO65" s="650"/>
      <c r="FLP65" s="650"/>
      <c r="FLQ65" s="650"/>
      <c r="FLR65" s="650"/>
      <c r="FLS65" s="650"/>
      <c r="FLT65" s="650"/>
      <c r="FLU65" s="650"/>
      <c r="FLV65" s="650"/>
      <c r="FLW65" s="650"/>
      <c r="FLX65" s="650"/>
      <c r="FLY65" s="650"/>
      <c r="FLZ65" s="650"/>
      <c r="FMA65" s="650"/>
      <c r="FMB65" s="650"/>
      <c r="FMC65" s="650"/>
      <c r="FMD65" s="650"/>
      <c r="FME65" s="650"/>
      <c r="FMF65" s="650"/>
      <c r="FMG65" s="650"/>
      <c r="FMH65" s="650"/>
      <c r="FMI65" s="650"/>
      <c r="FMJ65" s="650"/>
      <c r="FMK65" s="650"/>
      <c r="FML65" s="650"/>
      <c r="FMM65" s="650"/>
      <c r="FMN65" s="650"/>
      <c r="FMO65" s="650"/>
      <c r="FMP65" s="650"/>
      <c r="FMQ65" s="650"/>
      <c r="FMR65" s="650"/>
      <c r="FMS65" s="650"/>
      <c r="FMT65" s="650"/>
      <c r="FMU65" s="650"/>
      <c r="FMV65" s="650"/>
      <c r="FMW65" s="650"/>
      <c r="FMX65" s="650"/>
      <c r="FMY65" s="650"/>
      <c r="FMZ65" s="650"/>
      <c r="FNA65" s="650"/>
      <c r="FNB65" s="650"/>
      <c r="FNC65" s="650"/>
      <c r="FND65" s="650"/>
      <c r="FNE65" s="650"/>
      <c r="FNF65" s="650"/>
      <c r="FNG65" s="650"/>
      <c r="FNH65" s="650"/>
      <c r="FNI65" s="650"/>
      <c r="FNJ65" s="650"/>
      <c r="FNK65" s="650"/>
      <c r="FNL65" s="650"/>
      <c r="FNM65" s="650"/>
      <c r="FNN65" s="650"/>
      <c r="FNO65" s="650"/>
      <c r="FNP65" s="650"/>
      <c r="FNQ65" s="650"/>
      <c r="FNR65" s="650"/>
      <c r="FNS65" s="650"/>
      <c r="FNT65" s="650"/>
      <c r="FNU65" s="650"/>
      <c r="FNV65" s="650"/>
      <c r="FNW65" s="650"/>
      <c r="FNX65" s="650"/>
      <c r="FNY65" s="650"/>
      <c r="FNZ65" s="650"/>
      <c r="FOA65" s="650"/>
      <c r="FOB65" s="650"/>
      <c r="FOC65" s="650"/>
      <c r="FOD65" s="650"/>
      <c r="FOE65" s="650"/>
      <c r="FOF65" s="650"/>
      <c r="FOG65" s="650"/>
      <c r="FOH65" s="650"/>
      <c r="FOI65" s="650"/>
      <c r="FOJ65" s="650"/>
      <c r="FOK65" s="650"/>
      <c r="FOL65" s="650"/>
      <c r="FOM65" s="650"/>
      <c r="FON65" s="650"/>
      <c r="FOO65" s="650"/>
      <c r="FOP65" s="650"/>
      <c r="FOQ65" s="650"/>
      <c r="FOR65" s="650"/>
      <c r="FOS65" s="650"/>
      <c r="FOT65" s="650"/>
      <c r="FOU65" s="650"/>
      <c r="FOV65" s="650"/>
      <c r="FOW65" s="650"/>
      <c r="FOX65" s="650"/>
      <c r="FOY65" s="650"/>
      <c r="FOZ65" s="650"/>
      <c r="FPA65" s="650"/>
      <c r="FPB65" s="650"/>
      <c r="FPC65" s="650"/>
      <c r="FPD65" s="650"/>
      <c r="FPE65" s="650"/>
      <c r="FPF65" s="650"/>
      <c r="FPG65" s="650"/>
      <c r="FPH65" s="650"/>
      <c r="FPI65" s="650"/>
      <c r="FPJ65" s="650"/>
      <c r="FPK65" s="650"/>
      <c r="FPL65" s="650"/>
      <c r="FPM65" s="650"/>
      <c r="FPN65" s="650"/>
      <c r="FPO65" s="650"/>
      <c r="FPP65" s="650"/>
      <c r="FPQ65" s="650"/>
      <c r="FPR65" s="650"/>
      <c r="FPS65" s="650"/>
      <c r="FPT65" s="650"/>
      <c r="FPU65" s="650"/>
      <c r="FPV65" s="650"/>
      <c r="FPW65" s="650"/>
      <c r="FPX65" s="650"/>
      <c r="FPY65" s="650"/>
      <c r="FPZ65" s="650"/>
      <c r="FQA65" s="650"/>
      <c r="FQB65" s="650"/>
      <c r="FQC65" s="650"/>
      <c r="FQD65" s="650"/>
      <c r="FQE65" s="650"/>
      <c r="FQF65" s="650"/>
      <c r="FQG65" s="650"/>
      <c r="FQH65" s="650"/>
      <c r="FQI65" s="650"/>
      <c r="FQJ65" s="650"/>
      <c r="FQK65" s="650"/>
      <c r="FQL65" s="650"/>
      <c r="FQM65" s="650"/>
      <c r="FQN65" s="650"/>
      <c r="FQO65" s="650"/>
      <c r="FQP65" s="650"/>
      <c r="FQQ65" s="650"/>
      <c r="FQR65" s="650"/>
      <c r="FQS65" s="650"/>
      <c r="FQT65" s="650"/>
      <c r="FQU65" s="650"/>
      <c r="FQV65" s="650"/>
      <c r="FQW65" s="650"/>
      <c r="FQX65" s="650"/>
      <c r="FQY65" s="650"/>
      <c r="FQZ65" s="650"/>
      <c r="FRA65" s="650"/>
      <c r="FRB65" s="650"/>
      <c r="FRC65" s="650"/>
      <c r="FRD65" s="650"/>
      <c r="FRE65" s="650"/>
      <c r="FRF65" s="650"/>
      <c r="FRG65" s="650"/>
      <c r="FRH65" s="650"/>
      <c r="FRI65" s="650"/>
      <c r="FRJ65" s="650"/>
      <c r="FRK65" s="650"/>
      <c r="FRL65" s="650"/>
      <c r="FRM65" s="650"/>
      <c r="FRN65" s="650"/>
      <c r="FRO65" s="650"/>
      <c r="FRP65" s="650"/>
      <c r="FRQ65" s="650"/>
      <c r="FRR65" s="650"/>
      <c r="FRS65" s="650"/>
      <c r="FRT65" s="650"/>
      <c r="FRU65" s="650"/>
      <c r="FRV65" s="650"/>
      <c r="FRW65" s="650"/>
      <c r="FRX65" s="650"/>
      <c r="FRY65" s="650"/>
      <c r="FRZ65" s="650"/>
      <c r="FSA65" s="650"/>
      <c r="FSB65" s="650"/>
      <c r="FSC65" s="650"/>
      <c r="FSD65" s="650"/>
      <c r="FSE65" s="650"/>
      <c r="FSF65" s="650"/>
      <c r="FSG65" s="650"/>
      <c r="FSH65" s="650"/>
      <c r="FSI65" s="650"/>
      <c r="FSJ65" s="650"/>
      <c r="FSK65" s="650"/>
      <c r="FSL65" s="650"/>
      <c r="FSM65" s="650"/>
      <c r="FSN65" s="650"/>
      <c r="FSO65" s="650"/>
      <c r="FSP65" s="650"/>
      <c r="FSQ65" s="650"/>
      <c r="FSR65" s="650"/>
      <c r="FSS65" s="650"/>
      <c r="FST65" s="650"/>
      <c r="FSU65" s="650"/>
      <c r="FSV65" s="650"/>
      <c r="FSW65" s="650"/>
      <c r="FSX65" s="650"/>
      <c r="FSY65" s="650"/>
      <c r="FSZ65" s="650"/>
      <c r="FTA65" s="650"/>
      <c r="FTB65" s="650"/>
      <c r="FTC65" s="650"/>
      <c r="FTD65" s="650"/>
      <c r="FTE65" s="650"/>
      <c r="FTF65" s="650"/>
      <c r="FTG65" s="650"/>
      <c r="FTH65" s="650"/>
      <c r="FTI65" s="650"/>
      <c r="FTJ65" s="650"/>
      <c r="FTK65" s="650"/>
      <c r="FTL65" s="650"/>
      <c r="FTM65" s="650"/>
      <c r="FTN65" s="650"/>
      <c r="FTO65" s="650"/>
      <c r="FTP65" s="650"/>
      <c r="FTQ65" s="650"/>
      <c r="FTR65" s="650"/>
      <c r="FTS65" s="650"/>
      <c r="FTT65" s="650"/>
      <c r="FTU65" s="650"/>
      <c r="FTV65" s="650"/>
      <c r="FTW65" s="650"/>
      <c r="FTX65" s="650"/>
      <c r="FTY65" s="650"/>
      <c r="FTZ65" s="650"/>
      <c r="FUA65" s="650"/>
      <c r="FUB65" s="650"/>
      <c r="FUC65" s="650"/>
      <c r="FUD65" s="650"/>
      <c r="FUE65" s="650"/>
      <c r="FUF65" s="650"/>
      <c r="FUG65" s="650"/>
      <c r="FUH65" s="650"/>
      <c r="FUI65" s="650"/>
      <c r="FUJ65" s="650"/>
      <c r="FUK65" s="650"/>
      <c r="FUL65" s="650"/>
      <c r="FUM65" s="650"/>
      <c r="FUN65" s="650"/>
      <c r="FUO65" s="650"/>
      <c r="FUP65" s="650"/>
      <c r="FUQ65" s="650"/>
      <c r="FUR65" s="650"/>
      <c r="FUS65" s="650"/>
      <c r="FUT65" s="650"/>
      <c r="FUU65" s="650"/>
      <c r="FUV65" s="650"/>
      <c r="FUW65" s="650"/>
      <c r="FUX65" s="650"/>
      <c r="FUY65" s="650"/>
      <c r="FUZ65" s="650"/>
      <c r="FVA65" s="650"/>
      <c r="FVB65" s="650"/>
      <c r="FVC65" s="650"/>
      <c r="FVD65" s="650"/>
      <c r="FVE65" s="650"/>
      <c r="FVF65" s="650"/>
      <c r="FVG65" s="650"/>
      <c r="FVH65" s="650"/>
      <c r="FVI65" s="650"/>
      <c r="FVJ65" s="650"/>
      <c r="FVK65" s="650"/>
      <c r="FVL65" s="650"/>
      <c r="FVM65" s="650"/>
      <c r="FVN65" s="650"/>
      <c r="FVO65" s="650"/>
      <c r="FVP65" s="650"/>
      <c r="FVQ65" s="650"/>
      <c r="FVR65" s="650"/>
      <c r="FVS65" s="650"/>
      <c r="FVT65" s="650"/>
      <c r="FVU65" s="650"/>
      <c r="FVV65" s="650"/>
      <c r="FVW65" s="650"/>
      <c r="FVX65" s="650"/>
      <c r="FVY65" s="650"/>
      <c r="FVZ65" s="650"/>
      <c r="FWA65" s="650"/>
      <c r="FWB65" s="650"/>
      <c r="FWC65" s="650"/>
      <c r="FWD65" s="650"/>
      <c r="FWE65" s="650"/>
      <c r="FWF65" s="650"/>
      <c r="FWG65" s="650"/>
      <c r="FWH65" s="650"/>
      <c r="FWI65" s="650"/>
      <c r="FWJ65" s="650"/>
      <c r="FWK65" s="650"/>
      <c r="FWL65" s="650"/>
      <c r="FWM65" s="650"/>
      <c r="FWN65" s="650"/>
      <c r="FWO65" s="650"/>
      <c r="FWP65" s="650"/>
      <c r="FWQ65" s="650"/>
      <c r="FWR65" s="650"/>
      <c r="FWS65" s="650"/>
      <c r="FWT65" s="650"/>
      <c r="FWU65" s="650"/>
      <c r="FWV65" s="650"/>
      <c r="FWW65" s="650"/>
      <c r="FWX65" s="650"/>
      <c r="FWY65" s="650"/>
      <c r="FWZ65" s="650"/>
      <c r="FXA65" s="650"/>
      <c r="FXB65" s="650"/>
      <c r="FXC65" s="650"/>
      <c r="FXD65" s="650"/>
      <c r="FXE65" s="650"/>
      <c r="FXF65" s="650"/>
      <c r="FXG65" s="650"/>
      <c r="FXH65" s="650"/>
      <c r="FXI65" s="650"/>
      <c r="FXJ65" s="650"/>
      <c r="FXK65" s="650"/>
      <c r="FXL65" s="650"/>
      <c r="FXM65" s="650"/>
      <c r="FXN65" s="650"/>
      <c r="FXO65" s="650"/>
      <c r="FXP65" s="650"/>
      <c r="FXQ65" s="650"/>
      <c r="FXR65" s="650"/>
      <c r="FXS65" s="650"/>
      <c r="FXT65" s="650"/>
      <c r="FXU65" s="650"/>
      <c r="FXV65" s="650"/>
      <c r="FXW65" s="650"/>
      <c r="FXX65" s="650"/>
      <c r="FXY65" s="650"/>
      <c r="FXZ65" s="650"/>
      <c r="FYA65" s="650"/>
      <c r="FYB65" s="650"/>
      <c r="FYC65" s="650"/>
      <c r="FYD65" s="650"/>
      <c r="FYE65" s="650"/>
      <c r="FYF65" s="650"/>
      <c r="FYG65" s="650"/>
      <c r="FYH65" s="650"/>
      <c r="FYI65" s="650"/>
      <c r="FYJ65" s="650"/>
      <c r="FYK65" s="650"/>
      <c r="FYL65" s="650"/>
      <c r="FYM65" s="650"/>
      <c r="FYN65" s="650"/>
      <c r="FYO65" s="650"/>
      <c r="FYP65" s="650"/>
      <c r="FYQ65" s="650"/>
      <c r="FYR65" s="650"/>
      <c r="FYS65" s="650"/>
      <c r="FYT65" s="650"/>
      <c r="FYU65" s="650"/>
      <c r="FYV65" s="650"/>
      <c r="FYW65" s="650"/>
      <c r="FYX65" s="650"/>
      <c r="FYY65" s="650"/>
      <c r="FYZ65" s="650"/>
      <c r="FZA65" s="650"/>
      <c r="FZB65" s="650"/>
      <c r="FZC65" s="650"/>
      <c r="FZD65" s="650"/>
      <c r="FZE65" s="650"/>
      <c r="FZF65" s="650"/>
      <c r="FZG65" s="650"/>
      <c r="FZH65" s="650"/>
      <c r="FZI65" s="650"/>
      <c r="FZJ65" s="650"/>
      <c r="FZK65" s="650"/>
      <c r="FZL65" s="650"/>
      <c r="FZM65" s="650"/>
      <c r="FZN65" s="650"/>
      <c r="FZO65" s="650"/>
      <c r="FZP65" s="650"/>
      <c r="FZQ65" s="650"/>
      <c r="FZR65" s="650"/>
      <c r="FZS65" s="650"/>
      <c r="FZT65" s="650"/>
      <c r="FZU65" s="650"/>
      <c r="FZV65" s="650"/>
      <c r="FZW65" s="650"/>
      <c r="FZX65" s="650"/>
      <c r="FZY65" s="650"/>
      <c r="FZZ65" s="650"/>
      <c r="GAA65" s="650"/>
      <c r="GAB65" s="650"/>
      <c r="GAC65" s="650"/>
      <c r="GAD65" s="650"/>
      <c r="GAE65" s="650"/>
      <c r="GAF65" s="650"/>
      <c r="GAG65" s="650"/>
      <c r="GAH65" s="650"/>
      <c r="GAI65" s="650"/>
      <c r="GAJ65" s="650"/>
      <c r="GAK65" s="650"/>
      <c r="GAL65" s="650"/>
      <c r="GAM65" s="650"/>
      <c r="GAN65" s="650"/>
      <c r="GAO65" s="650"/>
      <c r="GAP65" s="650"/>
      <c r="GAQ65" s="650"/>
      <c r="GAR65" s="650"/>
      <c r="GAS65" s="650"/>
      <c r="GAT65" s="650"/>
      <c r="GAU65" s="650"/>
      <c r="GAV65" s="650"/>
      <c r="GAW65" s="650"/>
      <c r="GAX65" s="650"/>
      <c r="GAY65" s="650"/>
      <c r="GAZ65" s="650"/>
      <c r="GBA65" s="650"/>
      <c r="GBB65" s="650"/>
      <c r="GBC65" s="650"/>
      <c r="GBD65" s="650"/>
      <c r="GBE65" s="650"/>
      <c r="GBF65" s="650"/>
      <c r="GBG65" s="650"/>
      <c r="GBH65" s="650"/>
      <c r="GBI65" s="650"/>
      <c r="GBJ65" s="650"/>
      <c r="GBK65" s="650"/>
      <c r="GBL65" s="650"/>
      <c r="GBM65" s="650"/>
      <c r="GBN65" s="650"/>
      <c r="GBO65" s="650"/>
      <c r="GBP65" s="650"/>
      <c r="GBQ65" s="650"/>
      <c r="GBR65" s="650"/>
      <c r="GBS65" s="650"/>
      <c r="GBT65" s="650"/>
      <c r="GBU65" s="650"/>
      <c r="GBV65" s="650"/>
      <c r="GBW65" s="650"/>
      <c r="GBX65" s="650"/>
      <c r="GBY65" s="650"/>
      <c r="GBZ65" s="650"/>
      <c r="GCA65" s="650"/>
      <c r="GCB65" s="650"/>
      <c r="GCC65" s="650"/>
      <c r="GCD65" s="650"/>
      <c r="GCE65" s="650"/>
      <c r="GCF65" s="650"/>
      <c r="GCG65" s="650"/>
      <c r="GCH65" s="650"/>
      <c r="GCI65" s="650"/>
      <c r="GCJ65" s="650"/>
      <c r="GCK65" s="650"/>
      <c r="GCL65" s="650"/>
      <c r="GCM65" s="650"/>
      <c r="GCN65" s="650"/>
      <c r="GCO65" s="650"/>
      <c r="GCP65" s="650"/>
      <c r="GCQ65" s="650"/>
      <c r="GCR65" s="650"/>
      <c r="GCS65" s="650"/>
      <c r="GCT65" s="650"/>
      <c r="GCU65" s="650"/>
      <c r="GCV65" s="650"/>
      <c r="GCW65" s="650"/>
      <c r="GCX65" s="650"/>
      <c r="GCY65" s="650"/>
      <c r="GCZ65" s="650"/>
      <c r="GDA65" s="650"/>
      <c r="GDB65" s="650"/>
      <c r="GDC65" s="650"/>
      <c r="GDD65" s="650"/>
      <c r="GDE65" s="650"/>
      <c r="GDF65" s="650"/>
      <c r="GDG65" s="650"/>
      <c r="GDH65" s="650"/>
      <c r="GDI65" s="650"/>
      <c r="GDJ65" s="650"/>
      <c r="GDK65" s="650"/>
      <c r="GDL65" s="650"/>
      <c r="GDM65" s="650"/>
      <c r="GDN65" s="650"/>
      <c r="GDO65" s="650"/>
      <c r="GDP65" s="650"/>
      <c r="GDQ65" s="650"/>
      <c r="GDR65" s="650"/>
      <c r="GDS65" s="650"/>
      <c r="GDT65" s="650"/>
      <c r="GDU65" s="650"/>
      <c r="GDV65" s="650"/>
      <c r="GDW65" s="650"/>
      <c r="GDX65" s="650"/>
      <c r="GDY65" s="650"/>
      <c r="GDZ65" s="650"/>
      <c r="GEA65" s="650"/>
      <c r="GEB65" s="650"/>
      <c r="GEC65" s="650"/>
      <c r="GED65" s="650"/>
      <c r="GEE65" s="650"/>
      <c r="GEF65" s="650"/>
      <c r="GEG65" s="650"/>
      <c r="GEH65" s="650"/>
      <c r="GEI65" s="650"/>
      <c r="GEJ65" s="650"/>
      <c r="GEK65" s="650"/>
      <c r="GEL65" s="650"/>
      <c r="GEM65" s="650"/>
      <c r="GEN65" s="650"/>
      <c r="GEO65" s="650"/>
      <c r="GEP65" s="650"/>
      <c r="GEQ65" s="650"/>
      <c r="GER65" s="650"/>
      <c r="GES65" s="650"/>
      <c r="GET65" s="650"/>
      <c r="GEU65" s="650"/>
      <c r="GEV65" s="650"/>
      <c r="GEW65" s="650"/>
      <c r="GEX65" s="650"/>
      <c r="GEY65" s="650"/>
      <c r="GEZ65" s="650"/>
      <c r="GFA65" s="650"/>
      <c r="GFB65" s="650"/>
      <c r="GFC65" s="650"/>
      <c r="GFD65" s="650"/>
      <c r="GFE65" s="650"/>
      <c r="GFF65" s="650"/>
      <c r="GFG65" s="650"/>
      <c r="GFH65" s="650"/>
      <c r="GFI65" s="650"/>
      <c r="GFJ65" s="650"/>
      <c r="GFK65" s="650"/>
      <c r="GFL65" s="650"/>
      <c r="GFM65" s="650"/>
      <c r="GFN65" s="650"/>
      <c r="GFO65" s="650"/>
      <c r="GFP65" s="650"/>
      <c r="GFQ65" s="650"/>
      <c r="GFR65" s="650"/>
      <c r="GFS65" s="650"/>
      <c r="GFT65" s="650"/>
      <c r="GFU65" s="650"/>
      <c r="GFV65" s="650"/>
      <c r="GFW65" s="650"/>
      <c r="GFX65" s="650"/>
      <c r="GFY65" s="650"/>
      <c r="GFZ65" s="650"/>
      <c r="GGA65" s="650"/>
      <c r="GGB65" s="650"/>
      <c r="GGC65" s="650"/>
      <c r="GGD65" s="650"/>
      <c r="GGE65" s="650"/>
      <c r="GGF65" s="650"/>
      <c r="GGG65" s="650"/>
      <c r="GGH65" s="650"/>
      <c r="GGI65" s="650"/>
      <c r="GGJ65" s="650"/>
      <c r="GGK65" s="650"/>
      <c r="GGL65" s="650"/>
      <c r="GGM65" s="650"/>
      <c r="GGN65" s="650"/>
      <c r="GGO65" s="650"/>
      <c r="GGP65" s="650"/>
      <c r="GGQ65" s="650"/>
      <c r="GGR65" s="650"/>
      <c r="GGS65" s="650"/>
      <c r="GGT65" s="650"/>
      <c r="GGU65" s="650"/>
      <c r="GGV65" s="650"/>
      <c r="GGW65" s="650"/>
      <c r="GGX65" s="650"/>
      <c r="GGY65" s="650"/>
      <c r="GGZ65" s="650"/>
      <c r="GHA65" s="650"/>
      <c r="GHB65" s="650"/>
      <c r="GHC65" s="650"/>
      <c r="GHD65" s="650"/>
      <c r="GHE65" s="650"/>
      <c r="GHF65" s="650"/>
      <c r="GHG65" s="650"/>
      <c r="GHH65" s="650"/>
      <c r="GHI65" s="650"/>
      <c r="GHJ65" s="650"/>
      <c r="GHK65" s="650"/>
      <c r="GHL65" s="650"/>
      <c r="GHM65" s="650"/>
      <c r="GHN65" s="650"/>
      <c r="GHO65" s="650"/>
      <c r="GHP65" s="650"/>
      <c r="GHQ65" s="650"/>
      <c r="GHR65" s="650"/>
      <c r="GHS65" s="650"/>
      <c r="GHT65" s="650"/>
      <c r="GHU65" s="650"/>
      <c r="GHV65" s="650"/>
      <c r="GHW65" s="650"/>
      <c r="GHX65" s="650"/>
      <c r="GHY65" s="650"/>
      <c r="GHZ65" s="650"/>
      <c r="GIA65" s="650"/>
      <c r="GIB65" s="650"/>
      <c r="GIC65" s="650"/>
      <c r="GID65" s="650"/>
      <c r="GIE65" s="650"/>
      <c r="GIF65" s="650"/>
      <c r="GIG65" s="650"/>
      <c r="GIH65" s="650"/>
      <c r="GII65" s="650"/>
      <c r="GIJ65" s="650"/>
      <c r="GIK65" s="650"/>
      <c r="GIL65" s="650"/>
      <c r="GIM65" s="650"/>
      <c r="GIN65" s="650"/>
      <c r="GIO65" s="650"/>
      <c r="GIP65" s="650"/>
      <c r="GIQ65" s="650"/>
      <c r="GIR65" s="650"/>
      <c r="GIS65" s="650"/>
      <c r="GIT65" s="650"/>
      <c r="GIU65" s="650"/>
      <c r="GIV65" s="650"/>
      <c r="GIW65" s="650"/>
      <c r="GIX65" s="650"/>
      <c r="GIY65" s="650"/>
      <c r="GIZ65" s="650"/>
      <c r="GJA65" s="650"/>
      <c r="GJB65" s="650"/>
      <c r="GJC65" s="650"/>
      <c r="GJD65" s="650"/>
      <c r="GJE65" s="650"/>
      <c r="GJF65" s="650"/>
      <c r="GJG65" s="650"/>
      <c r="GJH65" s="650"/>
      <c r="GJI65" s="650"/>
      <c r="GJJ65" s="650"/>
      <c r="GJK65" s="650"/>
      <c r="GJL65" s="650"/>
      <c r="GJM65" s="650"/>
      <c r="GJN65" s="650"/>
      <c r="GJO65" s="650"/>
      <c r="GJP65" s="650"/>
      <c r="GJQ65" s="650"/>
      <c r="GJR65" s="650"/>
      <c r="GJS65" s="650"/>
      <c r="GJT65" s="650"/>
      <c r="GJU65" s="650"/>
      <c r="GJV65" s="650"/>
      <c r="GJW65" s="650"/>
      <c r="GJX65" s="650"/>
      <c r="GJY65" s="650"/>
      <c r="GJZ65" s="650"/>
      <c r="GKA65" s="650"/>
      <c r="GKB65" s="650"/>
      <c r="GKC65" s="650"/>
      <c r="GKD65" s="650"/>
      <c r="GKE65" s="650"/>
      <c r="GKF65" s="650"/>
      <c r="GKG65" s="650"/>
      <c r="GKH65" s="650"/>
      <c r="GKI65" s="650"/>
      <c r="GKJ65" s="650"/>
      <c r="GKK65" s="650"/>
      <c r="GKL65" s="650"/>
      <c r="GKM65" s="650"/>
      <c r="GKN65" s="650"/>
      <c r="GKO65" s="650"/>
      <c r="GKP65" s="650"/>
      <c r="GKQ65" s="650"/>
      <c r="GKR65" s="650"/>
      <c r="GKS65" s="650"/>
      <c r="GKT65" s="650"/>
      <c r="GKU65" s="650"/>
      <c r="GKV65" s="650"/>
      <c r="GKW65" s="650"/>
      <c r="GKX65" s="650"/>
      <c r="GKY65" s="650"/>
      <c r="GKZ65" s="650"/>
      <c r="GLA65" s="650"/>
      <c r="GLB65" s="650"/>
      <c r="GLC65" s="650"/>
      <c r="GLD65" s="650"/>
      <c r="GLE65" s="650"/>
      <c r="GLF65" s="650"/>
      <c r="GLG65" s="650"/>
      <c r="GLH65" s="650"/>
      <c r="GLI65" s="650"/>
      <c r="GLJ65" s="650"/>
      <c r="GLK65" s="650"/>
      <c r="GLL65" s="650"/>
      <c r="GLM65" s="650"/>
      <c r="GLN65" s="650"/>
      <c r="GLO65" s="650"/>
      <c r="GLP65" s="650"/>
      <c r="GLQ65" s="650"/>
      <c r="GLR65" s="650"/>
      <c r="GLS65" s="650"/>
      <c r="GLT65" s="650"/>
      <c r="GLU65" s="650"/>
      <c r="GLV65" s="650"/>
      <c r="GLW65" s="650"/>
      <c r="GLX65" s="650"/>
      <c r="GLY65" s="650"/>
      <c r="GLZ65" s="650"/>
      <c r="GMA65" s="650"/>
      <c r="GMB65" s="650"/>
      <c r="GMC65" s="650"/>
      <c r="GMD65" s="650"/>
      <c r="GME65" s="650"/>
      <c r="GMF65" s="650"/>
      <c r="GMG65" s="650"/>
      <c r="GMH65" s="650"/>
      <c r="GMI65" s="650"/>
      <c r="GMJ65" s="650"/>
      <c r="GMK65" s="650"/>
      <c r="GML65" s="650"/>
      <c r="GMM65" s="650"/>
      <c r="GMN65" s="650"/>
      <c r="GMO65" s="650"/>
      <c r="GMP65" s="650"/>
      <c r="GMQ65" s="650"/>
      <c r="GMR65" s="650"/>
      <c r="GMS65" s="650"/>
      <c r="GMT65" s="650"/>
      <c r="GMU65" s="650"/>
      <c r="GMV65" s="650"/>
      <c r="GMW65" s="650"/>
      <c r="GMX65" s="650"/>
      <c r="GMY65" s="650"/>
      <c r="GMZ65" s="650"/>
      <c r="GNA65" s="650"/>
      <c r="GNB65" s="650"/>
      <c r="GNC65" s="650"/>
      <c r="GND65" s="650"/>
      <c r="GNE65" s="650"/>
      <c r="GNF65" s="650"/>
      <c r="GNG65" s="650"/>
      <c r="GNH65" s="650"/>
      <c r="GNI65" s="650"/>
      <c r="GNJ65" s="650"/>
      <c r="GNK65" s="650"/>
      <c r="GNL65" s="650"/>
      <c r="GNM65" s="650"/>
      <c r="GNN65" s="650"/>
      <c r="GNO65" s="650"/>
      <c r="GNP65" s="650"/>
      <c r="GNQ65" s="650"/>
      <c r="GNR65" s="650"/>
      <c r="GNS65" s="650"/>
      <c r="GNT65" s="650"/>
      <c r="GNU65" s="650"/>
      <c r="GNV65" s="650"/>
      <c r="GNW65" s="650"/>
      <c r="GNX65" s="650"/>
      <c r="GNY65" s="650"/>
      <c r="GNZ65" s="650"/>
      <c r="GOA65" s="650"/>
      <c r="GOB65" s="650"/>
      <c r="GOC65" s="650"/>
      <c r="GOD65" s="650"/>
      <c r="GOE65" s="650"/>
      <c r="GOF65" s="650"/>
      <c r="GOG65" s="650"/>
      <c r="GOH65" s="650"/>
      <c r="GOI65" s="650"/>
      <c r="GOJ65" s="650"/>
      <c r="GOK65" s="650"/>
      <c r="GOL65" s="650"/>
      <c r="GOM65" s="650"/>
      <c r="GON65" s="650"/>
      <c r="GOO65" s="650"/>
      <c r="GOP65" s="650"/>
      <c r="GOQ65" s="650"/>
      <c r="GOR65" s="650"/>
      <c r="GOS65" s="650"/>
      <c r="GOT65" s="650"/>
      <c r="GOU65" s="650"/>
      <c r="GOV65" s="650"/>
      <c r="GOW65" s="650"/>
      <c r="GOX65" s="650"/>
      <c r="GOY65" s="650"/>
      <c r="GOZ65" s="650"/>
      <c r="GPA65" s="650"/>
      <c r="GPB65" s="650"/>
      <c r="GPC65" s="650"/>
      <c r="GPD65" s="650"/>
      <c r="GPE65" s="650"/>
      <c r="GPF65" s="650"/>
      <c r="GPG65" s="650"/>
      <c r="GPH65" s="650"/>
      <c r="GPI65" s="650"/>
      <c r="GPJ65" s="650"/>
      <c r="GPK65" s="650"/>
      <c r="GPL65" s="650"/>
      <c r="GPM65" s="650"/>
      <c r="GPN65" s="650"/>
      <c r="GPO65" s="650"/>
      <c r="GPP65" s="650"/>
      <c r="GPQ65" s="650"/>
      <c r="GPR65" s="650"/>
      <c r="GPS65" s="650"/>
      <c r="GPT65" s="650"/>
      <c r="GPU65" s="650"/>
      <c r="GPV65" s="650"/>
      <c r="GPW65" s="650"/>
      <c r="GPX65" s="650"/>
      <c r="GPY65" s="650"/>
      <c r="GPZ65" s="650"/>
      <c r="GQA65" s="650"/>
      <c r="GQB65" s="650"/>
      <c r="GQC65" s="650"/>
      <c r="GQD65" s="650"/>
      <c r="GQE65" s="650"/>
      <c r="GQF65" s="650"/>
      <c r="GQG65" s="650"/>
      <c r="GQH65" s="650"/>
      <c r="GQI65" s="650"/>
      <c r="GQJ65" s="650"/>
      <c r="GQK65" s="650"/>
      <c r="GQL65" s="650"/>
      <c r="GQM65" s="650"/>
      <c r="GQN65" s="650"/>
      <c r="GQO65" s="650"/>
      <c r="GQP65" s="650"/>
      <c r="GQQ65" s="650"/>
      <c r="GQR65" s="650"/>
      <c r="GQS65" s="650"/>
      <c r="GQT65" s="650"/>
      <c r="GQU65" s="650"/>
      <c r="GQV65" s="650"/>
      <c r="GQW65" s="650"/>
      <c r="GQX65" s="650"/>
      <c r="GQY65" s="650"/>
      <c r="GQZ65" s="650"/>
      <c r="GRA65" s="650"/>
      <c r="GRB65" s="650"/>
      <c r="GRC65" s="650"/>
      <c r="GRD65" s="650"/>
      <c r="GRE65" s="650"/>
      <c r="GRF65" s="650"/>
      <c r="GRG65" s="650"/>
      <c r="GRH65" s="650"/>
      <c r="GRI65" s="650"/>
      <c r="GRJ65" s="650"/>
      <c r="GRK65" s="650"/>
      <c r="GRL65" s="650"/>
      <c r="GRM65" s="650"/>
      <c r="GRN65" s="650"/>
      <c r="GRO65" s="650"/>
      <c r="GRP65" s="650"/>
      <c r="GRQ65" s="650"/>
      <c r="GRR65" s="650"/>
      <c r="GRS65" s="650"/>
      <c r="GRT65" s="650"/>
      <c r="GRU65" s="650"/>
      <c r="GRV65" s="650"/>
      <c r="GRW65" s="650"/>
      <c r="GRX65" s="650"/>
      <c r="GRY65" s="650"/>
      <c r="GRZ65" s="650"/>
      <c r="GSA65" s="650"/>
      <c r="GSB65" s="650"/>
      <c r="GSC65" s="650"/>
      <c r="GSD65" s="650"/>
      <c r="GSE65" s="650"/>
      <c r="GSF65" s="650"/>
      <c r="GSG65" s="650"/>
      <c r="GSH65" s="650"/>
      <c r="GSI65" s="650"/>
      <c r="GSJ65" s="650"/>
      <c r="GSK65" s="650"/>
      <c r="GSL65" s="650"/>
      <c r="GSM65" s="650"/>
      <c r="GSN65" s="650"/>
      <c r="GSO65" s="650"/>
      <c r="GSP65" s="650"/>
      <c r="GSQ65" s="650"/>
      <c r="GSR65" s="650"/>
      <c r="GSS65" s="650"/>
      <c r="GST65" s="650"/>
      <c r="GSU65" s="650"/>
      <c r="GSV65" s="650"/>
      <c r="GSW65" s="650"/>
      <c r="GSX65" s="650"/>
      <c r="GSY65" s="650"/>
      <c r="GSZ65" s="650"/>
      <c r="GTA65" s="650"/>
      <c r="GTB65" s="650"/>
      <c r="GTC65" s="650"/>
      <c r="GTD65" s="650"/>
      <c r="GTE65" s="650"/>
      <c r="GTF65" s="650"/>
      <c r="GTG65" s="650"/>
      <c r="GTH65" s="650"/>
      <c r="GTI65" s="650"/>
      <c r="GTJ65" s="650"/>
      <c r="GTK65" s="650"/>
      <c r="GTL65" s="650"/>
      <c r="GTM65" s="650"/>
      <c r="GTN65" s="650"/>
      <c r="GTO65" s="650"/>
      <c r="GTP65" s="650"/>
      <c r="GTQ65" s="650"/>
      <c r="GTR65" s="650"/>
      <c r="GTS65" s="650"/>
      <c r="GTT65" s="650"/>
      <c r="GTU65" s="650"/>
      <c r="GTV65" s="650"/>
      <c r="GTW65" s="650"/>
      <c r="GTX65" s="650"/>
      <c r="GTY65" s="650"/>
      <c r="GTZ65" s="650"/>
      <c r="GUA65" s="650"/>
      <c r="GUB65" s="650"/>
      <c r="GUC65" s="650"/>
      <c r="GUD65" s="650"/>
      <c r="GUE65" s="650"/>
      <c r="GUF65" s="650"/>
      <c r="GUG65" s="650"/>
      <c r="GUH65" s="650"/>
      <c r="GUI65" s="650"/>
      <c r="GUJ65" s="650"/>
      <c r="GUK65" s="650"/>
      <c r="GUL65" s="650"/>
      <c r="GUM65" s="650"/>
      <c r="GUN65" s="650"/>
      <c r="GUO65" s="650"/>
      <c r="GUP65" s="650"/>
      <c r="GUQ65" s="650"/>
      <c r="GUR65" s="650"/>
      <c r="GUS65" s="650"/>
      <c r="GUT65" s="650"/>
      <c r="GUU65" s="650"/>
      <c r="GUV65" s="650"/>
      <c r="GUW65" s="650"/>
      <c r="GUX65" s="650"/>
      <c r="GUY65" s="650"/>
      <c r="GUZ65" s="650"/>
      <c r="GVA65" s="650"/>
      <c r="GVB65" s="650"/>
      <c r="GVC65" s="650"/>
      <c r="GVD65" s="650"/>
      <c r="GVE65" s="650"/>
      <c r="GVF65" s="650"/>
      <c r="GVG65" s="650"/>
      <c r="GVH65" s="650"/>
      <c r="GVI65" s="650"/>
      <c r="GVJ65" s="650"/>
      <c r="GVK65" s="650"/>
      <c r="GVL65" s="650"/>
      <c r="GVM65" s="650"/>
      <c r="GVN65" s="650"/>
      <c r="GVO65" s="650"/>
      <c r="GVP65" s="650"/>
      <c r="GVQ65" s="650"/>
      <c r="GVR65" s="650"/>
      <c r="GVS65" s="650"/>
      <c r="GVT65" s="650"/>
      <c r="GVU65" s="650"/>
      <c r="GVV65" s="650"/>
      <c r="GVW65" s="650"/>
      <c r="GVX65" s="650"/>
      <c r="GVY65" s="650"/>
      <c r="GVZ65" s="650"/>
      <c r="GWA65" s="650"/>
      <c r="GWB65" s="650"/>
      <c r="GWC65" s="650"/>
      <c r="GWD65" s="650"/>
      <c r="GWE65" s="650"/>
      <c r="GWF65" s="650"/>
      <c r="GWG65" s="650"/>
      <c r="GWH65" s="650"/>
      <c r="GWI65" s="650"/>
      <c r="GWJ65" s="650"/>
      <c r="GWK65" s="650"/>
      <c r="GWL65" s="650"/>
      <c r="GWM65" s="650"/>
      <c r="GWN65" s="650"/>
      <c r="GWO65" s="650"/>
      <c r="GWP65" s="650"/>
      <c r="GWQ65" s="650"/>
      <c r="GWR65" s="650"/>
      <c r="GWS65" s="650"/>
      <c r="GWT65" s="650"/>
      <c r="GWU65" s="650"/>
      <c r="GWV65" s="650"/>
      <c r="GWW65" s="650"/>
      <c r="GWX65" s="650"/>
      <c r="GWY65" s="650"/>
      <c r="GWZ65" s="650"/>
      <c r="GXA65" s="650"/>
      <c r="GXB65" s="650"/>
      <c r="GXC65" s="650"/>
      <c r="GXD65" s="650"/>
      <c r="GXE65" s="650"/>
      <c r="GXF65" s="650"/>
      <c r="GXG65" s="650"/>
      <c r="GXH65" s="650"/>
      <c r="GXI65" s="650"/>
      <c r="GXJ65" s="650"/>
      <c r="GXK65" s="650"/>
      <c r="GXL65" s="650"/>
      <c r="GXM65" s="650"/>
      <c r="GXN65" s="650"/>
      <c r="GXO65" s="650"/>
      <c r="GXP65" s="650"/>
      <c r="GXQ65" s="650"/>
      <c r="GXR65" s="650"/>
      <c r="GXS65" s="650"/>
      <c r="GXT65" s="650"/>
      <c r="GXU65" s="650"/>
      <c r="GXV65" s="650"/>
      <c r="GXW65" s="650"/>
      <c r="GXX65" s="650"/>
      <c r="GXY65" s="650"/>
      <c r="GXZ65" s="650"/>
      <c r="GYA65" s="650"/>
      <c r="GYB65" s="650"/>
      <c r="GYC65" s="650"/>
      <c r="GYD65" s="650"/>
      <c r="GYE65" s="650"/>
      <c r="GYF65" s="650"/>
      <c r="GYG65" s="650"/>
      <c r="GYH65" s="650"/>
      <c r="GYI65" s="650"/>
      <c r="GYJ65" s="650"/>
      <c r="GYK65" s="650"/>
      <c r="GYL65" s="650"/>
      <c r="GYM65" s="650"/>
      <c r="GYN65" s="650"/>
      <c r="GYO65" s="650"/>
      <c r="GYP65" s="650"/>
      <c r="GYQ65" s="650"/>
      <c r="GYR65" s="650"/>
      <c r="GYS65" s="650"/>
      <c r="GYT65" s="650"/>
      <c r="GYU65" s="650"/>
      <c r="GYV65" s="650"/>
      <c r="GYW65" s="650"/>
      <c r="GYX65" s="650"/>
      <c r="GYY65" s="650"/>
      <c r="GYZ65" s="650"/>
      <c r="GZA65" s="650"/>
      <c r="GZB65" s="650"/>
      <c r="GZC65" s="650"/>
      <c r="GZD65" s="650"/>
      <c r="GZE65" s="650"/>
      <c r="GZF65" s="650"/>
      <c r="GZG65" s="650"/>
      <c r="GZH65" s="650"/>
      <c r="GZI65" s="650"/>
      <c r="GZJ65" s="650"/>
      <c r="GZK65" s="650"/>
      <c r="GZL65" s="650"/>
      <c r="GZM65" s="650"/>
      <c r="GZN65" s="650"/>
      <c r="GZO65" s="650"/>
      <c r="GZP65" s="650"/>
      <c r="GZQ65" s="650"/>
      <c r="GZR65" s="650"/>
      <c r="GZS65" s="650"/>
      <c r="GZT65" s="650"/>
      <c r="GZU65" s="650"/>
      <c r="GZV65" s="650"/>
      <c r="GZW65" s="650"/>
      <c r="GZX65" s="650"/>
      <c r="GZY65" s="650"/>
      <c r="GZZ65" s="650"/>
      <c r="HAA65" s="650"/>
      <c r="HAB65" s="650"/>
      <c r="HAC65" s="650"/>
      <c r="HAD65" s="650"/>
      <c r="HAE65" s="650"/>
      <c r="HAF65" s="650"/>
      <c r="HAG65" s="650"/>
      <c r="HAH65" s="650"/>
      <c r="HAI65" s="650"/>
      <c r="HAJ65" s="650"/>
      <c r="HAK65" s="650"/>
      <c r="HAL65" s="650"/>
      <c r="HAM65" s="650"/>
      <c r="HAN65" s="650"/>
      <c r="HAO65" s="650"/>
      <c r="HAP65" s="650"/>
      <c r="HAQ65" s="650"/>
      <c r="HAR65" s="650"/>
      <c r="HAS65" s="650"/>
      <c r="HAT65" s="650"/>
      <c r="HAU65" s="650"/>
      <c r="HAV65" s="650"/>
      <c r="HAW65" s="650"/>
      <c r="HAX65" s="650"/>
      <c r="HAY65" s="650"/>
      <c r="HAZ65" s="650"/>
      <c r="HBA65" s="650"/>
      <c r="HBB65" s="650"/>
      <c r="HBC65" s="650"/>
      <c r="HBD65" s="650"/>
      <c r="HBE65" s="650"/>
      <c r="HBF65" s="650"/>
      <c r="HBG65" s="650"/>
      <c r="HBH65" s="650"/>
      <c r="HBI65" s="650"/>
      <c r="HBJ65" s="650"/>
      <c r="HBK65" s="650"/>
      <c r="HBL65" s="650"/>
      <c r="HBM65" s="650"/>
      <c r="HBN65" s="650"/>
      <c r="HBO65" s="650"/>
      <c r="HBP65" s="650"/>
      <c r="HBQ65" s="650"/>
      <c r="HBR65" s="650"/>
      <c r="HBS65" s="650"/>
      <c r="HBT65" s="650"/>
      <c r="HBU65" s="650"/>
      <c r="HBV65" s="650"/>
      <c r="HBW65" s="650"/>
      <c r="HBX65" s="650"/>
      <c r="HBY65" s="650"/>
      <c r="HBZ65" s="650"/>
      <c r="HCA65" s="650"/>
      <c r="HCB65" s="650"/>
      <c r="HCC65" s="650"/>
      <c r="HCD65" s="650"/>
      <c r="HCE65" s="650"/>
      <c r="HCF65" s="650"/>
      <c r="HCG65" s="650"/>
      <c r="HCH65" s="650"/>
      <c r="HCI65" s="650"/>
      <c r="HCJ65" s="650"/>
      <c r="HCK65" s="650"/>
      <c r="HCL65" s="650"/>
      <c r="HCM65" s="650"/>
      <c r="HCN65" s="650"/>
      <c r="HCO65" s="650"/>
      <c r="HCP65" s="650"/>
      <c r="HCQ65" s="650"/>
      <c r="HCR65" s="650"/>
      <c r="HCS65" s="650"/>
      <c r="HCT65" s="650"/>
      <c r="HCU65" s="650"/>
      <c r="HCV65" s="650"/>
      <c r="HCW65" s="650"/>
      <c r="HCX65" s="650"/>
      <c r="HCY65" s="650"/>
      <c r="HCZ65" s="650"/>
      <c r="HDA65" s="650"/>
      <c r="HDB65" s="650"/>
      <c r="HDC65" s="650"/>
      <c r="HDD65" s="650"/>
      <c r="HDE65" s="650"/>
      <c r="HDF65" s="650"/>
      <c r="HDG65" s="650"/>
      <c r="HDH65" s="650"/>
      <c r="HDI65" s="650"/>
      <c r="HDJ65" s="650"/>
      <c r="HDK65" s="650"/>
      <c r="HDL65" s="650"/>
      <c r="HDM65" s="650"/>
      <c r="HDN65" s="650"/>
      <c r="HDO65" s="650"/>
      <c r="HDP65" s="650"/>
      <c r="HDQ65" s="650"/>
      <c r="HDR65" s="650"/>
      <c r="HDS65" s="650"/>
      <c r="HDT65" s="650"/>
      <c r="HDU65" s="650"/>
      <c r="HDV65" s="650"/>
      <c r="HDW65" s="650"/>
      <c r="HDX65" s="650"/>
      <c r="HDY65" s="650"/>
      <c r="HDZ65" s="650"/>
      <c r="HEA65" s="650"/>
      <c r="HEB65" s="650"/>
      <c r="HEC65" s="650"/>
      <c r="HED65" s="650"/>
      <c r="HEE65" s="650"/>
      <c r="HEF65" s="650"/>
      <c r="HEG65" s="650"/>
      <c r="HEH65" s="650"/>
      <c r="HEI65" s="650"/>
      <c r="HEJ65" s="650"/>
      <c r="HEK65" s="650"/>
      <c r="HEL65" s="650"/>
      <c r="HEM65" s="650"/>
      <c r="HEN65" s="650"/>
      <c r="HEO65" s="650"/>
      <c r="HEP65" s="650"/>
      <c r="HEQ65" s="650"/>
      <c r="HER65" s="650"/>
      <c r="HES65" s="650"/>
      <c r="HET65" s="650"/>
      <c r="HEU65" s="650"/>
      <c r="HEV65" s="650"/>
      <c r="HEW65" s="650"/>
      <c r="HEX65" s="650"/>
      <c r="HEY65" s="650"/>
      <c r="HEZ65" s="650"/>
      <c r="HFA65" s="650"/>
      <c r="HFB65" s="650"/>
      <c r="HFC65" s="650"/>
      <c r="HFD65" s="650"/>
      <c r="HFE65" s="650"/>
      <c r="HFF65" s="650"/>
      <c r="HFG65" s="650"/>
      <c r="HFH65" s="650"/>
      <c r="HFI65" s="650"/>
      <c r="HFJ65" s="650"/>
      <c r="HFK65" s="650"/>
      <c r="HFL65" s="650"/>
      <c r="HFM65" s="650"/>
      <c r="HFN65" s="650"/>
      <c r="HFO65" s="650"/>
      <c r="HFP65" s="650"/>
      <c r="HFQ65" s="650"/>
      <c r="HFR65" s="650"/>
      <c r="HFS65" s="650"/>
      <c r="HFT65" s="650"/>
      <c r="HFU65" s="650"/>
      <c r="HFV65" s="650"/>
      <c r="HFW65" s="650"/>
      <c r="HFX65" s="650"/>
      <c r="HFY65" s="650"/>
      <c r="HFZ65" s="650"/>
      <c r="HGA65" s="650"/>
      <c r="HGB65" s="650"/>
      <c r="HGC65" s="650"/>
      <c r="HGD65" s="650"/>
      <c r="HGE65" s="650"/>
      <c r="HGF65" s="650"/>
      <c r="HGG65" s="650"/>
      <c r="HGH65" s="650"/>
      <c r="HGI65" s="650"/>
      <c r="HGJ65" s="650"/>
      <c r="HGK65" s="650"/>
      <c r="HGL65" s="650"/>
      <c r="HGM65" s="650"/>
      <c r="HGN65" s="650"/>
      <c r="HGO65" s="650"/>
      <c r="HGP65" s="650"/>
      <c r="HGQ65" s="650"/>
      <c r="HGR65" s="650"/>
      <c r="HGS65" s="650"/>
      <c r="HGT65" s="650"/>
      <c r="HGU65" s="650"/>
      <c r="HGV65" s="650"/>
      <c r="HGW65" s="650"/>
      <c r="HGX65" s="650"/>
      <c r="HGY65" s="650"/>
      <c r="HGZ65" s="650"/>
      <c r="HHA65" s="650"/>
      <c r="HHB65" s="650"/>
      <c r="HHC65" s="650"/>
      <c r="HHD65" s="650"/>
      <c r="HHE65" s="650"/>
      <c r="HHF65" s="650"/>
      <c r="HHG65" s="650"/>
      <c r="HHH65" s="650"/>
      <c r="HHI65" s="650"/>
      <c r="HHJ65" s="650"/>
      <c r="HHK65" s="650"/>
      <c r="HHL65" s="650"/>
      <c r="HHM65" s="650"/>
      <c r="HHN65" s="650"/>
      <c r="HHO65" s="650"/>
      <c r="HHP65" s="650"/>
      <c r="HHQ65" s="650"/>
      <c r="HHR65" s="650"/>
      <c r="HHS65" s="650"/>
      <c r="HHT65" s="650"/>
      <c r="HHU65" s="650"/>
      <c r="HHV65" s="650"/>
      <c r="HHW65" s="650"/>
      <c r="HHX65" s="650"/>
      <c r="HHY65" s="650"/>
      <c r="HHZ65" s="650"/>
      <c r="HIA65" s="650"/>
      <c r="HIB65" s="650"/>
      <c r="HIC65" s="650"/>
      <c r="HID65" s="650"/>
      <c r="HIE65" s="650"/>
      <c r="HIF65" s="650"/>
      <c r="HIG65" s="650"/>
      <c r="HIH65" s="650"/>
      <c r="HII65" s="650"/>
      <c r="HIJ65" s="650"/>
      <c r="HIK65" s="650"/>
      <c r="HIL65" s="650"/>
      <c r="HIM65" s="650"/>
      <c r="HIN65" s="650"/>
      <c r="HIO65" s="650"/>
      <c r="HIP65" s="650"/>
      <c r="HIQ65" s="650"/>
      <c r="HIR65" s="650"/>
      <c r="HIS65" s="650"/>
      <c r="HIT65" s="650"/>
      <c r="HIU65" s="650"/>
      <c r="HIV65" s="650"/>
      <c r="HIW65" s="650"/>
      <c r="HIX65" s="650"/>
      <c r="HIY65" s="650"/>
      <c r="HIZ65" s="650"/>
      <c r="HJA65" s="650"/>
      <c r="HJB65" s="650"/>
      <c r="HJC65" s="650"/>
      <c r="HJD65" s="650"/>
      <c r="HJE65" s="650"/>
      <c r="HJF65" s="650"/>
      <c r="HJG65" s="650"/>
      <c r="HJH65" s="650"/>
      <c r="HJI65" s="650"/>
      <c r="HJJ65" s="650"/>
      <c r="HJK65" s="650"/>
      <c r="HJL65" s="650"/>
      <c r="HJM65" s="650"/>
      <c r="HJN65" s="650"/>
      <c r="HJO65" s="650"/>
      <c r="HJP65" s="650"/>
      <c r="HJQ65" s="650"/>
      <c r="HJR65" s="650"/>
      <c r="HJS65" s="650"/>
      <c r="HJT65" s="650"/>
      <c r="HJU65" s="650"/>
      <c r="HJV65" s="650"/>
      <c r="HJW65" s="650"/>
      <c r="HJX65" s="650"/>
      <c r="HJY65" s="650"/>
      <c r="HJZ65" s="650"/>
      <c r="HKA65" s="650"/>
      <c r="HKB65" s="650"/>
      <c r="HKC65" s="650"/>
      <c r="HKD65" s="650"/>
      <c r="HKE65" s="650"/>
      <c r="HKF65" s="650"/>
      <c r="HKG65" s="650"/>
      <c r="HKH65" s="650"/>
      <c r="HKI65" s="650"/>
      <c r="HKJ65" s="650"/>
      <c r="HKK65" s="650"/>
      <c r="HKL65" s="650"/>
      <c r="HKM65" s="650"/>
      <c r="HKN65" s="650"/>
      <c r="HKO65" s="650"/>
      <c r="HKP65" s="650"/>
      <c r="HKQ65" s="650"/>
      <c r="HKR65" s="650"/>
      <c r="HKS65" s="650"/>
      <c r="HKT65" s="650"/>
      <c r="HKU65" s="650"/>
      <c r="HKV65" s="650"/>
      <c r="HKW65" s="650"/>
      <c r="HKX65" s="650"/>
      <c r="HKY65" s="650"/>
      <c r="HKZ65" s="650"/>
      <c r="HLA65" s="650"/>
      <c r="HLB65" s="650"/>
      <c r="HLC65" s="650"/>
      <c r="HLD65" s="650"/>
      <c r="HLE65" s="650"/>
      <c r="HLF65" s="650"/>
      <c r="HLG65" s="650"/>
      <c r="HLH65" s="650"/>
      <c r="HLI65" s="650"/>
      <c r="HLJ65" s="650"/>
      <c r="HLK65" s="650"/>
      <c r="HLL65" s="650"/>
      <c r="HLM65" s="650"/>
      <c r="HLN65" s="650"/>
      <c r="HLO65" s="650"/>
      <c r="HLP65" s="650"/>
      <c r="HLQ65" s="650"/>
      <c r="HLR65" s="650"/>
      <c r="HLS65" s="650"/>
      <c r="HLT65" s="650"/>
      <c r="HLU65" s="650"/>
      <c r="HLV65" s="650"/>
      <c r="HLW65" s="650"/>
      <c r="HLX65" s="650"/>
      <c r="HLY65" s="650"/>
      <c r="HLZ65" s="650"/>
      <c r="HMA65" s="650"/>
      <c r="HMB65" s="650"/>
      <c r="HMC65" s="650"/>
      <c r="HMD65" s="650"/>
      <c r="HME65" s="650"/>
      <c r="HMF65" s="650"/>
      <c r="HMG65" s="650"/>
      <c r="HMH65" s="650"/>
      <c r="HMI65" s="650"/>
      <c r="HMJ65" s="650"/>
      <c r="HMK65" s="650"/>
      <c r="HML65" s="650"/>
      <c r="HMM65" s="650"/>
      <c r="HMN65" s="650"/>
      <c r="HMO65" s="650"/>
      <c r="HMP65" s="650"/>
      <c r="HMQ65" s="650"/>
      <c r="HMR65" s="650"/>
      <c r="HMS65" s="650"/>
      <c r="HMT65" s="650"/>
      <c r="HMU65" s="650"/>
      <c r="HMV65" s="650"/>
      <c r="HMW65" s="650"/>
      <c r="HMX65" s="650"/>
      <c r="HMY65" s="650"/>
      <c r="HMZ65" s="650"/>
      <c r="HNA65" s="650"/>
      <c r="HNB65" s="650"/>
      <c r="HNC65" s="650"/>
      <c r="HND65" s="650"/>
      <c r="HNE65" s="650"/>
      <c r="HNF65" s="650"/>
      <c r="HNG65" s="650"/>
      <c r="HNH65" s="650"/>
      <c r="HNI65" s="650"/>
      <c r="HNJ65" s="650"/>
      <c r="HNK65" s="650"/>
      <c r="HNL65" s="650"/>
      <c r="HNM65" s="650"/>
      <c r="HNN65" s="650"/>
      <c r="HNO65" s="650"/>
      <c r="HNP65" s="650"/>
      <c r="HNQ65" s="650"/>
      <c r="HNR65" s="650"/>
      <c r="HNS65" s="650"/>
      <c r="HNT65" s="650"/>
      <c r="HNU65" s="650"/>
      <c r="HNV65" s="650"/>
      <c r="HNW65" s="650"/>
      <c r="HNX65" s="650"/>
      <c r="HNY65" s="650"/>
      <c r="HNZ65" s="650"/>
      <c r="HOA65" s="650"/>
      <c r="HOB65" s="650"/>
      <c r="HOC65" s="650"/>
      <c r="HOD65" s="650"/>
      <c r="HOE65" s="650"/>
      <c r="HOF65" s="650"/>
      <c r="HOG65" s="650"/>
      <c r="HOH65" s="650"/>
      <c r="HOI65" s="650"/>
      <c r="HOJ65" s="650"/>
      <c r="HOK65" s="650"/>
      <c r="HOL65" s="650"/>
      <c r="HOM65" s="650"/>
      <c r="HON65" s="650"/>
      <c r="HOO65" s="650"/>
      <c r="HOP65" s="650"/>
      <c r="HOQ65" s="650"/>
      <c r="HOR65" s="650"/>
      <c r="HOS65" s="650"/>
      <c r="HOT65" s="650"/>
      <c r="HOU65" s="650"/>
      <c r="HOV65" s="650"/>
      <c r="HOW65" s="650"/>
      <c r="HOX65" s="650"/>
      <c r="HOY65" s="650"/>
      <c r="HOZ65" s="650"/>
      <c r="HPA65" s="650"/>
      <c r="HPB65" s="650"/>
      <c r="HPC65" s="650"/>
      <c r="HPD65" s="650"/>
      <c r="HPE65" s="650"/>
      <c r="HPF65" s="650"/>
      <c r="HPG65" s="650"/>
      <c r="HPH65" s="650"/>
      <c r="HPI65" s="650"/>
      <c r="HPJ65" s="650"/>
      <c r="HPK65" s="650"/>
      <c r="HPL65" s="650"/>
      <c r="HPM65" s="650"/>
      <c r="HPN65" s="650"/>
      <c r="HPO65" s="650"/>
      <c r="HPP65" s="650"/>
      <c r="HPQ65" s="650"/>
      <c r="HPR65" s="650"/>
      <c r="HPS65" s="650"/>
      <c r="HPT65" s="650"/>
      <c r="HPU65" s="650"/>
      <c r="HPV65" s="650"/>
      <c r="HPW65" s="650"/>
      <c r="HPX65" s="650"/>
      <c r="HPY65" s="650"/>
      <c r="HPZ65" s="650"/>
      <c r="HQA65" s="650"/>
      <c r="HQB65" s="650"/>
      <c r="HQC65" s="650"/>
      <c r="HQD65" s="650"/>
      <c r="HQE65" s="650"/>
      <c r="HQF65" s="650"/>
      <c r="HQG65" s="650"/>
      <c r="HQH65" s="650"/>
      <c r="HQI65" s="650"/>
      <c r="HQJ65" s="650"/>
      <c r="HQK65" s="650"/>
      <c r="HQL65" s="650"/>
      <c r="HQM65" s="650"/>
      <c r="HQN65" s="650"/>
      <c r="HQO65" s="650"/>
      <c r="HQP65" s="650"/>
      <c r="HQQ65" s="650"/>
      <c r="HQR65" s="650"/>
      <c r="HQS65" s="650"/>
      <c r="HQT65" s="650"/>
      <c r="HQU65" s="650"/>
      <c r="HQV65" s="650"/>
      <c r="HQW65" s="650"/>
      <c r="HQX65" s="650"/>
      <c r="HQY65" s="650"/>
      <c r="HQZ65" s="650"/>
      <c r="HRA65" s="650"/>
      <c r="HRB65" s="650"/>
      <c r="HRC65" s="650"/>
      <c r="HRD65" s="650"/>
      <c r="HRE65" s="650"/>
      <c r="HRF65" s="650"/>
      <c r="HRG65" s="650"/>
      <c r="HRH65" s="650"/>
      <c r="HRI65" s="650"/>
      <c r="HRJ65" s="650"/>
      <c r="HRK65" s="650"/>
      <c r="HRL65" s="650"/>
      <c r="HRM65" s="650"/>
      <c r="HRN65" s="650"/>
      <c r="HRO65" s="650"/>
      <c r="HRP65" s="650"/>
      <c r="HRQ65" s="650"/>
      <c r="HRR65" s="650"/>
      <c r="HRS65" s="650"/>
      <c r="HRT65" s="650"/>
      <c r="HRU65" s="650"/>
      <c r="HRV65" s="650"/>
      <c r="HRW65" s="650"/>
      <c r="HRX65" s="650"/>
      <c r="HRY65" s="650"/>
      <c r="HRZ65" s="650"/>
      <c r="HSA65" s="650"/>
      <c r="HSB65" s="650"/>
      <c r="HSC65" s="650"/>
      <c r="HSD65" s="650"/>
      <c r="HSE65" s="650"/>
      <c r="HSF65" s="650"/>
      <c r="HSG65" s="650"/>
      <c r="HSH65" s="650"/>
      <c r="HSI65" s="650"/>
      <c r="HSJ65" s="650"/>
      <c r="HSK65" s="650"/>
      <c r="HSL65" s="650"/>
      <c r="HSM65" s="650"/>
      <c r="HSN65" s="650"/>
      <c r="HSO65" s="650"/>
      <c r="HSP65" s="650"/>
      <c r="HSQ65" s="650"/>
      <c r="HSR65" s="650"/>
      <c r="HSS65" s="650"/>
      <c r="HST65" s="650"/>
      <c r="HSU65" s="650"/>
      <c r="HSV65" s="650"/>
      <c r="HSW65" s="650"/>
      <c r="HSX65" s="650"/>
      <c r="HSY65" s="650"/>
      <c r="HSZ65" s="650"/>
      <c r="HTA65" s="650"/>
      <c r="HTB65" s="650"/>
      <c r="HTC65" s="650"/>
      <c r="HTD65" s="650"/>
      <c r="HTE65" s="650"/>
      <c r="HTF65" s="650"/>
      <c r="HTG65" s="650"/>
      <c r="HTH65" s="650"/>
      <c r="HTI65" s="650"/>
      <c r="HTJ65" s="650"/>
      <c r="HTK65" s="650"/>
      <c r="HTL65" s="650"/>
      <c r="HTM65" s="650"/>
      <c r="HTN65" s="650"/>
      <c r="HTO65" s="650"/>
      <c r="HTP65" s="650"/>
      <c r="HTQ65" s="650"/>
      <c r="HTR65" s="650"/>
      <c r="HTS65" s="650"/>
      <c r="HTT65" s="650"/>
      <c r="HTU65" s="650"/>
      <c r="HTV65" s="650"/>
      <c r="HTW65" s="650"/>
      <c r="HTX65" s="650"/>
      <c r="HTY65" s="650"/>
      <c r="HTZ65" s="650"/>
      <c r="HUA65" s="650"/>
      <c r="HUB65" s="650"/>
      <c r="HUC65" s="650"/>
      <c r="HUD65" s="650"/>
      <c r="HUE65" s="650"/>
      <c r="HUF65" s="650"/>
      <c r="HUG65" s="650"/>
      <c r="HUH65" s="650"/>
      <c r="HUI65" s="650"/>
      <c r="HUJ65" s="650"/>
      <c r="HUK65" s="650"/>
      <c r="HUL65" s="650"/>
      <c r="HUM65" s="650"/>
      <c r="HUN65" s="650"/>
      <c r="HUO65" s="650"/>
      <c r="HUP65" s="650"/>
      <c r="HUQ65" s="650"/>
      <c r="HUR65" s="650"/>
      <c r="HUS65" s="650"/>
      <c r="HUT65" s="650"/>
      <c r="HUU65" s="650"/>
      <c r="HUV65" s="650"/>
      <c r="HUW65" s="650"/>
      <c r="HUX65" s="650"/>
      <c r="HUY65" s="650"/>
      <c r="HUZ65" s="650"/>
      <c r="HVA65" s="650"/>
      <c r="HVB65" s="650"/>
      <c r="HVC65" s="650"/>
      <c r="HVD65" s="650"/>
      <c r="HVE65" s="650"/>
      <c r="HVF65" s="650"/>
      <c r="HVG65" s="650"/>
      <c r="HVH65" s="650"/>
      <c r="HVI65" s="650"/>
      <c r="HVJ65" s="650"/>
      <c r="HVK65" s="650"/>
      <c r="HVL65" s="650"/>
      <c r="HVM65" s="650"/>
      <c r="HVN65" s="650"/>
      <c r="HVO65" s="650"/>
      <c r="HVP65" s="650"/>
      <c r="HVQ65" s="650"/>
      <c r="HVR65" s="650"/>
      <c r="HVS65" s="650"/>
      <c r="HVT65" s="650"/>
      <c r="HVU65" s="650"/>
      <c r="HVV65" s="650"/>
      <c r="HVW65" s="650"/>
      <c r="HVX65" s="650"/>
      <c r="HVY65" s="650"/>
      <c r="HVZ65" s="650"/>
      <c r="HWA65" s="650"/>
      <c r="HWB65" s="650"/>
      <c r="HWC65" s="650"/>
      <c r="HWD65" s="650"/>
      <c r="HWE65" s="650"/>
      <c r="HWF65" s="650"/>
      <c r="HWG65" s="650"/>
      <c r="HWH65" s="650"/>
      <c r="HWI65" s="650"/>
      <c r="HWJ65" s="650"/>
      <c r="HWK65" s="650"/>
      <c r="HWL65" s="650"/>
      <c r="HWM65" s="650"/>
      <c r="HWN65" s="650"/>
      <c r="HWO65" s="650"/>
      <c r="HWP65" s="650"/>
      <c r="HWQ65" s="650"/>
      <c r="HWR65" s="650"/>
      <c r="HWS65" s="650"/>
      <c r="HWT65" s="650"/>
      <c r="HWU65" s="650"/>
      <c r="HWV65" s="650"/>
      <c r="HWW65" s="650"/>
      <c r="HWX65" s="650"/>
      <c r="HWY65" s="650"/>
      <c r="HWZ65" s="650"/>
      <c r="HXA65" s="650"/>
      <c r="HXB65" s="650"/>
      <c r="HXC65" s="650"/>
      <c r="HXD65" s="650"/>
      <c r="HXE65" s="650"/>
      <c r="HXF65" s="650"/>
      <c r="HXG65" s="650"/>
      <c r="HXH65" s="650"/>
      <c r="HXI65" s="650"/>
      <c r="HXJ65" s="650"/>
      <c r="HXK65" s="650"/>
      <c r="HXL65" s="650"/>
      <c r="HXM65" s="650"/>
      <c r="HXN65" s="650"/>
      <c r="HXO65" s="650"/>
      <c r="HXP65" s="650"/>
      <c r="HXQ65" s="650"/>
      <c r="HXR65" s="650"/>
      <c r="HXS65" s="650"/>
      <c r="HXT65" s="650"/>
      <c r="HXU65" s="650"/>
      <c r="HXV65" s="650"/>
      <c r="HXW65" s="650"/>
      <c r="HXX65" s="650"/>
      <c r="HXY65" s="650"/>
      <c r="HXZ65" s="650"/>
      <c r="HYA65" s="650"/>
      <c r="HYB65" s="650"/>
      <c r="HYC65" s="650"/>
      <c r="HYD65" s="650"/>
      <c r="HYE65" s="650"/>
      <c r="HYF65" s="650"/>
      <c r="HYG65" s="650"/>
      <c r="HYH65" s="650"/>
      <c r="HYI65" s="650"/>
      <c r="HYJ65" s="650"/>
      <c r="HYK65" s="650"/>
      <c r="HYL65" s="650"/>
      <c r="HYM65" s="650"/>
      <c r="HYN65" s="650"/>
      <c r="HYO65" s="650"/>
      <c r="HYP65" s="650"/>
      <c r="HYQ65" s="650"/>
      <c r="HYR65" s="650"/>
      <c r="HYS65" s="650"/>
      <c r="HYT65" s="650"/>
      <c r="HYU65" s="650"/>
      <c r="HYV65" s="650"/>
      <c r="HYW65" s="650"/>
      <c r="HYX65" s="650"/>
      <c r="HYY65" s="650"/>
      <c r="HYZ65" s="650"/>
      <c r="HZA65" s="650"/>
      <c r="HZB65" s="650"/>
      <c r="HZC65" s="650"/>
      <c r="HZD65" s="650"/>
      <c r="HZE65" s="650"/>
      <c r="HZF65" s="650"/>
      <c r="HZG65" s="650"/>
      <c r="HZH65" s="650"/>
      <c r="HZI65" s="650"/>
      <c r="HZJ65" s="650"/>
      <c r="HZK65" s="650"/>
      <c r="HZL65" s="650"/>
      <c r="HZM65" s="650"/>
      <c r="HZN65" s="650"/>
      <c r="HZO65" s="650"/>
      <c r="HZP65" s="650"/>
      <c r="HZQ65" s="650"/>
      <c r="HZR65" s="650"/>
      <c r="HZS65" s="650"/>
      <c r="HZT65" s="650"/>
      <c r="HZU65" s="650"/>
      <c r="HZV65" s="650"/>
      <c r="HZW65" s="650"/>
      <c r="HZX65" s="650"/>
      <c r="HZY65" s="650"/>
      <c r="HZZ65" s="650"/>
      <c r="IAA65" s="650"/>
      <c r="IAB65" s="650"/>
      <c r="IAC65" s="650"/>
      <c r="IAD65" s="650"/>
      <c r="IAE65" s="650"/>
      <c r="IAF65" s="650"/>
      <c r="IAG65" s="650"/>
      <c r="IAH65" s="650"/>
      <c r="IAI65" s="650"/>
      <c r="IAJ65" s="650"/>
      <c r="IAK65" s="650"/>
      <c r="IAL65" s="650"/>
      <c r="IAM65" s="650"/>
      <c r="IAN65" s="650"/>
      <c r="IAO65" s="650"/>
      <c r="IAP65" s="650"/>
      <c r="IAQ65" s="650"/>
      <c r="IAR65" s="650"/>
      <c r="IAS65" s="650"/>
      <c r="IAT65" s="650"/>
      <c r="IAU65" s="650"/>
      <c r="IAV65" s="650"/>
      <c r="IAW65" s="650"/>
      <c r="IAX65" s="650"/>
      <c r="IAY65" s="650"/>
      <c r="IAZ65" s="650"/>
      <c r="IBA65" s="650"/>
      <c r="IBB65" s="650"/>
      <c r="IBC65" s="650"/>
      <c r="IBD65" s="650"/>
      <c r="IBE65" s="650"/>
      <c r="IBF65" s="650"/>
      <c r="IBG65" s="650"/>
      <c r="IBH65" s="650"/>
      <c r="IBI65" s="650"/>
      <c r="IBJ65" s="650"/>
      <c r="IBK65" s="650"/>
      <c r="IBL65" s="650"/>
      <c r="IBM65" s="650"/>
      <c r="IBN65" s="650"/>
      <c r="IBO65" s="650"/>
      <c r="IBP65" s="650"/>
      <c r="IBQ65" s="650"/>
      <c r="IBR65" s="650"/>
      <c r="IBS65" s="650"/>
      <c r="IBT65" s="650"/>
      <c r="IBU65" s="650"/>
      <c r="IBV65" s="650"/>
      <c r="IBW65" s="650"/>
      <c r="IBX65" s="650"/>
      <c r="IBY65" s="650"/>
      <c r="IBZ65" s="650"/>
      <c r="ICA65" s="650"/>
      <c r="ICB65" s="650"/>
      <c r="ICC65" s="650"/>
      <c r="ICD65" s="650"/>
      <c r="ICE65" s="650"/>
      <c r="ICF65" s="650"/>
      <c r="ICG65" s="650"/>
      <c r="ICH65" s="650"/>
      <c r="ICI65" s="650"/>
      <c r="ICJ65" s="650"/>
      <c r="ICK65" s="650"/>
      <c r="ICL65" s="650"/>
      <c r="ICM65" s="650"/>
      <c r="ICN65" s="650"/>
      <c r="ICO65" s="650"/>
      <c r="ICP65" s="650"/>
      <c r="ICQ65" s="650"/>
      <c r="ICR65" s="650"/>
      <c r="ICS65" s="650"/>
      <c r="ICT65" s="650"/>
      <c r="ICU65" s="650"/>
      <c r="ICV65" s="650"/>
      <c r="ICW65" s="650"/>
      <c r="ICX65" s="650"/>
      <c r="ICY65" s="650"/>
      <c r="ICZ65" s="650"/>
      <c r="IDA65" s="650"/>
      <c r="IDB65" s="650"/>
      <c r="IDC65" s="650"/>
      <c r="IDD65" s="650"/>
      <c r="IDE65" s="650"/>
      <c r="IDF65" s="650"/>
      <c r="IDG65" s="650"/>
      <c r="IDH65" s="650"/>
      <c r="IDI65" s="650"/>
      <c r="IDJ65" s="650"/>
      <c r="IDK65" s="650"/>
      <c r="IDL65" s="650"/>
      <c r="IDM65" s="650"/>
      <c r="IDN65" s="650"/>
      <c r="IDO65" s="650"/>
      <c r="IDP65" s="650"/>
      <c r="IDQ65" s="650"/>
      <c r="IDR65" s="650"/>
      <c r="IDS65" s="650"/>
      <c r="IDT65" s="650"/>
      <c r="IDU65" s="650"/>
      <c r="IDV65" s="650"/>
      <c r="IDW65" s="650"/>
      <c r="IDX65" s="650"/>
      <c r="IDY65" s="650"/>
      <c r="IDZ65" s="650"/>
      <c r="IEA65" s="650"/>
      <c r="IEB65" s="650"/>
      <c r="IEC65" s="650"/>
      <c r="IED65" s="650"/>
      <c r="IEE65" s="650"/>
      <c r="IEF65" s="650"/>
      <c r="IEG65" s="650"/>
      <c r="IEH65" s="650"/>
      <c r="IEI65" s="650"/>
      <c r="IEJ65" s="650"/>
      <c r="IEK65" s="650"/>
      <c r="IEL65" s="650"/>
      <c r="IEM65" s="650"/>
      <c r="IEN65" s="650"/>
      <c r="IEO65" s="650"/>
      <c r="IEP65" s="650"/>
      <c r="IEQ65" s="650"/>
      <c r="IER65" s="650"/>
      <c r="IES65" s="650"/>
      <c r="IET65" s="650"/>
      <c r="IEU65" s="650"/>
      <c r="IEV65" s="650"/>
      <c r="IEW65" s="650"/>
      <c r="IEX65" s="650"/>
      <c r="IEY65" s="650"/>
      <c r="IEZ65" s="650"/>
      <c r="IFA65" s="650"/>
      <c r="IFB65" s="650"/>
      <c r="IFC65" s="650"/>
      <c r="IFD65" s="650"/>
      <c r="IFE65" s="650"/>
      <c r="IFF65" s="650"/>
      <c r="IFG65" s="650"/>
      <c r="IFH65" s="650"/>
      <c r="IFI65" s="650"/>
      <c r="IFJ65" s="650"/>
      <c r="IFK65" s="650"/>
      <c r="IFL65" s="650"/>
      <c r="IFM65" s="650"/>
      <c r="IFN65" s="650"/>
      <c r="IFO65" s="650"/>
      <c r="IFP65" s="650"/>
      <c r="IFQ65" s="650"/>
      <c r="IFR65" s="650"/>
      <c r="IFS65" s="650"/>
      <c r="IFT65" s="650"/>
      <c r="IFU65" s="650"/>
      <c r="IFV65" s="650"/>
      <c r="IFW65" s="650"/>
      <c r="IFX65" s="650"/>
      <c r="IFY65" s="650"/>
      <c r="IFZ65" s="650"/>
      <c r="IGA65" s="650"/>
      <c r="IGB65" s="650"/>
      <c r="IGC65" s="650"/>
      <c r="IGD65" s="650"/>
      <c r="IGE65" s="650"/>
      <c r="IGF65" s="650"/>
      <c r="IGG65" s="650"/>
      <c r="IGH65" s="650"/>
      <c r="IGI65" s="650"/>
      <c r="IGJ65" s="650"/>
      <c r="IGK65" s="650"/>
      <c r="IGL65" s="650"/>
      <c r="IGM65" s="650"/>
      <c r="IGN65" s="650"/>
      <c r="IGO65" s="650"/>
      <c r="IGP65" s="650"/>
      <c r="IGQ65" s="650"/>
      <c r="IGR65" s="650"/>
      <c r="IGS65" s="650"/>
      <c r="IGT65" s="650"/>
      <c r="IGU65" s="650"/>
      <c r="IGV65" s="650"/>
      <c r="IGW65" s="650"/>
      <c r="IGX65" s="650"/>
      <c r="IGY65" s="650"/>
      <c r="IGZ65" s="650"/>
      <c r="IHA65" s="650"/>
      <c r="IHB65" s="650"/>
      <c r="IHC65" s="650"/>
      <c r="IHD65" s="650"/>
      <c r="IHE65" s="650"/>
      <c r="IHF65" s="650"/>
      <c r="IHG65" s="650"/>
      <c r="IHH65" s="650"/>
      <c r="IHI65" s="650"/>
      <c r="IHJ65" s="650"/>
      <c r="IHK65" s="650"/>
      <c r="IHL65" s="650"/>
      <c r="IHM65" s="650"/>
      <c r="IHN65" s="650"/>
      <c r="IHO65" s="650"/>
      <c r="IHP65" s="650"/>
      <c r="IHQ65" s="650"/>
      <c r="IHR65" s="650"/>
      <c r="IHS65" s="650"/>
      <c r="IHT65" s="650"/>
      <c r="IHU65" s="650"/>
      <c r="IHV65" s="650"/>
      <c r="IHW65" s="650"/>
      <c r="IHX65" s="650"/>
      <c r="IHY65" s="650"/>
      <c r="IHZ65" s="650"/>
      <c r="IIA65" s="650"/>
      <c r="IIB65" s="650"/>
      <c r="IIC65" s="650"/>
      <c r="IID65" s="650"/>
      <c r="IIE65" s="650"/>
      <c r="IIF65" s="650"/>
      <c r="IIG65" s="650"/>
      <c r="IIH65" s="650"/>
      <c r="III65" s="650"/>
      <c r="IIJ65" s="650"/>
      <c r="IIK65" s="650"/>
      <c r="IIL65" s="650"/>
      <c r="IIM65" s="650"/>
      <c r="IIN65" s="650"/>
      <c r="IIO65" s="650"/>
      <c r="IIP65" s="650"/>
      <c r="IIQ65" s="650"/>
      <c r="IIR65" s="650"/>
      <c r="IIS65" s="650"/>
      <c r="IIT65" s="650"/>
      <c r="IIU65" s="650"/>
      <c r="IIV65" s="650"/>
      <c r="IIW65" s="650"/>
      <c r="IIX65" s="650"/>
      <c r="IIY65" s="650"/>
      <c r="IIZ65" s="650"/>
      <c r="IJA65" s="650"/>
      <c r="IJB65" s="650"/>
      <c r="IJC65" s="650"/>
      <c r="IJD65" s="650"/>
      <c r="IJE65" s="650"/>
      <c r="IJF65" s="650"/>
      <c r="IJG65" s="650"/>
      <c r="IJH65" s="650"/>
      <c r="IJI65" s="650"/>
      <c r="IJJ65" s="650"/>
      <c r="IJK65" s="650"/>
      <c r="IJL65" s="650"/>
      <c r="IJM65" s="650"/>
      <c r="IJN65" s="650"/>
      <c r="IJO65" s="650"/>
      <c r="IJP65" s="650"/>
      <c r="IJQ65" s="650"/>
      <c r="IJR65" s="650"/>
      <c r="IJS65" s="650"/>
      <c r="IJT65" s="650"/>
      <c r="IJU65" s="650"/>
      <c r="IJV65" s="650"/>
      <c r="IJW65" s="650"/>
      <c r="IJX65" s="650"/>
      <c r="IJY65" s="650"/>
      <c r="IJZ65" s="650"/>
      <c r="IKA65" s="650"/>
      <c r="IKB65" s="650"/>
      <c r="IKC65" s="650"/>
      <c r="IKD65" s="650"/>
      <c r="IKE65" s="650"/>
      <c r="IKF65" s="650"/>
      <c r="IKG65" s="650"/>
      <c r="IKH65" s="650"/>
      <c r="IKI65" s="650"/>
      <c r="IKJ65" s="650"/>
      <c r="IKK65" s="650"/>
      <c r="IKL65" s="650"/>
      <c r="IKM65" s="650"/>
      <c r="IKN65" s="650"/>
      <c r="IKO65" s="650"/>
      <c r="IKP65" s="650"/>
      <c r="IKQ65" s="650"/>
      <c r="IKR65" s="650"/>
      <c r="IKS65" s="650"/>
      <c r="IKT65" s="650"/>
      <c r="IKU65" s="650"/>
      <c r="IKV65" s="650"/>
      <c r="IKW65" s="650"/>
      <c r="IKX65" s="650"/>
      <c r="IKY65" s="650"/>
      <c r="IKZ65" s="650"/>
      <c r="ILA65" s="650"/>
      <c r="ILB65" s="650"/>
      <c r="ILC65" s="650"/>
      <c r="ILD65" s="650"/>
      <c r="ILE65" s="650"/>
      <c r="ILF65" s="650"/>
      <c r="ILG65" s="650"/>
      <c r="ILH65" s="650"/>
      <c r="ILI65" s="650"/>
      <c r="ILJ65" s="650"/>
      <c r="ILK65" s="650"/>
      <c r="ILL65" s="650"/>
      <c r="ILM65" s="650"/>
      <c r="ILN65" s="650"/>
      <c r="ILO65" s="650"/>
      <c r="ILP65" s="650"/>
      <c r="ILQ65" s="650"/>
      <c r="ILR65" s="650"/>
      <c r="ILS65" s="650"/>
      <c r="ILT65" s="650"/>
      <c r="ILU65" s="650"/>
      <c r="ILV65" s="650"/>
      <c r="ILW65" s="650"/>
      <c r="ILX65" s="650"/>
      <c r="ILY65" s="650"/>
      <c r="ILZ65" s="650"/>
      <c r="IMA65" s="650"/>
      <c r="IMB65" s="650"/>
      <c r="IMC65" s="650"/>
      <c r="IMD65" s="650"/>
      <c r="IME65" s="650"/>
      <c r="IMF65" s="650"/>
      <c r="IMG65" s="650"/>
      <c r="IMH65" s="650"/>
      <c r="IMI65" s="650"/>
      <c r="IMJ65" s="650"/>
      <c r="IMK65" s="650"/>
      <c r="IML65" s="650"/>
      <c r="IMM65" s="650"/>
      <c r="IMN65" s="650"/>
      <c r="IMO65" s="650"/>
      <c r="IMP65" s="650"/>
      <c r="IMQ65" s="650"/>
      <c r="IMR65" s="650"/>
      <c r="IMS65" s="650"/>
      <c r="IMT65" s="650"/>
      <c r="IMU65" s="650"/>
      <c r="IMV65" s="650"/>
      <c r="IMW65" s="650"/>
      <c r="IMX65" s="650"/>
      <c r="IMY65" s="650"/>
      <c r="IMZ65" s="650"/>
      <c r="INA65" s="650"/>
      <c r="INB65" s="650"/>
      <c r="INC65" s="650"/>
      <c r="IND65" s="650"/>
      <c r="INE65" s="650"/>
      <c r="INF65" s="650"/>
      <c r="ING65" s="650"/>
      <c r="INH65" s="650"/>
      <c r="INI65" s="650"/>
      <c r="INJ65" s="650"/>
      <c r="INK65" s="650"/>
      <c r="INL65" s="650"/>
      <c r="INM65" s="650"/>
      <c r="INN65" s="650"/>
      <c r="INO65" s="650"/>
      <c r="INP65" s="650"/>
      <c r="INQ65" s="650"/>
      <c r="INR65" s="650"/>
      <c r="INS65" s="650"/>
      <c r="INT65" s="650"/>
      <c r="INU65" s="650"/>
      <c r="INV65" s="650"/>
      <c r="INW65" s="650"/>
      <c r="INX65" s="650"/>
      <c r="INY65" s="650"/>
      <c r="INZ65" s="650"/>
      <c r="IOA65" s="650"/>
      <c r="IOB65" s="650"/>
      <c r="IOC65" s="650"/>
      <c r="IOD65" s="650"/>
      <c r="IOE65" s="650"/>
      <c r="IOF65" s="650"/>
      <c r="IOG65" s="650"/>
      <c r="IOH65" s="650"/>
      <c r="IOI65" s="650"/>
      <c r="IOJ65" s="650"/>
      <c r="IOK65" s="650"/>
      <c r="IOL65" s="650"/>
      <c r="IOM65" s="650"/>
      <c r="ION65" s="650"/>
      <c r="IOO65" s="650"/>
      <c r="IOP65" s="650"/>
      <c r="IOQ65" s="650"/>
      <c r="IOR65" s="650"/>
      <c r="IOS65" s="650"/>
      <c r="IOT65" s="650"/>
      <c r="IOU65" s="650"/>
      <c r="IOV65" s="650"/>
      <c r="IOW65" s="650"/>
      <c r="IOX65" s="650"/>
      <c r="IOY65" s="650"/>
      <c r="IOZ65" s="650"/>
      <c r="IPA65" s="650"/>
      <c r="IPB65" s="650"/>
      <c r="IPC65" s="650"/>
      <c r="IPD65" s="650"/>
      <c r="IPE65" s="650"/>
      <c r="IPF65" s="650"/>
      <c r="IPG65" s="650"/>
      <c r="IPH65" s="650"/>
      <c r="IPI65" s="650"/>
      <c r="IPJ65" s="650"/>
      <c r="IPK65" s="650"/>
      <c r="IPL65" s="650"/>
      <c r="IPM65" s="650"/>
      <c r="IPN65" s="650"/>
      <c r="IPO65" s="650"/>
      <c r="IPP65" s="650"/>
      <c r="IPQ65" s="650"/>
      <c r="IPR65" s="650"/>
      <c r="IPS65" s="650"/>
      <c r="IPT65" s="650"/>
      <c r="IPU65" s="650"/>
      <c r="IPV65" s="650"/>
      <c r="IPW65" s="650"/>
      <c r="IPX65" s="650"/>
      <c r="IPY65" s="650"/>
      <c r="IPZ65" s="650"/>
      <c r="IQA65" s="650"/>
      <c r="IQB65" s="650"/>
      <c r="IQC65" s="650"/>
      <c r="IQD65" s="650"/>
      <c r="IQE65" s="650"/>
      <c r="IQF65" s="650"/>
      <c r="IQG65" s="650"/>
      <c r="IQH65" s="650"/>
      <c r="IQI65" s="650"/>
      <c r="IQJ65" s="650"/>
      <c r="IQK65" s="650"/>
      <c r="IQL65" s="650"/>
      <c r="IQM65" s="650"/>
      <c r="IQN65" s="650"/>
      <c r="IQO65" s="650"/>
      <c r="IQP65" s="650"/>
      <c r="IQQ65" s="650"/>
      <c r="IQR65" s="650"/>
      <c r="IQS65" s="650"/>
      <c r="IQT65" s="650"/>
      <c r="IQU65" s="650"/>
      <c r="IQV65" s="650"/>
      <c r="IQW65" s="650"/>
      <c r="IQX65" s="650"/>
      <c r="IQY65" s="650"/>
      <c r="IQZ65" s="650"/>
      <c r="IRA65" s="650"/>
      <c r="IRB65" s="650"/>
      <c r="IRC65" s="650"/>
      <c r="IRD65" s="650"/>
      <c r="IRE65" s="650"/>
      <c r="IRF65" s="650"/>
      <c r="IRG65" s="650"/>
      <c r="IRH65" s="650"/>
      <c r="IRI65" s="650"/>
      <c r="IRJ65" s="650"/>
      <c r="IRK65" s="650"/>
      <c r="IRL65" s="650"/>
      <c r="IRM65" s="650"/>
      <c r="IRN65" s="650"/>
      <c r="IRO65" s="650"/>
      <c r="IRP65" s="650"/>
      <c r="IRQ65" s="650"/>
      <c r="IRR65" s="650"/>
      <c r="IRS65" s="650"/>
      <c r="IRT65" s="650"/>
      <c r="IRU65" s="650"/>
      <c r="IRV65" s="650"/>
      <c r="IRW65" s="650"/>
      <c r="IRX65" s="650"/>
      <c r="IRY65" s="650"/>
      <c r="IRZ65" s="650"/>
      <c r="ISA65" s="650"/>
      <c r="ISB65" s="650"/>
      <c r="ISC65" s="650"/>
      <c r="ISD65" s="650"/>
      <c r="ISE65" s="650"/>
      <c r="ISF65" s="650"/>
      <c r="ISG65" s="650"/>
      <c r="ISH65" s="650"/>
      <c r="ISI65" s="650"/>
      <c r="ISJ65" s="650"/>
      <c r="ISK65" s="650"/>
      <c r="ISL65" s="650"/>
      <c r="ISM65" s="650"/>
      <c r="ISN65" s="650"/>
      <c r="ISO65" s="650"/>
      <c r="ISP65" s="650"/>
      <c r="ISQ65" s="650"/>
      <c r="ISR65" s="650"/>
      <c r="ISS65" s="650"/>
      <c r="IST65" s="650"/>
      <c r="ISU65" s="650"/>
      <c r="ISV65" s="650"/>
      <c r="ISW65" s="650"/>
      <c r="ISX65" s="650"/>
      <c r="ISY65" s="650"/>
      <c r="ISZ65" s="650"/>
      <c r="ITA65" s="650"/>
      <c r="ITB65" s="650"/>
      <c r="ITC65" s="650"/>
      <c r="ITD65" s="650"/>
      <c r="ITE65" s="650"/>
      <c r="ITF65" s="650"/>
      <c r="ITG65" s="650"/>
      <c r="ITH65" s="650"/>
      <c r="ITI65" s="650"/>
      <c r="ITJ65" s="650"/>
      <c r="ITK65" s="650"/>
      <c r="ITL65" s="650"/>
      <c r="ITM65" s="650"/>
      <c r="ITN65" s="650"/>
      <c r="ITO65" s="650"/>
      <c r="ITP65" s="650"/>
      <c r="ITQ65" s="650"/>
      <c r="ITR65" s="650"/>
      <c r="ITS65" s="650"/>
      <c r="ITT65" s="650"/>
      <c r="ITU65" s="650"/>
      <c r="ITV65" s="650"/>
      <c r="ITW65" s="650"/>
      <c r="ITX65" s="650"/>
      <c r="ITY65" s="650"/>
      <c r="ITZ65" s="650"/>
      <c r="IUA65" s="650"/>
      <c r="IUB65" s="650"/>
      <c r="IUC65" s="650"/>
      <c r="IUD65" s="650"/>
      <c r="IUE65" s="650"/>
      <c r="IUF65" s="650"/>
      <c r="IUG65" s="650"/>
      <c r="IUH65" s="650"/>
      <c r="IUI65" s="650"/>
      <c r="IUJ65" s="650"/>
      <c r="IUK65" s="650"/>
      <c r="IUL65" s="650"/>
      <c r="IUM65" s="650"/>
      <c r="IUN65" s="650"/>
      <c r="IUO65" s="650"/>
      <c r="IUP65" s="650"/>
      <c r="IUQ65" s="650"/>
      <c r="IUR65" s="650"/>
      <c r="IUS65" s="650"/>
      <c r="IUT65" s="650"/>
      <c r="IUU65" s="650"/>
      <c r="IUV65" s="650"/>
      <c r="IUW65" s="650"/>
      <c r="IUX65" s="650"/>
      <c r="IUY65" s="650"/>
      <c r="IUZ65" s="650"/>
      <c r="IVA65" s="650"/>
      <c r="IVB65" s="650"/>
      <c r="IVC65" s="650"/>
      <c r="IVD65" s="650"/>
      <c r="IVE65" s="650"/>
      <c r="IVF65" s="650"/>
      <c r="IVG65" s="650"/>
      <c r="IVH65" s="650"/>
      <c r="IVI65" s="650"/>
      <c r="IVJ65" s="650"/>
      <c r="IVK65" s="650"/>
      <c r="IVL65" s="650"/>
      <c r="IVM65" s="650"/>
      <c r="IVN65" s="650"/>
      <c r="IVO65" s="650"/>
      <c r="IVP65" s="650"/>
      <c r="IVQ65" s="650"/>
      <c r="IVR65" s="650"/>
      <c r="IVS65" s="650"/>
      <c r="IVT65" s="650"/>
      <c r="IVU65" s="650"/>
      <c r="IVV65" s="650"/>
      <c r="IVW65" s="650"/>
      <c r="IVX65" s="650"/>
      <c r="IVY65" s="650"/>
      <c r="IVZ65" s="650"/>
      <c r="IWA65" s="650"/>
      <c r="IWB65" s="650"/>
      <c r="IWC65" s="650"/>
      <c r="IWD65" s="650"/>
      <c r="IWE65" s="650"/>
      <c r="IWF65" s="650"/>
      <c r="IWG65" s="650"/>
      <c r="IWH65" s="650"/>
      <c r="IWI65" s="650"/>
      <c r="IWJ65" s="650"/>
      <c r="IWK65" s="650"/>
      <c r="IWL65" s="650"/>
      <c r="IWM65" s="650"/>
      <c r="IWN65" s="650"/>
      <c r="IWO65" s="650"/>
      <c r="IWP65" s="650"/>
      <c r="IWQ65" s="650"/>
      <c r="IWR65" s="650"/>
      <c r="IWS65" s="650"/>
      <c r="IWT65" s="650"/>
      <c r="IWU65" s="650"/>
      <c r="IWV65" s="650"/>
      <c r="IWW65" s="650"/>
      <c r="IWX65" s="650"/>
      <c r="IWY65" s="650"/>
      <c r="IWZ65" s="650"/>
      <c r="IXA65" s="650"/>
      <c r="IXB65" s="650"/>
      <c r="IXC65" s="650"/>
      <c r="IXD65" s="650"/>
      <c r="IXE65" s="650"/>
      <c r="IXF65" s="650"/>
      <c r="IXG65" s="650"/>
      <c r="IXH65" s="650"/>
      <c r="IXI65" s="650"/>
      <c r="IXJ65" s="650"/>
      <c r="IXK65" s="650"/>
      <c r="IXL65" s="650"/>
      <c r="IXM65" s="650"/>
      <c r="IXN65" s="650"/>
      <c r="IXO65" s="650"/>
      <c r="IXP65" s="650"/>
      <c r="IXQ65" s="650"/>
      <c r="IXR65" s="650"/>
      <c r="IXS65" s="650"/>
      <c r="IXT65" s="650"/>
      <c r="IXU65" s="650"/>
      <c r="IXV65" s="650"/>
      <c r="IXW65" s="650"/>
      <c r="IXX65" s="650"/>
      <c r="IXY65" s="650"/>
      <c r="IXZ65" s="650"/>
      <c r="IYA65" s="650"/>
      <c r="IYB65" s="650"/>
      <c r="IYC65" s="650"/>
      <c r="IYD65" s="650"/>
      <c r="IYE65" s="650"/>
      <c r="IYF65" s="650"/>
      <c r="IYG65" s="650"/>
      <c r="IYH65" s="650"/>
      <c r="IYI65" s="650"/>
      <c r="IYJ65" s="650"/>
      <c r="IYK65" s="650"/>
      <c r="IYL65" s="650"/>
      <c r="IYM65" s="650"/>
      <c r="IYN65" s="650"/>
      <c r="IYO65" s="650"/>
      <c r="IYP65" s="650"/>
      <c r="IYQ65" s="650"/>
      <c r="IYR65" s="650"/>
      <c r="IYS65" s="650"/>
      <c r="IYT65" s="650"/>
      <c r="IYU65" s="650"/>
      <c r="IYV65" s="650"/>
      <c r="IYW65" s="650"/>
      <c r="IYX65" s="650"/>
      <c r="IYY65" s="650"/>
      <c r="IYZ65" s="650"/>
      <c r="IZA65" s="650"/>
      <c r="IZB65" s="650"/>
      <c r="IZC65" s="650"/>
      <c r="IZD65" s="650"/>
      <c r="IZE65" s="650"/>
      <c r="IZF65" s="650"/>
      <c r="IZG65" s="650"/>
      <c r="IZH65" s="650"/>
      <c r="IZI65" s="650"/>
      <c r="IZJ65" s="650"/>
      <c r="IZK65" s="650"/>
      <c r="IZL65" s="650"/>
      <c r="IZM65" s="650"/>
      <c r="IZN65" s="650"/>
      <c r="IZO65" s="650"/>
      <c r="IZP65" s="650"/>
      <c r="IZQ65" s="650"/>
      <c r="IZR65" s="650"/>
      <c r="IZS65" s="650"/>
      <c r="IZT65" s="650"/>
      <c r="IZU65" s="650"/>
      <c r="IZV65" s="650"/>
      <c r="IZW65" s="650"/>
      <c r="IZX65" s="650"/>
      <c r="IZY65" s="650"/>
      <c r="IZZ65" s="650"/>
      <c r="JAA65" s="650"/>
      <c r="JAB65" s="650"/>
      <c r="JAC65" s="650"/>
      <c r="JAD65" s="650"/>
      <c r="JAE65" s="650"/>
      <c r="JAF65" s="650"/>
      <c r="JAG65" s="650"/>
      <c r="JAH65" s="650"/>
      <c r="JAI65" s="650"/>
      <c r="JAJ65" s="650"/>
      <c r="JAK65" s="650"/>
      <c r="JAL65" s="650"/>
      <c r="JAM65" s="650"/>
      <c r="JAN65" s="650"/>
      <c r="JAO65" s="650"/>
      <c r="JAP65" s="650"/>
      <c r="JAQ65" s="650"/>
      <c r="JAR65" s="650"/>
      <c r="JAS65" s="650"/>
      <c r="JAT65" s="650"/>
      <c r="JAU65" s="650"/>
      <c r="JAV65" s="650"/>
      <c r="JAW65" s="650"/>
      <c r="JAX65" s="650"/>
      <c r="JAY65" s="650"/>
      <c r="JAZ65" s="650"/>
      <c r="JBA65" s="650"/>
      <c r="JBB65" s="650"/>
      <c r="JBC65" s="650"/>
      <c r="JBD65" s="650"/>
      <c r="JBE65" s="650"/>
      <c r="JBF65" s="650"/>
      <c r="JBG65" s="650"/>
      <c r="JBH65" s="650"/>
      <c r="JBI65" s="650"/>
      <c r="JBJ65" s="650"/>
      <c r="JBK65" s="650"/>
      <c r="JBL65" s="650"/>
      <c r="JBM65" s="650"/>
      <c r="JBN65" s="650"/>
      <c r="JBO65" s="650"/>
      <c r="JBP65" s="650"/>
      <c r="JBQ65" s="650"/>
      <c r="JBR65" s="650"/>
      <c r="JBS65" s="650"/>
      <c r="JBT65" s="650"/>
      <c r="JBU65" s="650"/>
      <c r="JBV65" s="650"/>
      <c r="JBW65" s="650"/>
      <c r="JBX65" s="650"/>
      <c r="JBY65" s="650"/>
      <c r="JBZ65" s="650"/>
      <c r="JCA65" s="650"/>
      <c r="JCB65" s="650"/>
      <c r="JCC65" s="650"/>
      <c r="JCD65" s="650"/>
      <c r="JCE65" s="650"/>
      <c r="JCF65" s="650"/>
      <c r="JCG65" s="650"/>
      <c r="JCH65" s="650"/>
      <c r="JCI65" s="650"/>
      <c r="JCJ65" s="650"/>
      <c r="JCK65" s="650"/>
      <c r="JCL65" s="650"/>
      <c r="JCM65" s="650"/>
      <c r="JCN65" s="650"/>
      <c r="JCO65" s="650"/>
      <c r="JCP65" s="650"/>
      <c r="JCQ65" s="650"/>
      <c r="JCR65" s="650"/>
      <c r="JCS65" s="650"/>
      <c r="JCT65" s="650"/>
      <c r="JCU65" s="650"/>
      <c r="JCV65" s="650"/>
      <c r="JCW65" s="650"/>
      <c r="JCX65" s="650"/>
      <c r="JCY65" s="650"/>
      <c r="JCZ65" s="650"/>
      <c r="JDA65" s="650"/>
      <c r="JDB65" s="650"/>
      <c r="JDC65" s="650"/>
      <c r="JDD65" s="650"/>
      <c r="JDE65" s="650"/>
      <c r="JDF65" s="650"/>
      <c r="JDG65" s="650"/>
      <c r="JDH65" s="650"/>
      <c r="JDI65" s="650"/>
      <c r="JDJ65" s="650"/>
      <c r="JDK65" s="650"/>
      <c r="JDL65" s="650"/>
      <c r="JDM65" s="650"/>
      <c r="JDN65" s="650"/>
      <c r="JDO65" s="650"/>
      <c r="JDP65" s="650"/>
      <c r="JDQ65" s="650"/>
      <c r="JDR65" s="650"/>
      <c r="JDS65" s="650"/>
      <c r="JDT65" s="650"/>
      <c r="JDU65" s="650"/>
      <c r="JDV65" s="650"/>
      <c r="JDW65" s="650"/>
      <c r="JDX65" s="650"/>
      <c r="JDY65" s="650"/>
      <c r="JDZ65" s="650"/>
      <c r="JEA65" s="650"/>
      <c r="JEB65" s="650"/>
      <c r="JEC65" s="650"/>
      <c r="JED65" s="650"/>
      <c r="JEE65" s="650"/>
      <c r="JEF65" s="650"/>
      <c r="JEG65" s="650"/>
      <c r="JEH65" s="650"/>
      <c r="JEI65" s="650"/>
      <c r="JEJ65" s="650"/>
      <c r="JEK65" s="650"/>
      <c r="JEL65" s="650"/>
      <c r="JEM65" s="650"/>
      <c r="JEN65" s="650"/>
      <c r="JEO65" s="650"/>
      <c r="JEP65" s="650"/>
      <c r="JEQ65" s="650"/>
      <c r="JER65" s="650"/>
      <c r="JES65" s="650"/>
      <c r="JET65" s="650"/>
      <c r="JEU65" s="650"/>
      <c r="JEV65" s="650"/>
      <c r="JEW65" s="650"/>
      <c r="JEX65" s="650"/>
      <c r="JEY65" s="650"/>
      <c r="JEZ65" s="650"/>
      <c r="JFA65" s="650"/>
      <c r="JFB65" s="650"/>
      <c r="JFC65" s="650"/>
      <c r="JFD65" s="650"/>
      <c r="JFE65" s="650"/>
      <c r="JFF65" s="650"/>
      <c r="JFG65" s="650"/>
      <c r="JFH65" s="650"/>
      <c r="JFI65" s="650"/>
      <c r="JFJ65" s="650"/>
      <c r="JFK65" s="650"/>
      <c r="JFL65" s="650"/>
      <c r="JFM65" s="650"/>
      <c r="JFN65" s="650"/>
      <c r="JFO65" s="650"/>
      <c r="JFP65" s="650"/>
      <c r="JFQ65" s="650"/>
      <c r="JFR65" s="650"/>
      <c r="JFS65" s="650"/>
      <c r="JFT65" s="650"/>
      <c r="JFU65" s="650"/>
      <c r="JFV65" s="650"/>
      <c r="JFW65" s="650"/>
      <c r="JFX65" s="650"/>
      <c r="JFY65" s="650"/>
      <c r="JFZ65" s="650"/>
      <c r="JGA65" s="650"/>
      <c r="JGB65" s="650"/>
      <c r="JGC65" s="650"/>
      <c r="JGD65" s="650"/>
      <c r="JGE65" s="650"/>
      <c r="JGF65" s="650"/>
      <c r="JGG65" s="650"/>
      <c r="JGH65" s="650"/>
      <c r="JGI65" s="650"/>
      <c r="JGJ65" s="650"/>
      <c r="JGK65" s="650"/>
      <c r="JGL65" s="650"/>
      <c r="JGM65" s="650"/>
      <c r="JGN65" s="650"/>
      <c r="JGO65" s="650"/>
      <c r="JGP65" s="650"/>
      <c r="JGQ65" s="650"/>
      <c r="JGR65" s="650"/>
      <c r="JGS65" s="650"/>
      <c r="JGT65" s="650"/>
      <c r="JGU65" s="650"/>
      <c r="JGV65" s="650"/>
      <c r="JGW65" s="650"/>
      <c r="JGX65" s="650"/>
      <c r="JGY65" s="650"/>
      <c r="JGZ65" s="650"/>
      <c r="JHA65" s="650"/>
      <c r="JHB65" s="650"/>
      <c r="JHC65" s="650"/>
      <c r="JHD65" s="650"/>
      <c r="JHE65" s="650"/>
      <c r="JHF65" s="650"/>
      <c r="JHG65" s="650"/>
      <c r="JHH65" s="650"/>
      <c r="JHI65" s="650"/>
      <c r="JHJ65" s="650"/>
      <c r="JHK65" s="650"/>
      <c r="JHL65" s="650"/>
      <c r="JHM65" s="650"/>
      <c r="JHN65" s="650"/>
      <c r="JHO65" s="650"/>
      <c r="JHP65" s="650"/>
      <c r="JHQ65" s="650"/>
      <c r="JHR65" s="650"/>
      <c r="JHS65" s="650"/>
      <c r="JHT65" s="650"/>
      <c r="JHU65" s="650"/>
      <c r="JHV65" s="650"/>
      <c r="JHW65" s="650"/>
      <c r="JHX65" s="650"/>
      <c r="JHY65" s="650"/>
      <c r="JHZ65" s="650"/>
      <c r="JIA65" s="650"/>
      <c r="JIB65" s="650"/>
      <c r="JIC65" s="650"/>
      <c r="JID65" s="650"/>
      <c r="JIE65" s="650"/>
      <c r="JIF65" s="650"/>
      <c r="JIG65" s="650"/>
      <c r="JIH65" s="650"/>
      <c r="JII65" s="650"/>
      <c r="JIJ65" s="650"/>
      <c r="JIK65" s="650"/>
      <c r="JIL65" s="650"/>
      <c r="JIM65" s="650"/>
      <c r="JIN65" s="650"/>
      <c r="JIO65" s="650"/>
      <c r="JIP65" s="650"/>
      <c r="JIQ65" s="650"/>
      <c r="JIR65" s="650"/>
      <c r="JIS65" s="650"/>
      <c r="JIT65" s="650"/>
      <c r="JIU65" s="650"/>
      <c r="JIV65" s="650"/>
      <c r="JIW65" s="650"/>
      <c r="JIX65" s="650"/>
      <c r="JIY65" s="650"/>
      <c r="JIZ65" s="650"/>
      <c r="JJA65" s="650"/>
      <c r="JJB65" s="650"/>
      <c r="JJC65" s="650"/>
      <c r="JJD65" s="650"/>
      <c r="JJE65" s="650"/>
      <c r="JJF65" s="650"/>
      <c r="JJG65" s="650"/>
      <c r="JJH65" s="650"/>
      <c r="JJI65" s="650"/>
      <c r="JJJ65" s="650"/>
      <c r="JJK65" s="650"/>
      <c r="JJL65" s="650"/>
      <c r="JJM65" s="650"/>
      <c r="JJN65" s="650"/>
      <c r="JJO65" s="650"/>
      <c r="JJP65" s="650"/>
      <c r="JJQ65" s="650"/>
      <c r="JJR65" s="650"/>
      <c r="JJS65" s="650"/>
      <c r="JJT65" s="650"/>
      <c r="JJU65" s="650"/>
      <c r="JJV65" s="650"/>
      <c r="JJW65" s="650"/>
      <c r="JJX65" s="650"/>
      <c r="JJY65" s="650"/>
      <c r="JJZ65" s="650"/>
      <c r="JKA65" s="650"/>
      <c r="JKB65" s="650"/>
      <c r="JKC65" s="650"/>
      <c r="JKD65" s="650"/>
      <c r="JKE65" s="650"/>
      <c r="JKF65" s="650"/>
      <c r="JKG65" s="650"/>
      <c r="JKH65" s="650"/>
      <c r="JKI65" s="650"/>
      <c r="JKJ65" s="650"/>
      <c r="JKK65" s="650"/>
      <c r="JKL65" s="650"/>
      <c r="JKM65" s="650"/>
      <c r="JKN65" s="650"/>
      <c r="JKO65" s="650"/>
      <c r="JKP65" s="650"/>
      <c r="JKQ65" s="650"/>
      <c r="JKR65" s="650"/>
      <c r="JKS65" s="650"/>
      <c r="JKT65" s="650"/>
      <c r="JKU65" s="650"/>
      <c r="JKV65" s="650"/>
      <c r="JKW65" s="650"/>
      <c r="JKX65" s="650"/>
      <c r="JKY65" s="650"/>
      <c r="JKZ65" s="650"/>
      <c r="JLA65" s="650"/>
      <c r="JLB65" s="650"/>
      <c r="JLC65" s="650"/>
      <c r="JLD65" s="650"/>
      <c r="JLE65" s="650"/>
      <c r="JLF65" s="650"/>
      <c r="JLG65" s="650"/>
      <c r="JLH65" s="650"/>
      <c r="JLI65" s="650"/>
      <c r="JLJ65" s="650"/>
      <c r="JLK65" s="650"/>
      <c r="JLL65" s="650"/>
      <c r="JLM65" s="650"/>
      <c r="JLN65" s="650"/>
      <c r="JLO65" s="650"/>
      <c r="JLP65" s="650"/>
      <c r="JLQ65" s="650"/>
      <c r="JLR65" s="650"/>
      <c r="JLS65" s="650"/>
      <c r="JLT65" s="650"/>
      <c r="JLU65" s="650"/>
      <c r="JLV65" s="650"/>
      <c r="JLW65" s="650"/>
      <c r="JLX65" s="650"/>
      <c r="JLY65" s="650"/>
      <c r="JLZ65" s="650"/>
      <c r="JMA65" s="650"/>
      <c r="JMB65" s="650"/>
      <c r="JMC65" s="650"/>
      <c r="JMD65" s="650"/>
      <c r="JME65" s="650"/>
      <c r="JMF65" s="650"/>
      <c r="JMG65" s="650"/>
      <c r="JMH65" s="650"/>
      <c r="JMI65" s="650"/>
      <c r="JMJ65" s="650"/>
      <c r="JMK65" s="650"/>
      <c r="JML65" s="650"/>
      <c r="JMM65" s="650"/>
      <c r="JMN65" s="650"/>
      <c r="JMO65" s="650"/>
      <c r="JMP65" s="650"/>
      <c r="JMQ65" s="650"/>
      <c r="JMR65" s="650"/>
      <c r="JMS65" s="650"/>
      <c r="JMT65" s="650"/>
      <c r="JMU65" s="650"/>
      <c r="JMV65" s="650"/>
      <c r="JMW65" s="650"/>
      <c r="JMX65" s="650"/>
      <c r="JMY65" s="650"/>
      <c r="JMZ65" s="650"/>
      <c r="JNA65" s="650"/>
      <c r="JNB65" s="650"/>
      <c r="JNC65" s="650"/>
      <c r="JND65" s="650"/>
      <c r="JNE65" s="650"/>
      <c r="JNF65" s="650"/>
      <c r="JNG65" s="650"/>
      <c r="JNH65" s="650"/>
      <c r="JNI65" s="650"/>
      <c r="JNJ65" s="650"/>
      <c r="JNK65" s="650"/>
      <c r="JNL65" s="650"/>
      <c r="JNM65" s="650"/>
      <c r="JNN65" s="650"/>
      <c r="JNO65" s="650"/>
      <c r="JNP65" s="650"/>
      <c r="JNQ65" s="650"/>
      <c r="JNR65" s="650"/>
      <c r="JNS65" s="650"/>
      <c r="JNT65" s="650"/>
      <c r="JNU65" s="650"/>
      <c r="JNV65" s="650"/>
      <c r="JNW65" s="650"/>
      <c r="JNX65" s="650"/>
      <c r="JNY65" s="650"/>
      <c r="JNZ65" s="650"/>
      <c r="JOA65" s="650"/>
      <c r="JOB65" s="650"/>
      <c r="JOC65" s="650"/>
      <c r="JOD65" s="650"/>
      <c r="JOE65" s="650"/>
      <c r="JOF65" s="650"/>
      <c r="JOG65" s="650"/>
      <c r="JOH65" s="650"/>
      <c r="JOI65" s="650"/>
      <c r="JOJ65" s="650"/>
      <c r="JOK65" s="650"/>
      <c r="JOL65" s="650"/>
      <c r="JOM65" s="650"/>
      <c r="JON65" s="650"/>
      <c r="JOO65" s="650"/>
      <c r="JOP65" s="650"/>
      <c r="JOQ65" s="650"/>
      <c r="JOR65" s="650"/>
      <c r="JOS65" s="650"/>
      <c r="JOT65" s="650"/>
      <c r="JOU65" s="650"/>
      <c r="JOV65" s="650"/>
      <c r="JOW65" s="650"/>
      <c r="JOX65" s="650"/>
      <c r="JOY65" s="650"/>
      <c r="JOZ65" s="650"/>
      <c r="JPA65" s="650"/>
      <c r="JPB65" s="650"/>
      <c r="JPC65" s="650"/>
      <c r="JPD65" s="650"/>
      <c r="JPE65" s="650"/>
      <c r="JPF65" s="650"/>
      <c r="JPG65" s="650"/>
      <c r="JPH65" s="650"/>
      <c r="JPI65" s="650"/>
      <c r="JPJ65" s="650"/>
      <c r="JPK65" s="650"/>
      <c r="JPL65" s="650"/>
      <c r="JPM65" s="650"/>
      <c r="JPN65" s="650"/>
      <c r="JPO65" s="650"/>
      <c r="JPP65" s="650"/>
      <c r="JPQ65" s="650"/>
      <c r="JPR65" s="650"/>
      <c r="JPS65" s="650"/>
      <c r="JPT65" s="650"/>
      <c r="JPU65" s="650"/>
      <c r="JPV65" s="650"/>
      <c r="JPW65" s="650"/>
      <c r="JPX65" s="650"/>
      <c r="JPY65" s="650"/>
      <c r="JPZ65" s="650"/>
      <c r="JQA65" s="650"/>
      <c r="JQB65" s="650"/>
      <c r="JQC65" s="650"/>
      <c r="JQD65" s="650"/>
      <c r="JQE65" s="650"/>
      <c r="JQF65" s="650"/>
      <c r="JQG65" s="650"/>
      <c r="JQH65" s="650"/>
      <c r="JQI65" s="650"/>
      <c r="JQJ65" s="650"/>
      <c r="JQK65" s="650"/>
      <c r="JQL65" s="650"/>
      <c r="JQM65" s="650"/>
      <c r="JQN65" s="650"/>
      <c r="JQO65" s="650"/>
      <c r="JQP65" s="650"/>
      <c r="JQQ65" s="650"/>
      <c r="JQR65" s="650"/>
      <c r="JQS65" s="650"/>
      <c r="JQT65" s="650"/>
      <c r="JQU65" s="650"/>
      <c r="JQV65" s="650"/>
      <c r="JQW65" s="650"/>
      <c r="JQX65" s="650"/>
      <c r="JQY65" s="650"/>
      <c r="JQZ65" s="650"/>
      <c r="JRA65" s="650"/>
      <c r="JRB65" s="650"/>
      <c r="JRC65" s="650"/>
      <c r="JRD65" s="650"/>
      <c r="JRE65" s="650"/>
      <c r="JRF65" s="650"/>
      <c r="JRG65" s="650"/>
      <c r="JRH65" s="650"/>
      <c r="JRI65" s="650"/>
      <c r="JRJ65" s="650"/>
      <c r="JRK65" s="650"/>
      <c r="JRL65" s="650"/>
      <c r="JRM65" s="650"/>
      <c r="JRN65" s="650"/>
      <c r="JRO65" s="650"/>
      <c r="JRP65" s="650"/>
      <c r="JRQ65" s="650"/>
      <c r="JRR65" s="650"/>
      <c r="JRS65" s="650"/>
      <c r="JRT65" s="650"/>
      <c r="JRU65" s="650"/>
      <c r="JRV65" s="650"/>
      <c r="JRW65" s="650"/>
      <c r="JRX65" s="650"/>
      <c r="JRY65" s="650"/>
      <c r="JRZ65" s="650"/>
      <c r="JSA65" s="650"/>
      <c r="JSB65" s="650"/>
      <c r="JSC65" s="650"/>
      <c r="JSD65" s="650"/>
      <c r="JSE65" s="650"/>
      <c r="JSF65" s="650"/>
      <c r="JSG65" s="650"/>
      <c r="JSH65" s="650"/>
      <c r="JSI65" s="650"/>
      <c r="JSJ65" s="650"/>
      <c r="JSK65" s="650"/>
      <c r="JSL65" s="650"/>
      <c r="JSM65" s="650"/>
      <c r="JSN65" s="650"/>
      <c r="JSO65" s="650"/>
      <c r="JSP65" s="650"/>
      <c r="JSQ65" s="650"/>
      <c r="JSR65" s="650"/>
      <c r="JSS65" s="650"/>
      <c r="JST65" s="650"/>
      <c r="JSU65" s="650"/>
      <c r="JSV65" s="650"/>
      <c r="JSW65" s="650"/>
      <c r="JSX65" s="650"/>
      <c r="JSY65" s="650"/>
      <c r="JSZ65" s="650"/>
      <c r="JTA65" s="650"/>
      <c r="JTB65" s="650"/>
      <c r="JTC65" s="650"/>
      <c r="JTD65" s="650"/>
      <c r="JTE65" s="650"/>
      <c r="JTF65" s="650"/>
      <c r="JTG65" s="650"/>
      <c r="JTH65" s="650"/>
      <c r="JTI65" s="650"/>
      <c r="JTJ65" s="650"/>
      <c r="JTK65" s="650"/>
      <c r="JTL65" s="650"/>
      <c r="JTM65" s="650"/>
      <c r="JTN65" s="650"/>
      <c r="JTO65" s="650"/>
      <c r="JTP65" s="650"/>
      <c r="JTQ65" s="650"/>
      <c r="JTR65" s="650"/>
      <c r="JTS65" s="650"/>
      <c r="JTT65" s="650"/>
      <c r="JTU65" s="650"/>
      <c r="JTV65" s="650"/>
      <c r="JTW65" s="650"/>
      <c r="JTX65" s="650"/>
      <c r="JTY65" s="650"/>
      <c r="JTZ65" s="650"/>
      <c r="JUA65" s="650"/>
      <c r="JUB65" s="650"/>
      <c r="JUC65" s="650"/>
      <c r="JUD65" s="650"/>
      <c r="JUE65" s="650"/>
      <c r="JUF65" s="650"/>
      <c r="JUG65" s="650"/>
      <c r="JUH65" s="650"/>
      <c r="JUI65" s="650"/>
      <c r="JUJ65" s="650"/>
      <c r="JUK65" s="650"/>
      <c r="JUL65" s="650"/>
      <c r="JUM65" s="650"/>
      <c r="JUN65" s="650"/>
      <c r="JUO65" s="650"/>
      <c r="JUP65" s="650"/>
      <c r="JUQ65" s="650"/>
      <c r="JUR65" s="650"/>
      <c r="JUS65" s="650"/>
      <c r="JUT65" s="650"/>
      <c r="JUU65" s="650"/>
      <c r="JUV65" s="650"/>
      <c r="JUW65" s="650"/>
      <c r="JUX65" s="650"/>
      <c r="JUY65" s="650"/>
      <c r="JUZ65" s="650"/>
      <c r="JVA65" s="650"/>
      <c r="JVB65" s="650"/>
      <c r="JVC65" s="650"/>
      <c r="JVD65" s="650"/>
      <c r="JVE65" s="650"/>
      <c r="JVF65" s="650"/>
      <c r="JVG65" s="650"/>
      <c r="JVH65" s="650"/>
      <c r="JVI65" s="650"/>
      <c r="JVJ65" s="650"/>
      <c r="JVK65" s="650"/>
      <c r="JVL65" s="650"/>
      <c r="JVM65" s="650"/>
      <c r="JVN65" s="650"/>
      <c r="JVO65" s="650"/>
      <c r="JVP65" s="650"/>
      <c r="JVQ65" s="650"/>
      <c r="JVR65" s="650"/>
      <c r="JVS65" s="650"/>
      <c r="JVT65" s="650"/>
      <c r="JVU65" s="650"/>
      <c r="JVV65" s="650"/>
      <c r="JVW65" s="650"/>
      <c r="JVX65" s="650"/>
      <c r="JVY65" s="650"/>
      <c r="JVZ65" s="650"/>
      <c r="JWA65" s="650"/>
      <c r="JWB65" s="650"/>
      <c r="JWC65" s="650"/>
      <c r="JWD65" s="650"/>
      <c r="JWE65" s="650"/>
      <c r="JWF65" s="650"/>
      <c r="JWG65" s="650"/>
      <c r="JWH65" s="650"/>
      <c r="JWI65" s="650"/>
      <c r="JWJ65" s="650"/>
      <c r="JWK65" s="650"/>
      <c r="JWL65" s="650"/>
      <c r="JWM65" s="650"/>
      <c r="JWN65" s="650"/>
      <c r="JWO65" s="650"/>
      <c r="JWP65" s="650"/>
      <c r="JWQ65" s="650"/>
      <c r="JWR65" s="650"/>
      <c r="JWS65" s="650"/>
      <c r="JWT65" s="650"/>
      <c r="JWU65" s="650"/>
      <c r="JWV65" s="650"/>
      <c r="JWW65" s="650"/>
      <c r="JWX65" s="650"/>
      <c r="JWY65" s="650"/>
      <c r="JWZ65" s="650"/>
      <c r="JXA65" s="650"/>
      <c r="JXB65" s="650"/>
      <c r="JXC65" s="650"/>
      <c r="JXD65" s="650"/>
      <c r="JXE65" s="650"/>
      <c r="JXF65" s="650"/>
      <c r="JXG65" s="650"/>
      <c r="JXH65" s="650"/>
      <c r="JXI65" s="650"/>
      <c r="JXJ65" s="650"/>
      <c r="JXK65" s="650"/>
      <c r="JXL65" s="650"/>
      <c r="JXM65" s="650"/>
      <c r="JXN65" s="650"/>
      <c r="JXO65" s="650"/>
      <c r="JXP65" s="650"/>
      <c r="JXQ65" s="650"/>
      <c r="JXR65" s="650"/>
      <c r="JXS65" s="650"/>
      <c r="JXT65" s="650"/>
      <c r="JXU65" s="650"/>
      <c r="JXV65" s="650"/>
      <c r="JXW65" s="650"/>
      <c r="JXX65" s="650"/>
      <c r="JXY65" s="650"/>
      <c r="JXZ65" s="650"/>
      <c r="JYA65" s="650"/>
      <c r="JYB65" s="650"/>
      <c r="JYC65" s="650"/>
      <c r="JYD65" s="650"/>
      <c r="JYE65" s="650"/>
      <c r="JYF65" s="650"/>
      <c r="JYG65" s="650"/>
      <c r="JYH65" s="650"/>
      <c r="JYI65" s="650"/>
      <c r="JYJ65" s="650"/>
      <c r="JYK65" s="650"/>
      <c r="JYL65" s="650"/>
      <c r="JYM65" s="650"/>
      <c r="JYN65" s="650"/>
      <c r="JYO65" s="650"/>
      <c r="JYP65" s="650"/>
      <c r="JYQ65" s="650"/>
      <c r="JYR65" s="650"/>
      <c r="JYS65" s="650"/>
      <c r="JYT65" s="650"/>
      <c r="JYU65" s="650"/>
      <c r="JYV65" s="650"/>
      <c r="JYW65" s="650"/>
      <c r="JYX65" s="650"/>
      <c r="JYY65" s="650"/>
      <c r="JYZ65" s="650"/>
      <c r="JZA65" s="650"/>
      <c r="JZB65" s="650"/>
      <c r="JZC65" s="650"/>
      <c r="JZD65" s="650"/>
      <c r="JZE65" s="650"/>
      <c r="JZF65" s="650"/>
      <c r="JZG65" s="650"/>
      <c r="JZH65" s="650"/>
      <c r="JZI65" s="650"/>
      <c r="JZJ65" s="650"/>
      <c r="JZK65" s="650"/>
      <c r="JZL65" s="650"/>
      <c r="JZM65" s="650"/>
      <c r="JZN65" s="650"/>
      <c r="JZO65" s="650"/>
      <c r="JZP65" s="650"/>
      <c r="JZQ65" s="650"/>
      <c r="JZR65" s="650"/>
      <c r="JZS65" s="650"/>
      <c r="JZT65" s="650"/>
      <c r="JZU65" s="650"/>
      <c r="JZV65" s="650"/>
      <c r="JZW65" s="650"/>
      <c r="JZX65" s="650"/>
      <c r="JZY65" s="650"/>
      <c r="JZZ65" s="650"/>
      <c r="KAA65" s="650"/>
      <c r="KAB65" s="650"/>
      <c r="KAC65" s="650"/>
      <c r="KAD65" s="650"/>
      <c r="KAE65" s="650"/>
      <c r="KAF65" s="650"/>
      <c r="KAG65" s="650"/>
      <c r="KAH65" s="650"/>
      <c r="KAI65" s="650"/>
      <c r="KAJ65" s="650"/>
      <c r="KAK65" s="650"/>
      <c r="KAL65" s="650"/>
      <c r="KAM65" s="650"/>
      <c r="KAN65" s="650"/>
      <c r="KAO65" s="650"/>
      <c r="KAP65" s="650"/>
      <c r="KAQ65" s="650"/>
      <c r="KAR65" s="650"/>
      <c r="KAS65" s="650"/>
      <c r="KAT65" s="650"/>
      <c r="KAU65" s="650"/>
      <c r="KAV65" s="650"/>
      <c r="KAW65" s="650"/>
      <c r="KAX65" s="650"/>
      <c r="KAY65" s="650"/>
      <c r="KAZ65" s="650"/>
      <c r="KBA65" s="650"/>
      <c r="KBB65" s="650"/>
      <c r="KBC65" s="650"/>
      <c r="KBD65" s="650"/>
      <c r="KBE65" s="650"/>
      <c r="KBF65" s="650"/>
      <c r="KBG65" s="650"/>
      <c r="KBH65" s="650"/>
      <c r="KBI65" s="650"/>
      <c r="KBJ65" s="650"/>
      <c r="KBK65" s="650"/>
      <c r="KBL65" s="650"/>
      <c r="KBM65" s="650"/>
      <c r="KBN65" s="650"/>
      <c r="KBO65" s="650"/>
      <c r="KBP65" s="650"/>
      <c r="KBQ65" s="650"/>
      <c r="KBR65" s="650"/>
      <c r="KBS65" s="650"/>
      <c r="KBT65" s="650"/>
      <c r="KBU65" s="650"/>
      <c r="KBV65" s="650"/>
      <c r="KBW65" s="650"/>
      <c r="KBX65" s="650"/>
      <c r="KBY65" s="650"/>
      <c r="KBZ65" s="650"/>
      <c r="KCA65" s="650"/>
      <c r="KCB65" s="650"/>
      <c r="KCC65" s="650"/>
      <c r="KCD65" s="650"/>
      <c r="KCE65" s="650"/>
      <c r="KCF65" s="650"/>
      <c r="KCG65" s="650"/>
      <c r="KCH65" s="650"/>
      <c r="KCI65" s="650"/>
      <c r="KCJ65" s="650"/>
      <c r="KCK65" s="650"/>
      <c r="KCL65" s="650"/>
      <c r="KCM65" s="650"/>
      <c r="KCN65" s="650"/>
      <c r="KCO65" s="650"/>
      <c r="KCP65" s="650"/>
      <c r="KCQ65" s="650"/>
      <c r="KCR65" s="650"/>
      <c r="KCS65" s="650"/>
      <c r="KCT65" s="650"/>
      <c r="KCU65" s="650"/>
      <c r="KCV65" s="650"/>
      <c r="KCW65" s="650"/>
      <c r="KCX65" s="650"/>
      <c r="KCY65" s="650"/>
      <c r="KCZ65" s="650"/>
      <c r="KDA65" s="650"/>
      <c r="KDB65" s="650"/>
      <c r="KDC65" s="650"/>
      <c r="KDD65" s="650"/>
      <c r="KDE65" s="650"/>
      <c r="KDF65" s="650"/>
      <c r="KDG65" s="650"/>
      <c r="KDH65" s="650"/>
      <c r="KDI65" s="650"/>
      <c r="KDJ65" s="650"/>
      <c r="KDK65" s="650"/>
      <c r="KDL65" s="650"/>
      <c r="KDM65" s="650"/>
      <c r="KDN65" s="650"/>
      <c r="KDO65" s="650"/>
      <c r="KDP65" s="650"/>
      <c r="KDQ65" s="650"/>
      <c r="KDR65" s="650"/>
      <c r="KDS65" s="650"/>
      <c r="KDT65" s="650"/>
      <c r="KDU65" s="650"/>
      <c r="KDV65" s="650"/>
      <c r="KDW65" s="650"/>
      <c r="KDX65" s="650"/>
      <c r="KDY65" s="650"/>
      <c r="KDZ65" s="650"/>
      <c r="KEA65" s="650"/>
      <c r="KEB65" s="650"/>
      <c r="KEC65" s="650"/>
      <c r="KED65" s="650"/>
      <c r="KEE65" s="650"/>
      <c r="KEF65" s="650"/>
      <c r="KEG65" s="650"/>
      <c r="KEH65" s="650"/>
      <c r="KEI65" s="650"/>
      <c r="KEJ65" s="650"/>
      <c r="KEK65" s="650"/>
      <c r="KEL65" s="650"/>
      <c r="KEM65" s="650"/>
      <c r="KEN65" s="650"/>
      <c r="KEO65" s="650"/>
      <c r="KEP65" s="650"/>
      <c r="KEQ65" s="650"/>
      <c r="KER65" s="650"/>
      <c r="KES65" s="650"/>
      <c r="KET65" s="650"/>
      <c r="KEU65" s="650"/>
      <c r="KEV65" s="650"/>
      <c r="KEW65" s="650"/>
      <c r="KEX65" s="650"/>
      <c r="KEY65" s="650"/>
      <c r="KEZ65" s="650"/>
      <c r="KFA65" s="650"/>
      <c r="KFB65" s="650"/>
      <c r="KFC65" s="650"/>
      <c r="KFD65" s="650"/>
      <c r="KFE65" s="650"/>
      <c r="KFF65" s="650"/>
      <c r="KFG65" s="650"/>
      <c r="KFH65" s="650"/>
      <c r="KFI65" s="650"/>
      <c r="KFJ65" s="650"/>
      <c r="KFK65" s="650"/>
      <c r="KFL65" s="650"/>
      <c r="KFM65" s="650"/>
      <c r="KFN65" s="650"/>
      <c r="KFO65" s="650"/>
      <c r="KFP65" s="650"/>
      <c r="KFQ65" s="650"/>
      <c r="KFR65" s="650"/>
      <c r="KFS65" s="650"/>
      <c r="KFT65" s="650"/>
      <c r="KFU65" s="650"/>
      <c r="KFV65" s="650"/>
      <c r="KFW65" s="650"/>
      <c r="KFX65" s="650"/>
      <c r="KFY65" s="650"/>
      <c r="KFZ65" s="650"/>
      <c r="KGA65" s="650"/>
      <c r="KGB65" s="650"/>
      <c r="KGC65" s="650"/>
      <c r="KGD65" s="650"/>
      <c r="KGE65" s="650"/>
      <c r="KGF65" s="650"/>
      <c r="KGG65" s="650"/>
      <c r="KGH65" s="650"/>
      <c r="KGI65" s="650"/>
      <c r="KGJ65" s="650"/>
      <c r="KGK65" s="650"/>
      <c r="KGL65" s="650"/>
      <c r="KGM65" s="650"/>
      <c r="KGN65" s="650"/>
      <c r="KGO65" s="650"/>
      <c r="KGP65" s="650"/>
      <c r="KGQ65" s="650"/>
      <c r="KGR65" s="650"/>
      <c r="KGS65" s="650"/>
      <c r="KGT65" s="650"/>
      <c r="KGU65" s="650"/>
      <c r="KGV65" s="650"/>
      <c r="KGW65" s="650"/>
      <c r="KGX65" s="650"/>
      <c r="KGY65" s="650"/>
      <c r="KGZ65" s="650"/>
      <c r="KHA65" s="650"/>
      <c r="KHB65" s="650"/>
      <c r="KHC65" s="650"/>
      <c r="KHD65" s="650"/>
      <c r="KHE65" s="650"/>
      <c r="KHF65" s="650"/>
      <c r="KHG65" s="650"/>
      <c r="KHH65" s="650"/>
      <c r="KHI65" s="650"/>
      <c r="KHJ65" s="650"/>
      <c r="KHK65" s="650"/>
      <c r="KHL65" s="650"/>
      <c r="KHM65" s="650"/>
      <c r="KHN65" s="650"/>
      <c r="KHO65" s="650"/>
      <c r="KHP65" s="650"/>
      <c r="KHQ65" s="650"/>
      <c r="KHR65" s="650"/>
      <c r="KHS65" s="650"/>
      <c r="KHT65" s="650"/>
      <c r="KHU65" s="650"/>
      <c r="KHV65" s="650"/>
      <c r="KHW65" s="650"/>
      <c r="KHX65" s="650"/>
      <c r="KHY65" s="650"/>
      <c r="KHZ65" s="650"/>
      <c r="KIA65" s="650"/>
      <c r="KIB65" s="650"/>
      <c r="KIC65" s="650"/>
      <c r="KID65" s="650"/>
      <c r="KIE65" s="650"/>
      <c r="KIF65" s="650"/>
      <c r="KIG65" s="650"/>
      <c r="KIH65" s="650"/>
      <c r="KII65" s="650"/>
      <c r="KIJ65" s="650"/>
      <c r="KIK65" s="650"/>
      <c r="KIL65" s="650"/>
      <c r="KIM65" s="650"/>
      <c r="KIN65" s="650"/>
      <c r="KIO65" s="650"/>
      <c r="KIP65" s="650"/>
      <c r="KIQ65" s="650"/>
      <c r="KIR65" s="650"/>
      <c r="KIS65" s="650"/>
      <c r="KIT65" s="650"/>
      <c r="KIU65" s="650"/>
      <c r="KIV65" s="650"/>
      <c r="KIW65" s="650"/>
      <c r="KIX65" s="650"/>
      <c r="KIY65" s="650"/>
      <c r="KIZ65" s="650"/>
      <c r="KJA65" s="650"/>
      <c r="KJB65" s="650"/>
      <c r="KJC65" s="650"/>
      <c r="KJD65" s="650"/>
      <c r="KJE65" s="650"/>
      <c r="KJF65" s="650"/>
      <c r="KJG65" s="650"/>
      <c r="KJH65" s="650"/>
      <c r="KJI65" s="650"/>
      <c r="KJJ65" s="650"/>
      <c r="KJK65" s="650"/>
      <c r="KJL65" s="650"/>
      <c r="KJM65" s="650"/>
      <c r="KJN65" s="650"/>
      <c r="KJO65" s="650"/>
      <c r="KJP65" s="650"/>
      <c r="KJQ65" s="650"/>
      <c r="KJR65" s="650"/>
      <c r="KJS65" s="650"/>
      <c r="KJT65" s="650"/>
      <c r="KJU65" s="650"/>
      <c r="KJV65" s="650"/>
      <c r="KJW65" s="650"/>
      <c r="KJX65" s="650"/>
      <c r="KJY65" s="650"/>
      <c r="KJZ65" s="650"/>
      <c r="KKA65" s="650"/>
      <c r="KKB65" s="650"/>
      <c r="KKC65" s="650"/>
      <c r="KKD65" s="650"/>
      <c r="KKE65" s="650"/>
      <c r="KKF65" s="650"/>
      <c r="KKG65" s="650"/>
      <c r="KKH65" s="650"/>
      <c r="KKI65" s="650"/>
      <c r="KKJ65" s="650"/>
      <c r="KKK65" s="650"/>
      <c r="KKL65" s="650"/>
      <c r="KKM65" s="650"/>
      <c r="KKN65" s="650"/>
      <c r="KKO65" s="650"/>
      <c r="KKP65" s="650"/>
      <c r="KKQ65" s="650"/>
      <c r="KKR65" s="650"/>
      <c r="KKS65" s="650"/>
      <c r="KKT65" s="650"/>
      <c r="KKU65" s="650"/>
      <c r="KKV65" s="650"/>
      <c r="KKW65" s="650"/>
      <c r="KKX65" s="650"/>
      <c r="KKY65" s="650"/>
      <c r="KKZ65" s="650"/>
      <c r="KLA65" s="650"/>
      <c r="KLB65" s="650"/>
      <c r="KLC65" s="650"/>
      <c r="KLD65" s="650"/>
      <c r="KLE65" s="650"/>
      <c r="KLF65" s="650"/>
      <c r="KLG65" s="650"/>
      <c r="KLH65" s="650"/>
      <c r="KLI65" s="650"/>
      <c r="KLJ65" s="650"/>
      <c r="KLK65" s="650"/>
      <c r="KLL65" s="650"/>
      <c r="KLM65" s="650"/>
      <c r="KLN65" s="650"/>
      <c r="KLO65" s="650"/>
      <c r="KLP65" s="650"/>
      <c r="KLQ65" s="650"/>
      <c r="KLR65" s="650"/>
      <c r="KLS65" s="650"/>
      <c r="KLT65" s="650"/>
      <c r="KLU65" s="650"/>
      <c r="KLV65" s="650"/>
      <c r="KLW65" s="650"/>
      <c r="KLX65" s="650"/>
      <c r="KLY65" s="650"/>
      <c r="KLZ65" s="650"/>
      <c r="KMA65" s="650"/>
      <c r="KMB65" s="650"/>
      <c r="KMC65" s="650"/>
      <c r="KMD65" s="650"/>
      <c r="KME65" s="650"/>
      <c r="KMF65" s="650"/>
      <c r="KMG65" s="650"/>
      <c r="KMH65" s="650"/>
      <c r="KMI65" s="650"/>
      <c r="KMJ65" s="650"/>
      <c r="KMK65" s="650"/>
      <c r="KML65" s="650"/>
      <c r="KMM65" s="650"/>
      <c r="KMN65" s="650"/>
      <c r="KMO65" s="650"/>
      <c r="KMP65" s="650"/>
      <c r="KMQ65" s="650"/>
      <c r="KMR65" s="650"/>
      <c r="KMS65" s="650"/>
      <c r="KMT65" s="650"/>
      <c r="KMU65" s="650"/>
      <c r="KMV65" s="650"/>
      <c r="KMW65" s="650"/>
      <c r="KMX65" s="650"/>
      <c r="KMY65" s="650"/>
      <c r="KMZ65" s="650"/>
      <c r="KNA65" s="650"/>
      <c r="KNB65" s="650"/>
      <c r="KNC65" s="650"/>
      <c r="KND65" s="650"/>
      <c r="KNE65" s="650"/>
      <c r="KNF65" s="650"/>
      <c r="KNG65" s="650"/>
      <c r="KNH65" s="650"/>
      <c r="KNI65" s="650"/>
      <c r="KNJ65" s="650"/>
      <c r="KNK65" s="650"/>
      <c r="KNL65" s="650"/>
      <c r="KNM65" s="650"/>
      <c r="KNN65" s="650"/>
      <c r="KNO65" s="650"/>
      <c r="KNP65" s="650"/>
      <c r="KNQ65" s="650"/>
      <c r="KNR65" s="650"/>
      <c r="KNS65" s="650"/>
      <c r="KNT65" s="650"/>
      <c r="KNU65" s="650"/>
      <c r="KNV65" s="650"/>
      <c r="KNW65" s="650"/>
      <c r="KNX65" s="650"/>
      <c r="KNY65" s="650"/>
      <c r="KNZ65" s="650"/>
      <c r="KOA65" s="650"/>
      <c r="KOB65" s="650"/>
      <c r="KOC65" s="650"/>
      <c r="KOD65" s="650"/>
      <c r="KOE65" s="650"/>
      <c r="KOF65" s="650"/>
      <c r="KOG65" s="650"/>
      <c r="KOH65" s="650"/>
      <c r="KOI65" s="650"/>
      <c r="KOJ65" s="650"/>
      <c r="KOK65" s="650"/>
      <c r="KOL65" s="650"/>
      <c r="KOM65" s="650"/>
      <c r="KON65" s="650"/>
      <c r="KOO65" s="650"/>
      <c r="KOP65" s="650"/>
      <c r="KOQ65" s="650"/>
      <c r="KOR65" s="650"/>
      <c r="KOS65" s="650"/>
      <c r="KOT65" s="650"/>
      <c r="KOU65" s="650"/>
      <c r="KOV65" s="650"/>
      <c r="KOW65" s="650"/>
      <c r="KOX65" s="650"/>
      <c r="KOY65" s="650"/>
      <c r="KOZ65" s="650"/>
      <c r="KPA65" s="650"/>
      <c r="KPB65" s="650"/>
      <c r="KPC65" s="650"/>
      <c r="KPD65" s="650"/>
      <c r="KPE65" s="650"/>
      <c r="KPF65" s="650"/>
      <c r="KPG65" s="650"/>
      <c r="KPH65" s="650"/>
      <c r="KPI65" s="650"/>
      <c r="KPJ65" s="650"/>
      <c r="KPK65" s="650"/>
      <c r="KPL65" s="650"/>
      <c r="KPM65" s="650"/>
      <c r="KPN65" s="650"/>
      <c r="KPO65" s="650"/>
      <c r="KPP65" s="650"/>
      <c r="KPQ65" s="650"/>
      <c r="KPR65" s="650"/>
      <c r="KPS65" s="650"/>
      <c r="KPT65" s="650"/>
      <c r="KPU65" s="650"/>
      <c r="KPV65" s="650"/>
      <c r="KPW65" s="650"/>
      <c r="KPX65" s="650"/>
      <c r="KPY65" s="650"/>
      <c r="KPZ65" s="650"/>
      <c r="KQA65" s="650"/>
      <c r="KQB65" s="650"/>
      <c r="KQC65" s="650"/>
      <c r="KQD65" s="650"/>
      <c r="KQE65" s="650"/>
      <c r="KQF65" s="650"/>
      <c r="KQG65" s="650"/>
      <c r="KQH65" s="650"/>
      <c r="KQI65" s="650"/>
      <c r="KQJ65" s="650"/>
      <c r="KQK65" s="650"/>
      <c r="KQL65" s="650"/>
      <c r="KQM65" s="650"/>
      <c r="KQN65" s="650"/>
      <c r="KQO65" s="650"/>
      <c r="KQP65" s="650"/>
      <c r="KQQ65" s="650"/>
      <c r="KQR65" s="650"/>
      <c r="KQS65" s="650"/>
      <c r="KQT65" s="650"/>
      <c r="KQU65" s="650"/>
      <c r="KQV65" s="650"/>
      <c r="KQW65" s="650"/>
      <c r="KQX65" s="650"/>
      <c r="KQY65" s="650"/>
      <c r="KQZ65" s="650"/>
      <c r="KRA65" s="650"/>
      <c r="KRB65" s="650"/>
      <c r="KRC65" s="650"/>
      <c r="KRD65" s="650"/>
      <c r="KRE65" s="650"/>
      <c r="KRF65" s="650"/>
      <c r="KRG65" s="650"/>
      <c r="KRH65" s="650"/>
      <c r="KRI65" s="650"/>
      <c r="KRJ65" s="650"/>
      <c r="KRK65" s="650"/>
      <c r="KRL65" s="650"/>
      <c r="KRM65" s="650"/>
      <c r="KRN65" s="650"/>
      <c r="KRO65" s="650"/>
      <c r="KRP65" s="650"/>
      <c r="KRQ65" s="650"/>
      <c r="KRR65" s="650"/>
      <c r="KRS65" s="650"/>
      <c r="KRT65" s="650"/>
      <c r="KRU65" s="650"/>
      <c r="KRV65" s="650"/>
      <c r="KRW65" s="650"/>
      <c r="KRX65" s="650"/>
      <c r="KRY65" s="650"/>
      <c r="KRZ65" s="650"/>
      <c r="KSA65" s="650"/>
      <c r="KSB65" s="650"/>
      <c r="KSC65" s="650"/>
      <c r="KSD65" s="650"/>
      <c r="KSE65" s="650"/>
      <c r="KSF65" s="650"/>
      <c r="KSG65" s="650"/>
      <c r="KSH65" s="650"/>
      <c r="KSI65" s="650"/>
      <c r="KSJ65" s="650"/>
      <c r="KSK65" s="650"/>
      <c r="KSL65" s="650"/>
      <c r="KSM65" s="650"/>
      <c r="KSN65" s="650"/>
      <c r="KSO65" s="650"/>
      <c r="KSP65" s="650"/>
      <c r="KSQ65" s="650"/>
      <c r="KSR65" s="650"/>
      <c r="KSS65" s="650"/>
      <c r="KST65" s="650"/>
      <c r="KSU65" s="650"/>
      <c r="KSV65" s="650"/>
      <c r="KSW65" s="650"/>
      <c r="KSX65" s="650"/>
      <c r="KSY65" s="650"/>
      <c r="KSZ65" s="650"/>
      <c r="KTA65" s="650"/>
      <c r="KTB65" s="650"/>
      <c r="KTC65" s="650"/>
      <c r="KTD65" s="650"/>
      <c r="KTE65" s="650"/>
      <c r="KTF65" s="650"/>
      <c r="KTG65" s="650"/>
      <c r="KTH65" s="650"/>
      <c r="KTI65" s="650"/>
      <c r="KTJ65" s="650"/>
      <c r="KTK65" s="650"/>
      <c r="KTL65" s="650"/>
      <c r="KTM65" s="650"/>
      <c r="KTN65" s="650"/>
      <c r="KTO65" s="650"/>
      <c r="KTP65" s="650"/>
      <c r="KTQ65" s="650"/>
      <c r="KTR65" s="650"/>
      <c r="KTS65" s="650"/>
      <c r="KTT65" s="650"/>
      <c r="KTU65" s="650"/>
      <c r="KTV65" s="650"/>
      <c r="KTW65" s="650"/>
      <c r="KTX65" s="650"/>
      <c r="KTY65" s="650"/>
      <c r="KTZ65" s="650"/>
      <c r="KUA65" s="650"/>
      <c r="KUB65" s="650"/>
      <c r="KUC65" s="650"/>
      <c r="KUD65" s="650"/>
      <c r="KUE65" s="650"/>
      <c r="KUF65" s="650"/>
      <c r="KUG65" s="650"/>
      <c r="KUH65" s="650"/>
      <c r="KUI65" s="650"/>
      <c r="KUJ65" s="650"/>
      <c r="KUK65" s="650"/>
      <c r="KUL65" s="650"/>
      <c r="KUM65" s="650"/>
      <c r="KUN65" s="650"/>
      <c r="KUO65" s="650"/>
      <c r="KUP65" s="650"/>
      <c r="KUQ65" s="650"/>
      <c r="KUR65" s="650"/>
      <c r="KUS65" s="650"/>
      <c r="KUT65" s="650"/>
      <c r="KUU65" s="650"/>
      <c r="KUV65" s="650"/>
      <c r="KUW65" s="650"/>
      <c r="KUX65" s="650"/>
      <c r="KUY65" s="650"/>
      <c r="KUZ65" s="650"/>
      <c r="KVA65" s="650"/>
      <c r="KVB65" s="650"/>
      <c r="KVC65" s="650"/>
      <c r="KVD65" s="650"/>
      <c r="KVE65" s="650"/>
      <c r="KVF65" s="650"/>
      <c r="KVG65" s="650"/>
      <c r="KVH65" s="650"/>
      <c r="KVI65" s="650"/>
      <c r="KVJ65" s="650"/>
      <c r="KVK65" s="650"/>
      <c r="KVL65" s="650"/>
      <c r="KVM65" s="650"/>
      <c r="KVN65" s="650"/>
      <c r="KVO65" s="650"/>
      <c r="KVP65" s="650"/>
      <c r="KVQ65" s="650"/>
      <c r="KVR65" s="650"/>
      <c r="KVS65" s="650"/>
      <c r="KVT65" s="650"/>
      <c r="KVU65" s="650"/>
      <c r="KVV65" s="650"/>
      <c r="KVW65" s="650"/>
      <c r="KVX65" s="650"/>
      <c r="KVY65" s="650"/>
      <c r="KVZ65" s="650"/>
      <c r="KWA65" s="650"/>
      <c r="KWB65" s="650"/>
      <c r="KWC65" s="650"/>
      <c r="KWD65" s="650"/>
      <c r="KWE65" s="650"/>
      <c r="KWF65" s="650"/>
      <c r="KWG65" s="650"/>
      <c r="KWH65" s="650"/>
      <c r="KWI65" s="650"/>
      <c r="KWJ65" s="650"/>
      <c r="KWK65" s="650"/>
      <c r="KWL65" s="650"/>
      <c r="KWM65" s="650"/>
      <c r="KWN65" s="650"/>
      <c r="KWO65" s="650"/>
      <c r="KWP65" s="650"/>
      <c r="KWQ65" s="650"/>
      <c r="KWR65" s="650"/>
      <c r="KWS65" s="650"/>
      <c r="KWT65" s="650"/>
      <c r="KWU65" s="650"/>
      <c r="KWV65" s="650"/>
      <c r="KWW65" s="650"/>
      <c r="KWX65" s="650"/>
      <c r="KWY65" s="650"/>
      <c r="KWZ65" s="650"/>
      <c r="KXA65" s="650"/>
      <c r="KXB65" s="650"/>
      <c r="KXC65" s="650"/>
      <c r="KXD65" s="650"/>
      <c r="KXE65" s="650"/>
      <c r="KXF65" s="650"/>
      <c r="KXG65" s="650"/>
      <c r="KXH65" s="650"/>
      <c r="KXI65" s="650"/>
      <c r="KXJ65" s="650"/>
      <c r="KXK65" s="650"/>
      <c r="KXL65" s="650"/>
      <c r="KXM65" s="650"/>
      <c r="KXN65" s="650"/>
      <c r="KXO65" s="650"/>
      <c r="KXP65" s="650"/>
      <c r="KXQ65" s="650"/>
      <c r="KXR65" s="650"/>
      <c r="KXS65" s="650"/>
      <c r="KXT65" s="650"/>
      <c r="KXU65" s="650"/>
      <c r="KXV65" s="650"/>
      <c r="KXW65" s="650"/>
      <c r="KXX65" s="650"/>
      <c r="KXY65" s="650"/>
      <c r="KXZ65" s="650"/>
      <c r="KYA65" s="650"/>
      <c r="KYB65" s="650"/>
      <c r="KYC65" s="650"/>
      <c r="KYD65" s="650"/>
      <c r="KYE65" s="650"/>
      <c r="KYF65" s="650"/>
      <c r="KYG65" s="650"/>
      <c r="KYH65" s="650"/>
      <c r="KYI65" s="650"/>
      <c r="KYJ65" s="650"/>
      <c r="KYK65" s="650"/>
      <c r="KYL65" s="650"/>
      <c r="KYM65" s="650"/>
      <c r="KYN65" s="650"/>
      <c r="KYO65" s="650"/>
      <c r="KYP65" s="650"/>
      <c r="KYQ65" s="650"/>
      <c r="KYR65" s="650"/>
      <c r="KYS65" s="650"/>
      <c r="KYT65" s="650"/>
      <c r="KYU65" s="650"/>
      <c r="KYV65" s="650"/>
      <c r="KYW65" s="650"/>
      <c r="KYX65" s="650"/>
      <c r="KYY65" s="650"/>
      <c r="KYZ65" s="650"/>
      <c r="KZA65" s="650"/>
      <c r="KZB65" s="650"/>
      <c r="KZC65" s="650"/>
      <c r="KZD65" s="650"/>
      <c r="KZE65" s="650"/>
      <c r="KZF65" s="650"/>
      <c r="KZG65" s="650"/>
      <c r="KZH65" s="650"/>
      <c r="KZI65" s="650"/>
      <c r="KZJ65" s="650"/>
      <c r="KZK65" s="650"/>
      <c r="KZL65" s="650"/>
      <c r="KZM65" s="650"/>
      <c r="KZN65" s="650"/>
      <c r="KZO65" s="650"/>
      <c r="KZP65" s="650"/>
      <c r="KZQ65" s="650"/>
      <c r="KZR65" s="650"/>
      <c r="KZS65" s="650"/>
      <c r="KZT65" s="650"/>
      <c r="KZU65" s="650"/>
      <c r="KZV65" s="650"/>
      <c r="KZW65" s="650"/>
      <c r="KZX65" s="650"/>
      <c r="KZY65" s="650"/>
      <c r="KZZ65" s="650"/>
      <c r="LAA65" s="650"/>
      <c r="LAB65" s="650"/>
      <c r="LAC65" s="650"/>
      <c r="LAD65" s="650"/>
      <c r="LAE65" s="650"/>
      <c r="LAF65" s="650"/>
      <c r="LAG65" s="650"/>
      <c r="LAH65" s="650"/>
      <c r="LAI65" s="650"/>
      <c r="LAJ65" s="650"/>
      <c r="LAK65" s="650"/>
      <c r="LAL65" s="650"/>
      <c r="LAM65" s="650"/>
      <c r="LAN65" s="650"/>
      <c r="LAO65" s="650"/>
      <c r="LAP65" s="650"/>
      <c r="LAQ65" s="650"/>
      <c r="LAR65" s="650"/>
      <c r="LAS65" s="650"/>
      <c r="LAT65" s="650"/>
      <c r="LAU65" s="650"/>
      <c r="LAV65" s="650"/>
      <c r="LAW65" s="650"/>
      <c r="LAX65" s="650"/>
      <c r="LAY65" s="650"/>
      <c r="LAZ65" s="650"/>
      <c r="LBA65" s="650"/>
      <c r="LBB65" s="650"/>
      <c r="LBC65" s="650"/>
      <c r="LBD65" s="650"/>
      <c r="LBE65" s="650"/>
      <c r="LBF65" s="650"/>
      <c r="LBG65" s="650"/>
      <c r="LBH65" s="650"/>
      <c r="LBI65" s="650"/>
      <c r="LBJ65" s="650"/>
      <c r="LBK65" s="650"/>
      <c r="LBL65" s="650"/>
      <c r="LBM65" s="650"/>
      <c r="LBN65" s="650"/>
      <c r="LBO65" s="650"/>
      <c r="LBP65" s="650"/>
      <c r="LBQ65" s="650"/>
      <c r="LBR65" s="650"/>
      <c r="LBS65" s="650"/>
      <c r="LBT65" s="650"/>
      <c r="LBU65" s="650"/>
      <c r="LBV65" s="650"/>
      <c r="LBW65" s="650"/>
      <c r="LBX65" s="650"/>
      <c r="LBY65" s="650"/>
      <c r="LBZ65" s="650"/>
      <c r="LCA65" s="650"/>
      <c r="LCB65" s="650"/>
      <c r="LCC65" s="650"/>
      <c r="LCD65" s="650"/>
      <c r="LCE65" s="650"/>
      <c r="LCF65" s="650"/>
      <c r="LCG65" s="650"/>
      <c r="LCH65" s="650"/>
      <c r="LCI65" s="650"/>
      <c r="LCJ65" s="650"/>
      <c r="LCK65" s="650"/>
      <c r="LCL65" s="650"/>
      <c r="LCM65" s="650"/>
      <c r="LCN65" s="650"/>
      <c r="LCO65" s="650"/>
      <c r="LCP65" s="650"/>
      <c r="LCQ65" s="650"/>
      <c r="LCR65" s="650"/>
      <c r="LCS65" s="650"/>
      <c r="LCT65" s="650"/>
      <c r="LCU65" s="650"/>
      <c r="LCV65" s="650"/>
      <c r="LCW65" s="650"/>
      <c r="LCX65" s="650"/>
      <c r="LCY65" s="650"/>
      <c r="LCZ65" s="650"/>
      <c r="LDA65" s="650"/>
      <c r="LDB65" s="650"/>
      <c r="LDC65" s="650"/>
      <c r="LDD65" s="650"/>
      <c r="LDE65" s="650"/>
      <c r="LDF65" s="650"/>
      <c r="LDG65" s="650"/>
      <c r="LDH65" s="650"/>
      <c r="LDI65" s="650"/>
      <c r="LDJ65" s="650"/>
      <c r="LDK65" s="650"/>
      <c r="LDL65" s="650"/>
      <c r="LDM65" s="650"/>
      <c r="LDN65" s="650"/>
      <c r="LDO65" s="650"/>
      <c r="LDP65" s="650"/>
      <c r="LDQ65" s="650"/>
      <c r="LDR65" s="650"/>
      <c r="LDS65" s="650"/>
      <c r="LDT65" s="650"/>
      <c r="LDU65" s="650"/>
      <c r="LDV65" s="650"/>
      <c r="LDW65" s="650"/>
      <c r="LDX65" s="650"/>
      <c r="LDY65" s="650"/>
      <c r="LDZ65" s="650"/>
      <c r="LEA65" s="650"/>
      <c r="LEB65" s="650"/>
      <c r="LEC65" s="650"/>
      <c r="LED65" s="650"/>
      <c r="LEE65" s="650"/>
      <c r="LEF65" s="650"/>
      <c r="LEG65" s="650"/>
      <c r="LEH65" s="650"/>
      <c r="LEI65" s="650"/>
      <c r="LEJ65" s="650"/>
      <c r="LEK65" s="650"/>
      <c r="LEL65" s="650"/>
      <c r="LEM65" s="650"/>
      <c r="LEN65" s="650"/>
      <c r="LEO65" s="650"/>
      <c r="LEP65" s="650"/>
      <c r="LEQ65" s="650"/>
      <c r="LER65" s="650"/>
      <c r="LES65" s="650"/>
      <c r="LET65" s="650"/>
      <c r="LEU65" s="650"/>
      <c r="LEV65" s="650"/>
      <c r="LEW65" s="650"/>
      <c r="LEX65" s="650"/>
      <c r="LEY65" s="650"/>
      <c r="LEZ65" s="650"/>
      <c r="LFA65" s="650"/>
      <c r="LFB65" s="650"/>
      <c r="LFC65" s="650"/>
      <c r="LFD65" s="650"/>
      <c r="LFE65" s="650"/>
      <c r="LFF65" s="650"/>
      <c r="LFG65" s="650"/>
      <c r="LFH65" s="650"/>
      <c r="LFI65" s="650"/>
      <c r="LFJ65" s="650"/>
      <c r="LFK65" s="650"/>
      <c r="LFL65" s="650"/>
      <c r="LFM65" s="650"/>
      <c r="LFN65" s="650"/>
      <c r="LFO65" s="650"/>
      <c r="LFP65" s="650"/>
      <c r="LFQ65" s="650"/>
      <c r="LFR65" s="650"/>
      <c r="LFS65" s="650"/>
      <c r="LFT65" s="650"/>
      <c r="LFU65" s="650"/>
      <c r="LFV65" s="650"/>
      <c r="LFW65" s="650"/>
      <c r="LFX65" s="650"/>
      <c r="LFY65" s="650"/>
      <c r="LFZ65" s="650"/>
      <c r="LGA65" s="650"/>
      <c r="LGB65" s="650"/>
      <c r="LGC65" s="650"/>
      <c r="LGD65" s="650"/>
      <c r="LGE65" s="650"/>
      <c r="LGF65" s="650"/>
      <c r="LGG65" s="650"/>
      <c r="LGH65" s="650"/>
      <c r="LGI65" s="650"/>
      <c r="LGJ65" s="650"/>
      <c r="LGK65" s="650"/>
      <c r="LGL65" s="650"/>
      <c r="LGM65" s="650"/>
      <c r="LGN65" s="650"/>
      <c r="LGO65" s="650"/>
      <c r="LGP65" s="650"/>
      <c r="LGQ65" s="650"/>
      <c r="LGR65" s="650"/>
      <c r="LGS65" s="650"/>
      <c r="LGT65" s="650"/>
      <c r="LGU65" s="650"/>
      <c r="LGV65" s="650"/>
      <c r="LGW65" s="650"/>
      <c r="LGX65" s="650"/>
      <c r="LGY65" s="650"/>
      <c r="LGZ65" s="650"/>
      <c r="LHA65" s="650"/>
      <c r="LHB65" s="650"/>
      <c r="LHC65" s="650"/>
      <c r="LHD65" s="650"/>
      <c r="LHE65" s="650"/>
      <c r="LHF65" s="650"/>
      <c r="LHG65" s="650"/>
      <c r="LHH65" s="650"/>
      <c r="LHI65" s="650"/>
      <c r="LHJ65" s="650"/>
      <c r="LHK65" s="650"/>
      <c r="LHL65" s="650"/>
      <c r="LHM65" s="650"/>
      <c r="LHN65" s="650"/>
      <c r="LHO65" s="650"/>
      <c r="LHP65" s="650"/>
      <c r="LHQ65" s="650"/>
      <c r="LHR65" s="650"/>
      <c r="LHS65" s="650"/>
      <c r="LHT65" s="650"/>
      <c r="LHU65" s="650"/>
      <c r="LHV65" s="650"/>
      <c r="LHW65" s="650"/>
      <c r="LHX65" s="650"/>
      <c r="LHY65" s="650"/>
      <c r="LHZ65" s="650"/>
      <c r="LIA65" s="650"/>
      <c r="LIB65" s="650"/>
      <c r="LIC65" s="650"/>
      <c r="LID65" s="650"/>
      <c r="LIE65" s="650"/>
      <c r="LIF65" s="650"/>
      <c r="LIG65" s="650"/>
      <c r="LIH65" s="650"/>
      <c r="LII65" s="650"/>
      <c r="LIJ65" s="650"/>
      <c r="LIK65" s="650"/>
      <c r="LIL65" s="650"/>
      <c r="LIM65" s="650"/>
      <c r="LIN65" s="650"/>
      <c r="LIO65" s="650"/>
      <c r="LIP65" s="650"/>
      <c r="LIQ65" s="650"/>
      <c r="LIR65" s="650"/>
      <c r="LIS65" s="650"/>
      <c r="LIT65" s="650"/>
      <c r="LIU65" s="650"/>
      <c r="LIV65" s="650"/>
      <c r="LIW65" s="650"/>
      <c r="LIX65" s="650"/>
      <c r="LIY65" s="650"/>
      <c r="LIZ65" s="650"/>
      <c r="LJA65" s="650"/>
      <c r="LJB65" s="650"/>
      <c r="LJC65" s="650"/>
      <c r="LJD65" s="650"/>
      <c r="LJE65" s="650"/>
      <c r="LJF65" s="650"/>
      <c r="LJG65" s="650"/>
      <c r="LJH65" s="650"/>
      <c r="LJI65" s="650"/>
      <c r="LJJ65" s="650"/>
      <c r="LJK65" s="650"/>
      <c r="LJL65" s="650"/>
      <c r="LJM65" s="650"/>
      <c r="LJN65" s="650"/>
      <c r="LJO65" s="650"/>
      <c r="LJP65" s="650"/>
      <c r="LJQ65" s="650"/>
      <c r="LJR65" s="650"/>
      <c r="LJS65" s="650"/>
      <c r="LJT65" s="650"/>
      <c r="LJU65" s="650"/>
      <c r="LJV65" s="650"/>
      <c r="LJW65" s="650"/>
      <c r="LJX65" s="650"/>
      <c r="LJY65" s="650"/>
      <c r="LJZ65" s="650"/>
      <c r="LKA65" s="650"/>
      <c r="LKB65" s="650"/>
      <c r="LKC65" s="650"/>
      <c r="LKD65" s="650"/>
      <c r="LKE65" s="650"/>
      <c r="LKF65" s="650"/>
      <c r="LKG65" s="650"/>
      <c r="LKH65" s="650"/>
      <c r="LKI65" s="650"/>
      <c r="LKJ65" s="650"/>
      <c r="LKK65" s="650"/>
      <c r="LKL65" s="650"/>
      <c r="LKM65" s="650"/>
      <c r="LKN65" s="650"/>
      <c r="LKO65" s="650"/>
      <c r="LKP65" s="650"/>
      <c r="LKQ65" s="650"/>
      <c r="LKR65" s="650"/>
      <c r="LKS65" s="650"/>
      <c r="LKT65" s="650"/>
      <c r="LKU65" s="650"/>
      <c r="LKV65" s="650"/>
      <c r="LKW65" s="650"/>
      <c r="LKX65" s="650"/>
      <c r="LKY65" s="650"/>
      <c r="LKZ65" s="650"/>
      <c r="LLA65" s="650"/>
      <c r="LLB65" s="650"/>
      <c r="LLC65" s="650"/>
      <c r="LLD65" s="650"/>
      <c r="LLE65" s="650"/>
      <c r="LLF65" s="650"/>
      <c r="LLG65" s="650"/>
      <c r="LLH65" s="650"/>
      <c r="LLI65" s="650"/>
      <c r="LLJ65" s="650"/>
      <c r="LLK65" s="650"/>
      <c r="LLL65" s="650"/>
      <c r="LLM65" s="650"/>
      <c r="LLN65" s="650"/>
      <c r="LLO65" s="650"/>
      <c r="LLP65" s="650"/>
      <c r="LLQ65" s="650"/>
      <c r="LLR65" s="650"/>
      <c r="LLS65" s="650"/>
      <c r="LLT65" s="650"/>
      <c r="LLU65" s="650"/>
      <c r="LLV65" s="650"/>
      <c r="LLW65" s="650"/>
      <c r="LLX65" s="650"/>
      <c r="LLY65" s="650"/>
      <c r="LLZ65" s="650"/>
      <c r="LMA65" s="650"/>
      <c r="LMB65" s="650"/>
      <c r="LMC65" s="650"/>
      <c r="LMD65" s="650"/>
      <c r="LME65" s="650"/>
      <c r="LMF65" s="650"/>
      <c r="LMG65" s="650"/>
      <c r="LMH65" s="650"/>
      <c r="LMI65" s="650"/>
      <c r="LMJ65" s="650"/>
      <c r="LMK65" s="650"/>
      <c r="LML65" s="650"/>
      <c r="LMM65" s="650"/>
      <c r="LMN65" s="650"/>
      <c r="LMO65" s="650"/>
      <c r="LMP65" s="650"/>
      <c r="LMQ65" s="650"/>
      <c r="LMR65" s="650"/>
      <c r="LMS65" s="650"/>
      <c r="LMT65" s="650"/>
      <c r="LMU65" s="650"/>
      <c r="LMV65" s="650"/>
      <c r="LMW65" s="650"/>
      <c r="LMX65" s="650"/>
      <c r="LMY65" s="650"/>
      <c r="LMZ65" s="650"/>
      <c r="LNA65" s="650"/>
      <c r="LNB65" s="650"/>
      <c r="LNC65" s="650"/>
      <c r="LND65" s="650"/>
      <c r="LNE65" s="650"/>
      <c r="LNF65" s="650"/>
      <c r="LNG65" s="650"/>
      <c r="LNH65" s="650"/>
      <c r="LNI65" s="650"/>
      <c r="LNJ65" s="650"/>
      <c r="LNK65" s="650"/>
      <c r="LNL65" s="650"/>
      <c r="LNM65" s="650"/>
      <c r="LNN65" s="650"/>
      <c r="LNO65" s="650"/>
      <c r="LNP65" s="650"/>
      <c r="LNQ65" s="650"/>
      <c r="LNR65" s="650"/>
      <c r="LNS65" s="650"/>
      <c r="LNT65" s="650"/>
      <c r="LNU65" s="650"/>
      <c r="LNV65" s="650"/>
      <c r="LNW65" s="650"/>
      <c r="LNX65" s="650"/>
      <c r="LNY65" s="650"/>
      <c r="LNZ65" s="650"/>
      <c r="LOA65" s="650"/>
      <c r="LOB65" s="650"/>
      <c r="LOC65" s="650"/>
      <c r="LOD65" s="650"/>
      <c r="LOE65" s="650"/>
      <c r="LOF65" s="650"/>
      <c r="LOG65" s="650"/>
      <c r="LOH65" s="650"/>
      <c r="LOI65" s="650"/>
      <c r="LOJ65" s="650"/>
      <c r="LOK65" s="650"/>
      <c r="LOL65" s="650"/>
      <c r="LOM65" s="650"/>
      <c r="LON65" s="650"/>
      <c r="LOO65" s="650"/>
      <c r="LOP65" s="650"/>
      <c r="LOQ65" s="650"/>
      <c r="LOR65" s="650"/>
      <c r="LOS65" s="650"/>
      <c r="LOT65" s="650"/>
      <c r="LOU65" s="650"/>
      <c r="LOV65" s="650"/>
      <c r="LOW65" s="650"/>
      <c r="LOX65" s="650"/>
      <c r="LOY65" s="650"/>
      <c r="LOZ65" s="650"/>
      <c r="LPA65" s="650"/>
      <c r="LPB65" s="650"/>
      <c r="LPC65" s="650"/>
      <c r="LPD65" s="650"/>
      <c r="LPE65" s="650"/>
      <c r="LPF65" s="650"/>
      <c r="LPG65" s="650"/>
      <c r="LPH65" s="650"/>
      <c r="LPI65" s="650"/>
      <c r="LPJ65" s="650"/>
      <c r="LPK65" s="650"/>
      <c r="LPL65" s="650"/>
      <c r="LPM65" s="650"/>
      <c r="LPN65" s="650"/>
      <c r="LPO65" s="650"/>
      <c r="LPP65" s="650"/>
      <c r="LPQ65" s="650"/>
      <c r="LPR65" s="650"/>
      <c r="LPS65" s="650"/>
      <c r="LPT65" s="650"/>
      <c r="LPU65" s="650"/>
      <c r="LPV65" s="650"/>
      <c r="LPW65" s="650"/>
      <c r="LPX65" s="650"/>
      <c r="LPY65" s="650"/>
      <c r="LPZ65" s="650"/>
      <c r="LQA65" s="650"/>
      <c r="LQB65" s="650"/>
      <c r="LQC65" s="650"/>
      <c r="LQD65" s="650"/>
      <c r="LQE65" s="650"/>
      <c r="LQF65" s="650"/>
      <c r="LQG65" s="650"/>
      <c r="LQH65" s="650"/>
      <c r="LQI65" s="650"/>
      <c r="LQJ65" s="650"/>
      <c r="LQK65" s="650"/>
      <c r="LQL65" s="650"/>
      <c r="LQM65" s="650"/>
      <c r="LQN65" s="650"/>
      <c r="LQO65" s="650"/>
      <c r="LQP65" s="650"/>
      <c r="LQQ65" s="650"/>
      <c r="LQR65" s="650"/>
      <c r="LQS65" s="650"/>
      <c r="LQT65" s="650"/>
      <c r="LQU65" s="650"/>
      <c r="LQV65" s="650"/>
      <c r="LQW65" s="650"/>
      <c r="LQX65" s="650"/>
      <c r="LQY65" s="650"/>
      <c r="LQZ65" s="650"/>
      <c r="LRA65" s="650"/>
      <c r="LRB65" s="650"/>
      <c r="LRC65" s="650"/>
      <c r="LRD65" s="650"/>
      <c r="LRE65" s="650"/>
      <c r="LRF65" s="650"/>
      <c r="LRG65" s="650"/>
      <c r="LRH65" s="650"/>
      <c r="LRI65" s="650"/>
      <c r="LRJ65" s="650"/>
      <c r="LRK65" s="650"/>
      <c r="LRL65" s="650"/>
      <c r="LRM65" s="650"/>
      <c r="LRN65" s="650"/>
      <c r="LRO65" s="650"/>
      <c r="LRP65" s="650"/>
      <c r="LRQ65" s="650"/>
      <c r="LRR65" s="650"/>
      <c r="LRS65" s="650"/>
      <c r="LRT65" s="650"/>
      <c r="LRU65" s="650"/>
      <c r="LRV65" s="650"/>
      <c r="LRW65" s="650"/>
      <c r="LRX65" s="650"/>
      <c r="LRY65" s="650"/>
      <c r="LRZ65" s="650"/>
      <c r="LSA65" s="650"/>
      <c r="LSB65" s="650"/>
      <c r="LSC65" s="650"/>
      <c r="LSD65" s="650"/>
      <c r="LSE65" s="650"/>
      <c r="LSF65" s="650"/>
      <c r="LSG65" s="650"/>
      <c r="LSH65" s="650"/>
      <c r="LSI65" s="650"/>
      <c r="LSJ65" s="650"/>
      <c r="LSK65" s="650"/>
      <c r="LSL65" s="650"/>
      <c r="LSM65" s="650"/>
      <c r="LSN65" s="650"/>
      <c r="LSO65" s="650"/>
      <c r="LSP65" s="650"/>
      <c r="LSQ65" s="650"/>
      <c r="LSR65" s="650"/>
      <c r="LSS65" s="650"/>
      <c r="LST65" s="650"/>
      <c r="LSU65" s="650"/>
      <c r="LSV65" s="650"/>
      <c r="LSW65" s="650"/>
      <c r="LSX65" s="650"/>
      <c r="LSY65" s="650"/>
      <c r="LSZ65" s="650"/>
      <c r="LTA65" s="650"/>
      <c r="LTB65" s="650"/>
      <c r="LTC65" s="650"/>
      <c r="LTD65" s="650"/>
      <c r="LTE65" s="650"/>
      <c r="LTF65" s="650"/>
      <c r="LTG65" s="650"/>
      <c r="LTH65" s="650"/>
      <c r="LTI65" s="650"/>
      <c r="LTJ65" s="650"/>
      <c r="LTK65" s="650"/>
      <c r="LTL65" s="650"/>
      <c r="LTM65" s="650"/>
      <c r="LTN65" s="650"/>
      <c r="LTO65" s="650"/>
      <c r="LTP65" s="650"/>
      <c r="LTQ65" s="650"/>
      <c r="LTR65" s="650"/>
      <c r="LTS65" s="650"/>
      <c r="LTT65" s="650"/>
      <c r="LTU65" s="650"/>
      <c r="LTV65" s="650"/>
      <c r="LTW65" s="650"/>
      <c r="LTX65" s="650"/>
      <c r="LTY65" s="650"/>
      <c r="LTZ65" s="650"/>
      <c r="LUA65" s="650"/>
      <c r="LUB65" s="650"/>
      <c r="LUC65" s="650"/>
      <c r="LUD65" s="650"/>
      <c r="LUE65" s="650"/>
      <c r="LUF65" s="650"/>
      <c r="LUG65" s="650"/>
      <c r="LUH65" s="650"/>
      <c r="LUI65" s="650"/>
      <c r="LUJ65" s="650"/>
      <c r="LUK65" s="650"/>
      <c r="LUL65" s="650"/>
      <c r="LUM65" s="650"/>
      <c r="LUN65" s="650"/>
      <c r="LUO65" s="650"/>
      <c r="LUP65" s="650"/>
      <c r="LUQ65" s="650"/>
      <c r="LUR65" s="650"/>
      <c r="LUS65" s="650"/>
      <c r="LUT65" s="650"/>
      <c r="LUU65" s="650"/>
      <c r="LUV65" s="650"/>
      <c r="LUW65" s="650"/>
      <c r="LUX65" s="650"/>
      <c r="LUY65" s="650"/>
      <c r="LUZ65" s="650"/>
      <c r="LVA65" s="650"/>
      <c r="LVB65" s="650"/>
      <c r="LVC65" s="650"/>
      <c r="LVD65" s="650"/>
      <c r="LVE65" s="650"/>
      <c r="LVF65" s="650"/>
      <c r="LVG65" s="650"/>
      <c r="LVH65" s="650"/>
      <c r="LVI65" s="650"/>
      <c r="LVJ65" s="650"/>
      <c r="LVK65" s="650"/>
      <c r="LVL65" s="650"/>
      <c r="LVM65" s="650"/>
      <c r="LVN65" s="650"/>
      <c r="LVO65" s="650"/>
      <c r="LVP65" s="650"/>
      <c r="LVQ65" s="650"/>
      <c r="LVR65" s="650"/>
      <c r="LVS65" s="650"/>
      <c r="LVT65" s="650"/>
      <c r="LVU65" s="650"/>
      <c r="LVV65" s="650"/>
      <c r="LVW65" s="650"/>
      <c r="LVX65" s="650"/>
      <c r="LVY65" s="650"/>
      <c r="LVZ65" s="650"/>
      <c r="LWA65" s="650"/>
      <c r="LWB65" s="650"/>
      <c r="LWC65" s="650"/>
      <c r="LWD65" s="650"/>
      <c r="LWE65" s="650"/>
      <c r="LWF65" s="650"/>
      <c r="LWG65" s="650"/>
      <c r="LWH65" s="650"/>
      <c r="LWI65" s="650"/>
      <c r="LWJ65" s="650"/>
      <c r="LWK65" s="650"/>
      <c r="LWL65" s="650"/>
      <c r="LWM65" s="650"/>
      <c r="LWN65" s="650"/>
      <c r="LWO65" s="650"/>
      <c r="LWP65" s="650"/>
      <c r="LWQ65" s="650"/>
      <c r="LWR65" s="650"/>
      <c r="LWS65" s="650"/>
      <c r="LWT65" s="650"/>
      <c r="LWU65" s="650"/>
      <c r="LWV65" s="650"/>
      <c r="LWW65" s="650"/>
      <c r="LWX65" s="650"/>
      <c r="LWY65" s="650"/>
      <c r="LWZ65" s="650"/>
      <c r="LXA65" s="650"/>
      <c r="LXB65" s="650"/>
      <c r="LXC65" s="650"/>
      <c r="LXD65" s="650"/>
      <c r="LXE65" s="650"/>
      <c r="LXF65" s="650"/>
      <c r="LXG65" s="650"/>
      <c r="LXH65" s="650"/>
      <c r="LXI65" s="650"/>
      <c r="LXJ65" s="650"/>
      <c r="LXK65" s="650"/>
      <c r="LXL65" s="650"/>
      <c r="LXM65" s="650"/>
      <c r="LXN65" s="650"/>
      <c r="LXO65" s="650"/>
      <c r="LXP65" s="650"/>
      <c r="LXQ65" s="650"/>
      <c r="LXR65" s="650"/>
      <c r="LXS65" s="650"/>
      <c r="LXT65" s="650"/>
      <c r="LXU65" s="650"/>
      <c r="LXV65" s="650"/>
      <c r="LXW65" s="650"/>
      <c r="LXX65" s="650"/>
      <c r="LXY65" s="650"/>
      <c r="LXZ65" s="650"/>
      <c r="LYA65" s="650"/>
      <c r="LYB65" s="650"/>
      <c r="LYC65" s="650"/>
      <c r="LYD65" s="650"/>
      <c r="LYE65" s="650"/>
      <c r="LYF65" s="650"/>
      <c r="LYG65" s="650"/>
      <c r="LYH65" s="650"/>
      <c r="LYI65" s="650"/>
      <c r="LYJ65" s="650"/>
      <c r="LYK65" s="650"/>
      <c r="LYL65" s="650"/>
      <c r="LYM65" s="650"/>
      <c r="LYN65" s="650"/>
      <c r="LYO65" s="650"/>
      <c r="LYP65" s="650"/>
      <c r="LYQ65" s="650"/>
      <c r="LYR65" s="650"/>
      <c r="LYS65" s="650"/>
      <c r="LYT65" s="650"/>
      <c r="LYU65" s="650"/>
      <c r="LYV65" s="650"/>
      <c r="LYW65" s="650"/>
      <c r="LYX65" s="650"/>
      <c r="LYY65" s="650"/>
      <c r="LYZ65" s="650"/>
      <c r="LZA65" s="650"/>
      <c r="LZB65" s="650"/>
      <c r="LZC65" s="650"/>
      <c r="LZD65" s="650"/>
      <c r="LZE65" s="650"/>
      <c r="LZF65" s="650"/>
      <c r="LZG65" s="650"/>
      <c r="LZH65" s="650"/>
      <c r="LZI65" s="650"/>
      <c r="LZJ65" s="650"/>
      <c r="LZK65" s="650"/>
      <c r="LZL65" s="650"/>
      <c r="LZM65" s="650"/>
      <c r="LZN65" s="650"/>
      <c r="LZO65" s="650"/>
      <c r="LZP65" s="650"/>
      <c r="LZQ65" s="650"/>
      <c r="LZR65" s="650"/>
      <c r="LZS65" s="650"/>
      <c r="LZT65" s="650"/>
      <c r="LZU65" s="650"/>
      <c r="LZV65" s="650"/>
      <c r="LZW65" s="650"/>
      <c r="LZX65" s="650"/>
      <c r="LZY65" s="650"/>
      <c r="LZZ65" s="650"/>
      <c r="MAA65" s="650"/>
      <c r="MAB65" s="650"/>
      <c r="MAC65" s="650"/>
      <c r="MAD65" s="650"/>
      <c r="MAE65" s="650"/>
      <c r="MAF65" s="650"/>
      <c r="MAG65" s="650"/>
      <c r="MAH65" s="650"/>
      <c r="MAI65" s="650"/>
      <c r="MAJ65" s="650"/>
      <c r="MAK65" s="650"/>
      <c r="MAL65" s="650"/>
      <c r="MAM65" s="650"/>
      <c r="MAN65" s="650"/>
      <c r="MAO65" s="650"/>
      <c r="MAP65" s="650"/>
      <c r="MAQ65" s="650"/>
      <c r="MAR65" s="650"/>
      <c r="MAS65" s="650"/>
      <c r="MAT65" s="650"/>
      <c r="MAU65" s="650"/>
      <c r="MAV65" s="650"/>
      <c r="MAW65" s="650"/>
      <c r="MAX65" s="650"/>
      <c r="MAY65" s="650"/>
      <c r="MAZ65" s="650"/>
      <c r="MBA65" s="650"/>
      <c r="MBB65" s="650"/>
      <c r="MBC65" s="650"/>
      <c r="MBD65" s="650"/>
      <c r="MBE65" s="650"/>
      <c r="MBF65" s="650"/>
      <c r="MBG65" s="650"/>
      <c r="MBH65" s="650"/>
      <c r="MBI65" s="650"/>
      <c r="MBJ65" s="650"/>
      <c r="MBK65" s="650"/>
      <c r="MBL65" s="650"/>
      <c r="MBM65" s="650"/>
      <c r="MBN65" s="650"/>
      <c r="MBO65" s="650"/>
      <c r="MBP65" s="650"/>
      <c r="MBQ65" s="650"/>
      <c r="MBR65" s="650"/>
      <c r="MBS65" s="650"/>
      <c r="MBT65" s="650"/>
      <c r="MBU65" s="650"/>
      <c r="MBV65" s="650"/>
      <c r="MBW65" s="650"/>
      <c r="MBX65" s="650"/>
      <c r="MBY65" s="650"/>
      <c r="MBZ65" s="650"/>
      <c r="MCA65" s="650"/>
      <c r="MCB65" s="650"/>
      <c r="MCC65" s="650"/>
      <c r="MCD65" s="650"/>
      <c r="MCE65" s="650"/>
      <c r="MCF65" s="650"/>
      <c r="MCG65" s="650"/>
      <c r="MCH65" s="650"/>
      <c r="MCI65" s="650"/>
      <c r="MCJ65" s="650"/>
      <c r="MCK65" s="650"/>
      <c r="MCL65" s="650"/>
      <c r="MCM65" s="650"/>
      <c r="MCN65" s="650"/>
      <c r="MCO65" s="650"/>
      <c r="MCP65" s="650"/>
      <c r="MCQ65" s="650"/>
      <c r="MCR65" s="650"/>
      <c r="MCS65" s="650"/>
      <c r="MCT65" s="650"/>
      <c r="MCU65" s="650"/>
      <c r="MCV65" s="650"/>
      <c r="MCW65" s="650"/>
      <c r="MCX65" s="650"/>
      <c r="MCY65" s="650"/>
      <c r="MCZ65" s="650"/>
      <c r="MDA65" s="650"/>
      <c r="MDB65" s="650"/>
      <c r="MDC65" s="650"/>
      <c r="MDD65" s="650"/>
      <c r="MDE65" s="650"/>
      <c r="MDF65" s="650"/>
      <c r="MDG65" s="650"/>
      <c r="MDH65" s="650"/>
      <c r="MDI65" s="650"/>
      <c r="MDJ65" s="650"/>
      <c r="MDK65" s="650"/>
      <c r="MDL65" s="650"/>
      <c r="MDM65" s="650"/>
      <c r="MDN65" s="650"/>
      <c r="MDO65" s="650"/>
      <c r="MDP65" s="650"/>
      <c r="MDQ65" s="650"/>
      <c r="MDR65" s="650"/>
      <c r="MDS65" s="650"/>
      <c r="MDT65" s="650"/>
      <c r="MDU65" s="650"/>
      <c r="MDV65" s="650"/>
      <c r="MDW65" s="650"/>
      <c r="MDX65" s="650"/>
      <c r="MDY65" s="650"/>
      <c r="MDZ65" s="650"/>
      <c r="MEA65" s="650"/>
      <c r="MEB65" s="650"/>
      <c r="MEC65" s="650"/>
      <c r="MED65" s="650"/>
      <c r="MEE65" s="650"/>
      <c r="MEF65" s="650"/>
      <c r="MEG65" s="650"/>
      <c r="MEH65" s="650"/>
      <c r="MEI65" s="650"/>
      <c r="MEJ65" s="650"/>
      <c r="MEK65" s="650"/>
      <c r="MEL65" s="650"/>
      <c r="MEM65" s="650"/>
      <c r="MEN65" s="650"/>
      <c r="MEO65" s="650"/>
      <c r="MEP65" s="650"/>
      <c r="MEQ65" s="650"/>
      <c r="MER65" s="650"/>
      <c r="MES65" s="650"/>
      <c r="MET65" s="650"/>
      <c r="MEU65" s="650"/>
      <c r="MEV65" s="650"/>
      <c r="MEW65" s="650"/>
      <c r="MEX65" s="650"/>
      <c r="MEY65" s="650"/>
      <c r="MEZ65" s="650"/>
      <c r="MFA65" s="650"/>
      <c r="MFB65" s="650"/>
      <c r="MFC65" s="650"/>
      <c r="MFD65" s="650"/>
      <c r="MFE65" s="650"/>
      <c r="MFF65" s="650"/>
      <c r="MFG65" s="650"/>
      <c r="MFH65" s="650"/>
      <c r="MFI65" s="650"/>
      <c r="MFJ65" s="650"/>
      <c r="MFK65" s="650"/>
      <c r="MFL65" s="650"/>
      <c r="MFM65" s="650"/>
      <c r="MFN65" s="650"/>
      <c r="MFO65" s="650"/>
      <c r="MFP65" s="650"/>
      <c r="MFQ65" s="650"/>
      <c r="MFR65" s="650"/>
      <c r="MFS65" s="650"/>
      <c r="MFT65" s="650"/>
      <c r="MFU65" s="650"/>
      <c r="MFV65" s="650"/>
      <c r="MFW65" s="650"/>
      <c r="MFX65" s="650"/>
      <c r="MFY65" s="650"/>
      <c r="MFZ65" s="650"/>
      <c r="MGA65" s="650"/>
      <c r="MGB65" s="650"/>
      <c r="MGC65" s="650"/>
      <c r="MGD65" s="650"/>
      <c r="MGE65" s="650"/>
      <c r="MGF65" s="650"/>
      <c r="MGG65" s="650"/>
      <c r="MGH65" s="650"/>
      <c r="MGI65" s="650"/>
      <c r="MGJ65" s="650"/>
      <c r="MGK65" s="650"/>
      <c r="MGL65" s="650"/>
      <c r="MGM65" s="650"/>
      <c r="MGN65" s="650"/>
      <c r="MGO65" s="650"/>
      <c r="MGP65" s="650"/>
      <c r="MGQ65" s="650"/>
      <c r="MGR65" s="650"/>
      <c r="MGS65" s="650"/>
      <c r="MGT65" s="650"/>
      <c r="MGU65" s="650"/>
      <c r="MGV65" s="650"/>
      <c r="MGW65" s="650"/>
      <c r="MGX65" s="650"/>
      <c r="MGY65" s="650"/>
      <c r="MGZ65" s="650"/>
      <c r="MHA65" s="650"/>
      <c r="MHB65" s="650"/>
      <c r="MHC65" s="650"/>
      <c r="MHD65" s="650"/>
      <c r="MHE65" s="650"/>
      <c r="MHF65" s="650"/>
      <c r="MHG65" s="650"/>
      <c r="MHH65" s="650"/>
      <c r="MHI65" s="650"/>
      <c r="MHJ65" s="650"/>
      <c r="MHK65" s="650"/>
      <c r="MHL65" s="650"/>
      <c r="MHM65" s="650"/>
      <c r="MHN65" s="650"/>
      <c r="MHO65" s="650"/>
      <c r="MHP65" s="650"/>
      <c r="MHQ65" s="650"/>
      <c r="MHR65" s="650"/>
      <c r="MHS65" s="650"/>
      <c r="MHT65" s="650"/>
      <c r="MHU65" s="650"/>
      <c r="MHV65" s="650"/>
      <c r="MHW65" s="650"/>
      <c r="MHX65" s="650"/>
      <c r="MHY65" s="650"/>
      <c r="MHZ65" s="650"/>
      <c r="MIA65" s="650"/>
      <c r="MIB65" s="650"/>
      <c r="MIC65" s="650"/>
      <c r="MID65" s="650"/>
      <c r="MIE65" s="650"/>
      <c r="MIF65" s="650"/>
      <c r="MIG65" s="650"/>
      <c r="MIH65" s="650"/>
      <c r="MII65" s="650"/>
      <c r="MIJ65" s="650"/>
      <c r="MIK65" s="650"/>
      <c r="MIL65" s="650"/>
      <c r="MIM65" s="650"/>
      <c r="MIN65" s="650"/>
      <c r="MIO65" s="650"/>
      <c r="MIP65" s="650"/>
      <c r="MIQ65" s="650"/>
      <c r="MIR65" s="650"/>
      <c r="MIS65" s="650"/>
      <c r="MIT65" s="650"/>
      <c r="MIU65" s="650"/>
      <c r="MIV65" s="650"/>
      <c r="MIW65" s="650"/>
      <c r="MIX65" s="650"/>
      <c r="MIY65" s="650"/>
      <c r="MIZ65" s="650"/>
      <c r="MJA65" s="650"/>
      <c r="MJB65" s="650"/>
      <c r="MJC65" s="650"/>
      <c r="MJD65" s="650"/>
      <c r="MJE65" s="650"/>
      <c r="MJF65" s="650"/>
      <c r="MJG65" s="650"/>
      <c r="MJH65" s="650"/>
      <c r="MJI65" s="650"/>
      <c r="MJJ65" s="650"/>
      <c r="MJK65" s="650"/>
      <c r="MJL65" s="650"/>
      <c r="MJM65" s="650"/>
      <c r="MJN65" s="650"/>
      <c r="MJO65" s="650"/>
      <c r="MJP65" s="650"/>
      <c r="MJQ65" s="650"/>
      <c r="MJR65" s="650"/>
      <c r="MJS65" s="650"/>
      <c r="MJT65" s="650"/>
      <c r="MJU65" s="650"/>
      <c r="MJV65" s="650"/>
      <c r="MJW65" s="650"/>
      <c r="MJX65" s="650"/>
      <c r="MJY65" s="650"/>
      <c r="MJZ65" s="650"/>
      <c r="MKA65" s="650"/>
      <c r="MKB65" s="650"/>
      <c r="MKC65" s="650"/>
      <c r="MKD65" s="650"/>
      <c r="MKE65" s="650"/>
      <c r="MKF65" s="650"/>
      <c r="MKG65" s="650"/>
      <c r="MKH65" s="650"/>
      <c r="MKI65" s="650"/>
      <c r="MKJ65" s="650"/>
      <c r="MKK65" s="650"/>
      <c r="MKL65" s="650"/>
      <c r="MKM65" s="650"/>
      <c r="MKN65" s="650"/>
      <c r="MKO65" s="650"/>
      <c r="MKP65" s="650"/>
      <c r="MKQ65" s="650"/>
      <c r="MKR65" s="650"/>
      <c r="MKS65" s="650"/>
      <c r="MKT65" s="650"/>
      <c r="MKU65" s="650"/>
      <c r="MKV65" s="650"/>
      <c r="MKW65" s="650"/>
      <c r="MKX65" s="650"/>
      <c r="MKY65" s="650"/>
      <c r="MKZ65" s="650"/>
      <c r="MLA65" s="650"/>
      <c r="MLB65" s="650"/>
      <c r="MLC65" s="650"/>
      <c r="MLD65" s="650"/>
      <c r="MLE65" s="650"/>
      <c r="MLF65" s="650"/>
      <c r="MLG65" s="650"/>
      <c r="MLH65" s="650"/>
      <c r="MLI65" s="650"/>
      <c r="MLJ65" s="650"/>
      <c r="MLK65" s="650"/>
      <c r="MLL65" s="650"/>
      <c r="MLM65" s="650"/>
      <c r="MLN65" s="650"/>
      <c r="MLO65" s="650"/>
      <c r="MLP65" s="650"/>
      <c r="MLQ65" s="650"/>
      <c r="MLR65" s="650"/>
      <c r="MLS65" s="650"/>
      <c r="MLT65" s="650"/>
      <c r="MLU65" s="650"/>
      <c r="MLV65" s="650"/>
      <c r="MLW65" s="650"/>
      <c r="MLX65" s="650"/>
      <c r="MLY65" s="650"/>
      <c r="MLZ65" s="650"/>
      <c r="MMA65" s="650"/>
      <c r="MMB65" s="650"/>
      <c r="MMC65" s="650"/>
      <c r="MMD65" s="650"/>
      <c r="MME65" s="650"/>
      <c r="MMF65" s="650"/>
      <c r="MMG65" s="650"/>
      <c r="MMH65" s="650"/>
      <c r="MMI65" s="650"/>
      <c r="MMJ65" s="650"/>
      <c r="MMK65" s="650"/>
      <c r="MML65" s="650"/>
      <c r="MMM65" s="650"/>
      <c r="MMN65" s="650"/>
      <c r="MMO65" s="650"/>
      <c r="MMP65" s="650"/>
      <c r="MMQ65" s="650"/>
      <c r="MMR65" s="650"/>
      <c r="MMS65" s="650"/>
      <c r="MMT65" s="650"/>
      <c r="MMU65" s="650"/>
      <c r="MMV65" s="650"/>
      <c r="MMW65" s="650"/>
      <c r="MMX65" s="650"/>
      <c r="MMY65" s="650"/>
      <c r="MMZ65" s="650"/>
      <c r="MNA65" s="650"/>
      <c r="MNB65" s="650"/>
      <c r="MNC65" s="650"/>
      <c r="MND65" s="650"/>
      <c r="MNE65" s="650"/>
      <c r="MNF65" s="650"/>
      <c r="MNG65" s="650"/>
      <c r="MNH65" s="650"/>
      <c r="MNI65" s="650"/>
      <c r="MNJ65" s="650"/>
      <c r="MNK65" s="650"/>
      <c r="MNL65" s="650"/>
      <c r="MNM65" s="650"/>
      <c r="MNN65" s="650"/>
      <c r="MNO65" s="650"/>
      <c r="MNP65" s="650"/>
      <c r="MNQ65" s="650"/>
      <c r="MNR65" s="650"/>
      <c r="MNS65" s="650"/>
      <c r="MNT65" s="650"/>
      <c r="MNU65" s="650"/>
      <c r="MNV65" s="650"/>
      <c r="MNW65" s="650"/>
      <c r="MNX65" s="650"/>
      <c r="MNY65" s="650"/>
      <c r="MNZ65" s="650"/>
      <c r="MOA65" s="650"/>
      <c r="MOB65" s="650"/>
      <c r="MOC65" s="650"/>
      <c r="MOD65" s="650"/>
      <c r="MOE65" s="650"/>
      <c r="MOF65" s="650"/>
      <c r="MOG65" s="650"/>
      <c r="MOH65" s="650"/>
      <c r="MOI65" s="650"/>
      <c r="MOJ65" s="650"/>
      <c r="MOK65" s="650"/>
      <c r="MOL65" s="650"/>
      <c r="MOM65" s="650"/>
      <c r="MON65" s="650"/>
      <c r="MOO65" s="650"/>
      <c r="MOP65" s="650"/>
      <c r="MOQ65" s="650"/>
      <c r="MOR65" s="650"/>
      <c r="MOS65" s="650"/>
      <c r="MOT65" s="650"/>
      <c r="MOU65" s="650"/>
      <c r="MOV65" s="650"/>
      <c r="MOW65" s="650"/>
      <c r="MOX65" s="650"/>
      <c r="MOY65" s="650"/>
      <c r="MOZ65" s="650"/>
      <c r="MPA65" s="650"/>
      <c r="MPB65" s="650"/>
      <c r="MPC65" s="650"/>
      <c r="MPD65" s="650"/>
      <c r="MPE65" s="650"/>
      <c r="MPF65" s="650"/>
      <c r="MPG65" s="650"/>
      <c r="MPH65" s="650"/>
      <c r="MPI65" s="650"/>
      <c r="MPJ65" s="650"/>
      <c r="MPK65" s="650"/>
      <c r="MPL65" s="650"/>
      <c r="MPM65" s="650"/>
      <c r="MPN65" s="650"/>
      <c r="MPO65" s="650"/>
      <c r="MPP65" s="650"/>
      <c r="MPQ65" s="650"/>
      <c r="MPR65" s="650"/>
      <c r="MPS65" s="650"/>
      <c r="MPT65" s="650"/>
      <c r="MPU65" s="650"/>
      <c r="MPV65" s="650"/>
      <c r="MPW65" s="650"/>
      <c r="MPX65" s="650"/>
      <c r="MPY65" s="650"/>
      <c r="MPZ65" s="650"/>
      <c r="MQA65" s="650"/>
      <c r="MQB65" s="650"/>
      <c r="MQC65" s="650"/>
      <c r="MQD65" s="650"/>
      <c r="MQE65" s="650"/>
      <c r="MQF65" s="650"/>
      <c r="MQG65" s="650"/>
      <c r="MQH65" s="650"/>
      <c r="MQI65" s="650"/>
      <c r="MQJ65" s="650"/>
      <c r="MQK65" s="650"/>
      <c r="MQL65" s="650"/>
      <c r="MQM65" s="650"/>
      <c r="MQN65" s="650"/>
      <c r="MQO65" s="650"/>
      <c r="MQP65" s="650"/>
      <c r="MQQ65" s="650"/>
      <c r="MQR65" s="650"/>
      <c r="MQS65" s="650"/>
      <c r="MQT65" s="650"/>
      <c r="MQU65" s="650"/>
      <c r="MQV65" s="650"/>
      <c r="MQW65" s="650"/>
      <c r="MQX65" s="650"/>
      <c r="MQY65" s="650"/>
      <c r="MQZ65" s="650"/>
      <c r="MRA65" s="650"/>
      <c r="MRB65" s="650"/>
      <c r="MRC65" s="650"/>
      <c r="MRD65" s="650"/>
      <c r="MRE65" s="650"/>
      <c r="MRF65" s="650"/>
      <c r="MRG65" s="650"/>
      <c r="MRH65" s="650"/>
      <c r="MRI65" s="650"/>
      <c r="MRJ65" s="650"/>
      <c r="MRK65" s="650"/>
      <c r="MRL65" s="650"/>
      <c r="MRM65" s="650"/>
      <c r="MRN65" s="650"/>
      <c r="MRO65" s="650"/>
      <c r="MRP65" s="650"/>
      <c r="MRQ65" s="650"/>
      <c r="MRR65" s="650"/>
      <c r="MRS65" s="650"/>
      <c r="MRT65" s="650"/>
      <c r="MRU65" s="650"/>
      <c r="MRV65" s="650"/>
      <c r="MRW65" s="650"/>
      <c r="MRX65" s="650"/>
      <c r="MRY65" s="650"/>
      <c r="MRZ65" s="650"/>
      <c r="MSA65" s="650"/>
      <c r="MSB65" s="650"/>
      <c r="MSC65" s="650"/>
      <c r="MSD65" s="650"/>
      <c r="MSE65" s="650"/>
      <c r="MSF65" s="650"/>
      <c r="MSG65" s="650"/>
      <c r="MSH65" s="650"/>
      <c r="MSI65" s="650"/>
      <c r="MSJ65" s="650"/>
      <c r="MSK65" s="650"/>
      <c r="MSL65" s="650"/>
      <c r="MSM65" s="650"/>
      <c r="MSN65" s="650"/>
      <c r="MSO65" s="650"/>
      <c r="MSP65" s="650"/>
      <c r="MSQ65" s="650"/>
      <c r="MSR65" s="650"/>
      <c r="MSS65" s="650"/>
      <c r="MST65" s="650"/>
      <c r="MSU65" s="650"/>
      <c r="MSV65" s="650"/>
      <c r="MSW65" s="650"/>
      <c r="MSX65" s="650"/>
      <c r="MSY65" s="650"/>
      <c r="MSZ65" s="650"/>
      <c r="MTA65" s="650"/>
      <c r="MTB65" s="650"/>
      <c r="MTC65" s="650"/>
      <c r="MTD65" s="650"/>
      <c r="MTE65" s="650"/>
      <c r="MTF65" s="650"/>
      <c r="MTG65" s="650"/>
      <c r="MTH65" s="650"/>
      <c r="MTI65" s="650"/>
      <c r="MTJ65" s="650"/>
      <c r="MTK65" s="650"/>
      <c r="MTL65" s="650"/>
      <c r="MTM65" s="650"/>
      <c r="MTN65" s="650"/>
      <c r="MTO65" s="650"/>
      <c r="MTP65" s="650"/>
      <c r="MTQ65" s="650"/>
      <c r="MTR65" s="650"/>
      <c r="MTS65" s="650"/>
      <c r="MTT65" s="650"/>
      <c r="MTU65" s="650"/>
      <c r="MTV65" s="650"/>
      <c r="MTW65" s="650"/>
      <c r="MTX65" s="650"/>
      <c r="MTY65" s="650"/>
      <c r="MTZ65" s="650"/>
      <c r="MUA65" s="650"/>
      <c r="MUB65" s="650"/>
      <c r="MUC65" s="650"/>
      <c r="MUD65" s="650"/>
      <c r="MUE65" s="650"/>
      <c r="MUF65" s="650"/>
      <c r="MUG65" s="650"/>
      <c r="MUH65" s="650"/>
      <c r="MUI65" s="650"/>
      <c r="MUJ65" s="650"/>
      <c r="MUK65" s="650"/>
      <c r="MUL65" s="650"/>
      <c r="MUM65" s="650"/>
      <c r="MUN65" s="650"/>
      <c r="MUO65" s="650"/>
      <c r="MUP65" s="650"/>
      <c r="MUQ65" s="650"/>
      <c r="MUR65" s="650"/>
      <c r="MUS65" s="650"/>
      <c r="MUT65" s="650"/>
      <c r="MUU65" s="650"/>
      <c r="MUV65" s="650"/>
      <c r="MUW65" s="650"/>
      <c r="MUX65" s="650"/>
      <c r="MUY65" s="650"/>
      <c r="MUZ65" s="650"/>
      <c r="MVA65" s="650"/>
      <c r="MVB65" s="650"/>
      <c r="MVC65" s="650"/>
      <c r="MVD65" s="650"/>
      <c r="MVE65" s="650"/>
      <c r="MVF65" s="650"/>
      <c r="MVG65" s="650"/>
      <c r="MVH65" s="650"/>
      <c r="MVI65" s="650"/>
      <c r="MVJ65" s="650"/>
      <c r="MVK65" s="650"/>
      <c r="MVL65" s="650"/>
      <c r="MVM65" s="650"/>
      <c r="MVN65" s="650"/>
      <c r="MVO65" s="650"/>
      <c r="MVP65" s="650"/>
      <c r="MVQ65" s="650"/>
      <c r="MVR65" s="650"/>
      <c r="MVS65" s="650"/>
      <c r="MVT65" s="650"/>
      <c r="MVU65" s="650"/>
      <c r="MVV65" s="650"/>
      <c r="MVW65" s="650"/>
      <c r="MVX65" s="650"/>
      <c r="MVY65" s="650"/>
      <c r="MVZ65" s="650"/>
      <c r="MWA65" s="650"/>
      <c r="MWB65" s="650"/>
      <c r="MWC65" s="650"/>
      <c r="MWD65" s="650"/>
      <c r="MWE65" s="650"/>
      <c r="MWF65" s="650"/>
      <c r="MWG65" s="650"/>
      <c r="MWH65" s="650"/>
      <c r="MWI65" s="650"/>
      <c r="MWJ65" s="650"/>
      <c r="MWK65" s="650"/>
      <c r="MWL65" s="650"/>
      <c r="MWM65" s="650"/>
      <c r="MWN65" s="650"/>
      <c r="MWO65" s="650"/>
      <c r="MWP65" s="650"/>
      <c r="MWQ65" s="650"/>
      <c r="MWR65" s="650"/>
      <c r="MWS65" s="650"/>
      <c r="MWT65" s="650"/>
      <c r="MWU65" s="650"/>
      <c r="MWV65" s="650"/>
      <c r="MWW65" s="650"/>
      <c r="MWX65" s="650"/>
      <c r="MWY65" s="650"/>
      <c r="MWZ65" s="650"/>
      <c r="MXA65" s="650"/>
      <c r="MXB65" s="650"/>
      <c r="MXC65" s="650"/>
      <c r="MXD65" s="650"/>
      <c r="MXE65" s="650"/>
      <c r="MXF65" s="650"/>
      <c r="MXG65" s="650"/>
      <c r="MXH65" s="650"/>
      <c r="MXI65" s="650"/>
      <c r="MXJ65" s="650"/>
      <c r="MXK65" s="650"/>
      <c r="MXL65" s="650"/>
      <c r="MXM65" s="650"/>
      <c r="MXN65" s="650"/>
      <c r="MXO65" s="650"/>
      <c r="MXP65" s="650"/>
      <c r="MXQ65" s="650"/>
      <c r="MXR65" s="650"/>
      <c r="MXS65" s="650"/>
      <c r="MXT65" s="650"/>
      <c r="MXU65" s="650"/>
      <c r="MXV65" s="650"/>
      <c r="MXW65" s="650"/>
      <c r="MXX65" s="650"/>
      <c r="MXY65" s="650"/>
      <c r="MXZ65" s="650"/>
      <c r="MYA65" s="650"/>
      <c r="MYB65" s="650"/>
      <c r="MYC65" s="650"/>
      <c r="MYD65" s="650"/>
      <c r="MYE65" s="650"/>
      <c r="MYF65" s="650"/>
      <c r="MYG65" s="650"/>
      <c r="MYH65" s="650"/>
      <c r="MYI65" s="650"/>
      <c r="MYJ65" s="650"/>
      <c r="MYK65" s="650"/>
      <c r="MYL65" s="650"/>
      <c r="MYM65" s="650"/>
      <c r="MYN65" s="650"/>
      <c r="MYO65" s="650"/>
      <c r="MYP65" s="650"/>
      <c r="MYQ65" s="650"/>
      <c r="MYR65" s="650"/>
      <c r="MYS65" s="650"/>
      <c r="MYT65" s="650"/>
      <c r="MYU65" s="650"/>
      <c r="MYV65" s="650"/>
      <c r="MYW65" s="650"/>
      <c r="MYX65" s="650"/>
      <c r="MYY65" s="650"/>
      <c r="MYZ65" s="650"/>
      <c r="MZA65" s="650"/>
      <c r="MZB65" s="650"/>
      <c r="MZC65" s="650"/>
      <c r="MZD65" s="650"/>
      <c r="MZE65" s="650"/>
      <c r="MZF65" s="650"/>
      <c r="MZG65" s="650"/>
      <c r="MZH65" s="650"/>
      <c r="MZI65" s="650"/>
      <c r="MZJ65" s="650"/>
      <c r="MZK65" s="650"/>
      <c r="MZL65" s="650"/>
      <c r="MZM65" s="650"/>
      <c r="MZN65" s="650"/>
      <c r="MZO65" s="650"/>
      <c r="MZP65" s="650"/>
      <c r="MZQ65" s="650"/>
      <c r="MZR65" s="650"/>
      <c r="MZS65" s="650"/>
      <c r="MZT65" s="650"/>
      <c r="MZU65" s="650"/>
      <c r="MZV65" s="650"/>
      <c r="MZW65" s="650"/>
      <c r="MZX65" s="650"/>
      <c r="MZY65" s="650"/>
      <c r="MZZ65" s="650"/>
      <c r="NAA65" s="650"/>
      <c r="NAB65" s="650"/>
      <c r="NAC65" s="650"/>
      <c r="NAD65" s="650"/>
      <c r="NAE65" s="650"/>
      <c r="NAF65" s="650"/>
      <c r="NAG65" s="650"/>
      <c r="NAH65" s="650"/>
      <c r="NAI65" s="650"/>
      <c r="NAJ65" s="650"/>
      <c r="NAK65" s="650"/>
      <c r="NAL65" s="650"/>
      <c r="NAM65" s="650"/>
      <c r="NAN65" s="650"/>
      <c r="NAO65" s="650"/>
      <c r="NAP65" s="650"/>
      <c r="NAQ65" s="650"/>
      <c r="NAR65" s="650"/>
      <c r="NAS65" s="650"/>
      <c r="NAT65" s="650"/>
      <c r="NAU65" s="650"/>
      <c r="NAV65" s="650"/>
      <c r="NAW65" s="650"/>
      <c r="NAX65" s="650"/>
      <c r="NAY65" s="650"/>
      <c r="NAZ65" s="650"/>
      <c r="NBA65" s="650"/>
      <c r="NBB65" s="650"/>
      <c r="NBC65" s="650"/>
      <c r="NBD65" s="650"/>
      <c r="NBE65" s="650"/>
      <c r="NBF65" s="650"/>
      <c r="NBG65" s="650"/>
      <c r="NBH65" s="650"/>
      <c r="NBI65" s="650"/>
      <c r="NBJ65" s="650"/>
      <c r="NBK65" s="650"/>
      <c r="NBL65" s="650"/>
      <c r="NBM65" s="650"/>
      <c r="NBN65" s="650"/>
      <c r="NBO65" s="650"/>
      <c r="NBP65" s="650"/>
      <c r="NBQ65" s="650"/>
      <c r="NBR65" s="650"/>
      <c r="NBS65" s="650"/>
      <c r="NBT65" s="650"/>
      <c r="NBU65" s="650"/>
      <c r="NBV65" s="650"/>
      <c r="NBW65" s="650"/>
      <c r="NBX65" s="650"/>
      <c r="NBY65" s="650"/>
      <c r="NBZ65" s="650"/>
      <c r="NCA65" s="650"/>
      <c r="NCB65" s="650"/>
      <c r="NCC65" s="650"/>
      <c r="NCD65" s="650"/>
      <c r="NCE65" s="650"/>
      <c r="NCF65" s="650"/>
      <c r="NCG65" s="650"/>
      <c r="NCH65" s="650"/>
      <c r="NCI65" s="650"/>
      <c r="NCJ65" s="650"/>
      <c r="NCK65" s="650"/>
      <c r="NCL65" s="650"/>
      <c r="NCM65" s="650"/>
      <c r="NCN65" s="650"/>
      <c r="NCO65" s="650"/>
      <c r="NCP65" s="650"/>
      <c r="NCQ65" s="650"/>
      <c r="NCR65" s="650"/>
      <c r="NCS65" s="650"/>
      <c r="NCT65" s="650"/>
      <c r="NCU65" s="650"/>
      <c r="NCV65" s="650"/>
      <c r="NCW65" s="650"/>
      <c r="NCX65" s="650"/>
      <c r="NCY65" s="650"/>
      <c r="NCZ65" s="650"/>
      <c r="NDA65" s="650"/>
      <c r="NDB65" s="650"/>
      <c r="NDC65" s="650"/>
      <c r="NDD65" s="650"/>
      <c r="NDE65" s="650"/>
      <c r="NDF65" s="650"/>
      <c r="NDG65" s="650"/>
      <c r="NDH65" s="650"/>
      <c r="NDI65" s="650"/>
      <c r="NDJ65" s="650"/>
      <c r="NDK65" s="650"/>
      <c r="NDL65" s="650"/>
      <c r="NDM65" s="650"/>
      <c r="NDN65" s="650"/>
      <c r="NDO65" s="650"/>
      <c r="NDP65" s="650"/>
      <c r="NDQ65" s="650"/>
      <c r="NDR65" s="650"/>
      <c r="NDS65" s="650"/>
      <c r="NDT65" s="650"/>
      <c r="NDU65" s="650"/>
      <c r="NDV65" s="650"/>
      <c r="NDW65" s="650"/>
      <c r="NDX65" s="650"/>
      <c r="NDY65" s="650"/>
      <c r="NDZ65" s="650"/>
      <c r="NEA65" s="650"/>
      <c r="NEB65" s="650"/>
      <c r="NEC65" s="650"/>
      <c r="NED65" s="650"/>
      <c r="NEE65" s="650"/>
      <c r="NEF65" s="650"/>
      <c r="NEG65" s="650"/>
      <c r="NEH65" s="650"/>
      <c r="NEI65" s="650"/>
      <c r="NEJ65" s="650"/>
      <c r="NEK65" s="650"/>
      <c r="NEL65" s="650"/>
      <c r="NEM65" s="650"/>
      <c r="NEN65" s="650"/>
      <c r="NEO65" s="650"/>
      <c r="NEP65" s="650"/>
      <c r="NEQ65" s="650"/>
      <c r="NER65" s="650"/>
      <c r="NES65" s="650"/>
      <c r="NET65" s="650"/>
      <c r="NEU65" s="650"/>
      <c r="NEV65" s="650"/>
      <c r="NEW65" s="650"/>
      <c r="NEX65" s="650"/>
      <c r="NEY65" s="650"/>
      <c r="NEZ65" s="650"/>
      <c r="NFA65" s="650"/>
      <c r="NFB65" s="650"/>
      <c r="NFC65" s="650"/>
      <c r="NFD65" s="650"/>
      <c r="NFE65" s="650"/>
      <c r="NFF65" s="650"/>
      <c r="NFG65" s="650"/>
      <c r="NFH65" s="650"/>
      <c r="NFI65" s="650"/>
      <c r="NFJ65" s="650"/>
      <c r="NFK65" s="650"/>
      <c r="NFL65" s="650"/>
      <c r="NFM65" s="650"/>
      <c r="NFN65" s="650"/>
      <c r="NFO65" s="650"/>
      <c r="NFP65" s="650"/>
      <c r="NFQ65" s="650"/>
      <c r="NFR65" s="650"/>
      <c r="NFS65" s="650"/>
      <c r="NFT65" s="650"/>
      <c r="NFU65" s="650"/>
      <c r="NFV65" s="650"/>
      <c r="NFW65" s="650"/>
      <c r="NFX65" s="650"/>
      <c r="NFY65" s="650"/>
      <c r="NFZ65" s="650"/>
      <c r="NGA65" s="650"/>
      <c r="NGB65" s="650"/>
      <c r="NGC65" s="650"/>
      <c r="NGD65" s="650"/>
      <c r="NGE65" s="650"/>
      <c r="NGF65" s="650"/>
      <c r="NGG65" s="650"/>
      <c r="NGH65" s="650"/>
      <c r="NGI65" s="650"/>
      <c r="NGJ65" s="650"/>
      <c r="NGK65" s="650"/>
      <c r="NGL65" s="650"/>
      <c r="NGM65" s="650"/>
      <c r="NGN65" s="650"/>
      <c r="NGO65" s="650"/>
      <c r="NGP65" s="650"/>
      <c r="NGQ65" s="650"/>
      <c r="NGR65" s="650"/>
      <c r="NGS65" s="650"/>
      <c r="NGT65" s="650"/>
      <c r="NGU65" s="650"/>
      <c r="NGV65" s="650"/>
      <c r="NGW65" s="650"/>
      <c r="NGX65" s="650"/>
      <c r="NGY65" s="650"/>
      <c r="NGZ65" s="650"/>
      <c r="NHA65" s="650"/>
      <c r="NHB65" s="650"/>
      <c r="NHC65" s="650"/>
      <c r="NHD65" s="650"/>
      <c r="NHE65" s="650"/>
      <c r="NHF65" s="650"/>
      <c r="NHG65" s="650"/>
      <c r="NHH65" s="650"/>
      <c r="NHI65" s="650"/>
      <c r="NHJ65" s="650"/>
      <c r="NHK65" s="650"/>
      <c r="NHL65" s="650"/>
      <c r="NHM65" s="650"/>
      <c r="NHN65" s="650"/>
      <c r="NHO65" s="650"/>
      <c r="NHP65" s="650"/>
      <c r="NHQ65" s="650"/>
      <c r="NHR65" s="650"/>
      <c r="NHS65" s="650"/>
      <c r="NHT65" s="650"/>
      <c r="NHU65" s="650"/>
      <c r="NHV65" s="650"/>
      <c r="NHW65" s="650"/>
      <c r="NHX65" s="650"/>
      <c r="NHY65" s="650"/>
      <c r="NHZ65" s="650"/>
      <c r="NIA65" s="650"/>
      <c r="NIB65" s="650"/>
      <c r="NIC65" s="650"/>
      <c r="NID65" s="650"/>
      <c r="NIE65" s="650"/>
      <c r="NIF65" s="650"/>
      <c r="NIG65" s="650"/>
      <c r="NIH65" s="650"/>
      <c r="NII65" s="650"/>
      <c r="NIJ65" s="650"/>
      <c r="NIK65" s="650"/>
      <c r="NIL65" s="650"/>
      <c r="NIM65" s="650"/>
      <c r="NIN65" s="650"/>
      <c r="NIO65" s="650"/>
      <c r="NIP65" s="650"/>
      <c r="NIQ65" s="650"/>
      <c r="NIR65" s="650"/>
      <c r="NIS65" s="650"/>
      <c r="NIT65" s="650"/>
      <c r="NIU65" s="650"/>
      <c r="NIV65" s="650"/>
      <c r="NIW65" s="650"/>
      <c r="NIX65" s="650"/>
      <c r="NIY65" s="650"/>
      <c r="NIZ65" s="650"/>
      <c r="NJA65" s="650"/>
      <c r="NJB65" s="650"/>
      <c r="NJC65" s="650"/>
      <c r="NJD65" s="650"/>
      <c r="NJE65" s="650"/>
      <c r="NJF65" s="650"/>
      <c r="NJG65" s="650"/>
      <c r="NJH65" s="650"/>
      <c r="NJI65" s="650"/>
      <c r="NJJ65" s="650"/>
      <c r="NJK65" s="650"/>
      <c r="NJL65" s="650"/>
      <c r="NJM65" s="650"/>
      <c r="NJN65" s="650"/>
      <c r="NJO65" s="650"/>
      <c r="NJP65" s="650"/>
      <c r="NJQ65" s="650"/>
      <c r="NJR65" s="650"/>
      <c r="NJS65" s="650"/>
      <c r="NJT65" s="650"/>
      <c r="NJU65" s="650"/>
      <c r="NJV65" s="650"/>
      <c r="NJW65" s="650"/>
      <c r="NJX65" s="650"/>
      <c r="NJY65" s="650"/>
      <c r="NJZ65" s="650"/>
      <c r="NKA65" s="650"/>
      <c r="NKB65" s="650"/>
      <c r="NKC65" s="650"/>
      <c r="NKD65" s="650"/>
      <c r="NKE65" s="650"/>
      <c r="NKF65" s="650"/>
      <c r="NKG65" s="650"/>
      <c r="NKH65" s="650"/>
      <c r="NKI65" s="650"/>
      <c r="NKJ65" s="650"/>
      <c r="NKK65" s="650"/>
      <c r="NKL65" s="650"/>
      <c r="NKM65" s="650"/>
      <c r="NKN65" s="650"/>
      <c r="NKO65" s="650"/>
      <c r="NKP65" s="650"/>
      <c r="NKQ65" s="650"/>
      <c r="NKR65" s="650"/>
      <c r="NKS65" s="650"/>
      <c r="NKT65" s="650"/>
      <c r="NKU65" s="650"/>
      <c r="NKV65" s="650"/>
      <c r="NKW65" s="650"/>
      <c r="NKX65" s="650"/>
      <c r="NKY65" s="650"/>
      <c r="NKZ65" s="650"/>
      <c r="NLA65" s="650"/>
      <c r="NLB65" s="650"/>
      <c r="NLC65" s="650"/>
      <c r="NLD65" s="650"/>
      <c r="NLE65" s="650"/>
      <c r="NLF65" s="650"/>
      <c r="NLG65" s="650"/>
      <c r="NLH65" s="650"/>
      <c r="NLI65" s="650"/>
      <c r="NLJ65" s="650"/>
      <c r="NLK65" s="650"/>
      <c r="NLL65" s="650"/>
      <c r="NLM65" s="650"/>
      <c r="NLN65" s="650"/>
      <c r="NLO65" s="650"/>
      <c r="NLP65" s="650"/>
      <c r="NLQ65" s="650"/>
      <c r="NLR65" s="650"/>
      <c r="NLS65" s="650"/>
      <c r="NLT65" s="650"/>
      <c r="NLU65" s="650"/>
      <c r="NLV65" s="650"/>
      <c r="NLW65" s="650"/>
      <c r="NLX65" s="650"/>
      <c r="NLY65" s="650"/>
      <c r="NLZ65" s="650"/>
      <c r="NMA65" s="650"/>
      <c r="NMB65" s="650"/>
      <c r="NMC65" s="650"/>
      <c r="NMD65" s="650"/>
      <c r="NME65" s="650"/>
      <c r="NMF65" s="650"/>
      <c r="NMG65" s="650"/>
      <c r="NMH65" s="650"/>
      <c r="NMI65" s="650"/>
      <c r="NMJ65" s="650"/>
      <c r="NMK65" s="650"/>
      <c r="NML65" s="650"/>
      <c r="NMM65" s="650"/>
      <c r="NMN65" s="650"/>
      <c r="NMO65" s="650"/>
      <c r="NMP65" s="650"/>
      <c r="NMQ65" s="650"/>
      <c r="NMR65" s="650"/>
      <c r="NMS65" s="650"/>
      <c r="NMT65" s="650"/>
      <c r="NMU65" s="650"/>
      <c r="NMV65" s="650"/>
      <c r="NMW65" s="650"/>
      <c r="NMX65" s="650"/>
      <c r="NMY65" s="650"/>
      <c r="NMZ65" s="650"/>
      <c r="NNA65" s="650"/>
      <c r="NNB65" s="650"/>
      <c r="NNC65" s="650"/>
      <c r="NND65" s="650"/>
      <c r="NNE65" s="650"/>
      <c r="NNF65" s="650"/>
      <c r="NNG65" s="650"/>
      <c r="NNH65" s="650"/>
      <c r="NNI65" s="650"/>
      <c r="NNJ65" s="650"/>
      <c r="NNK65" s="650"/>
      <c r="NNL65" s="650"/>
      <c r="NNM65" s="650"/>
      <c r="NNN65" s="650"/>
      <c r="NNO65" s="650"/>
      <c r="NNP65" s="650"/>
      <c r="NNQ65" s="650"/>
      <c r="NNR65" s="650"/>
      <c r="NNS65" s="650"/>
      <c r="NNT65" s="650"/>
      <c r="NNU65" s="650"/>
      <c r="NNV65" s="650"/>
      <c r="NNW65" s="650"/>
      <c r="NNX65" s="650"/>
      <c r="NNY65" s="650"/>
      <c r="NNZ65" s="650"/>
      <c r="NOA65" s="650"/>
      <c r="NOB65" s="650"/>
      <c r="NOC65" s="650"/>
      <c r="NOD65" s="650"/>
      <c r="NOE65" s="650"/>
      <c r="NOF65" s="650"/>
      <c r="NOG65" s="650"/>
      <c r="NOH65" s="650"/>
      <c r="NOI65" s="650"/>
      <c r="NOJ65" s="650"/>
      <c r="NOK65" s="650"/>
      <c r="NOL65" s="650"/>
      <c r="NOM65" s="650"/>
      <c r="NON65" s="650"/>
      <c r="NOO65" s="650"/>
      <c r="NOP65" s="650"/>
      <c r="NOQ65" s="650"/>
      <c r="NOR65" s="650"/>
      <c r="NOS65" s="650"/>
      <c r="NOT65" s="650"/>
      <c r="NOU65" s="650"/>
      <c r="NOV65" s="650"/>
      <c r="NOW65" s="650"/>
      <c r="NOX65" s="650"/>
      <c r="NOY65" s="650"/>
      <c r="NOZ65" s="650"/>
      <c r="NPA65" s="650"/>
      <c r="NPB65" s="650"/>
      <c r="NPC65" s="650"/>
      <c r="NPD65" s="650"/>
      <c r="NPE65" s="650"/>
      <c r="NPF65" s="650"/>
      <c r="NPG65" s="650"/>
      <c r="NPH65" s="650"/>
      <c r="NPI65" s="650"/>
      <c r="NPJ65" s="650"/>
      <c r="NPK65" s="650"/>
      <c r="NPL65" s="650"/>
      <c r="NPM65" s="650"/>
      <c r="NPN65" s="650"/>
      <c r="NPO65" s="650"/>
      <c r="NPP65" s="650"/>
      <c r="NPQ65" s="650"/>
      <c r="NPR65" s="650"/>
      <c r="NPS65" s="650"/>
      <c r="NPT65" s="650"/>
      <c r="NPU65" s="650"/>
      <c r="NPV65" s="650"/>
      <c r="NPW65" s="650"/>
      <c r="NPX65" s="650"/>
      <c r="NPY65" s="650"/>
      <c r="NPZ65" s="650"/>
      <c r="NQA65" s="650"/>
      <c r="NQB65" s="650"/>
      <c r="NQC65" s="650"/>
      <c r="NQD65" s="650"/>
      <c r="NQE65" s="650"/>
      <c r="NQF65" s="650"/>
      <c r="NQG65" s="650"/>
      <c r="NQH65" s="650"/>
      <c r="NQI65" s="650"/>
      <c r="NQJ65" s="650"/>
      <c r="NQK65" s="650"/>
      <c r="NQL65" s="650"/>
      <c r="NQM65" s="650"/>
      <c r="NQN65" s="650"/>
      <c r="NQO65" s="650"/>
      <c r="NQP65" s="650"/>
      <c r="NQQ65" s="650"/>
      <c r="NQR65" s="650"/>
      <c r="NQS65" s="650"/>
      <c r="NQT65" s="650"/>
      <c r="NQU65" s="650"/>
      <c r="NQV65" s="650"/>
      <c r="NQW65" s="650"/>
      <c r="NQX65" s="650"/>
      <c r="NQY65" s="650"/>
      <c r="NQZ65" s="650"/>
      <c r="NRA65" s="650"/>
      <c r="NRB65" s="650"/>
      <c r="NRC65" s="650"/>
      <c r="NRD65" s="650"/>
      <c r="NRE65" s="650"/>
      <c r="NRF65" s="650"/>
      <c r="NRG65" s="650"/>
      <c r="NRH65" s="650"/>
      <c r="NRI65" s="650"/>
      <c r="NRJ65" s="650"/>
      <c r="NRK65" s="650"/>
      <c r="NRL65" s="650"/>
      <c r="NRM65" s="650"/>
      <c r="NRN65" s="650"/>
      <c r="NRO65" s="650"/>
      <c r="NRP65" s="650"/>
      <c r="NRQ65" s="650"/>
      <c r="NRR65" s="650"/>
      <c r="NRS65" s="650"/>
      <c r="NRT65" s="650"/>
      <c r="NRU65" s="650"/>
      <c r="NRV65" s="650"/>
      <c r="NRW65" s="650"/>
      <c r="NRX65" s="650"/>
      <c r="NRY65" s="650"/>
      <c r="NRZ65" s="650"/>
      <c r="NSA65" s="650"/>
      <c r="NSB65" s="650"/>
      <c r="NSC65" s="650"/>
      <c r="NSD65" s="650"/>
      <c r="NSE65" s="650"/>
      <c r="NSF65" s="650"/>
      <c r="NSG65" s="650"/>
      <c r="NSH65" s="650"/>
      <c r="NSI65" s="650"/>
      <c r="NSJ65" s="650"/>
      <c r="NSK65" s="650"/>
      <c r="NSL65" s="650"/>
      <c r="NSM65" s="650"/>
      <c r="NSN65" s="650"/>
      <c r="NSO65" s="650"/>
      <c r="NSP65" s="650"/>
      <c r="NSQ65" s="650"/>
      <c r="NSR65" s="650"/>
      <c r="NSS65" s="650"/>
      <c r="NST65" s="650"/>
      <c r="NSU65" s="650"/>
      <c r="NSV65" s="650"/>
      <c r="NSW65" s="650"/>
      <c r="NSX65" s="650"/>
      <c r="NSY65" s="650"/>
      <c r="NSZ65" s="650"/>
      <c r="NTA65" s="650"/>
      <c r="NTB65" s="650"/>
      <c r="NTC65" s="650"/>
      <c r="NTD65" s="650"/>
      <c r="NTE65" s="650"/>
      <c r="NTF65" s="650"/>
      <c r="NTG65" s="650"/>
      <c r="NTH65" s="650"/>
      <c r="NTI65" s="650"/>
      <c r="NTJ65" s="650"/>
      <c r="NTK65" s="650"/>
      <c r="NTL65" s="650"/>
      <c r="NTM65" s="650"/>
      <c r="NTN65" s="650"/>
      <c r="NTO65" s="650"/>
      <c r="NTP65" s="650"/>
      <c r="NTQ65" s="650"/>
      <c r="NTR65" s="650"/>
      <c r="NTS65" s="650"/>
      <c r="NTT65" s="650"/>
      <c r="NTU65" s="650"/>
      <c r="NTV65" s="650"/>
      <c r="NTW65" s="650"/>
      <c r="NTX65" s="650"/>
      <c r="NTY65" s="650"/>
      <c r="NTZ65" s="650"/>
      <c r="NUA65" s="650"/>
      <c r="NUB65" s="650"/>
      <c r="NUC65" s="650"/>
      <c r="NUD65" s="650"/>
      <c r="NUE65" s="650"/>
      <c r="NUF65" s="650"/>
      <c r="NUG65" s="650"/>
      <c r="NUH65" s="650"/>
      <c r="NUI65" s="650"/>
      <c r="NUJ65" s="650"/>
      <c r="NUK65" s="650"/>
      <c r="NUL65" s="650"/>
      <c r="NUM65" s="650"/>
      <c r="NUN65" s="650"/>
      <c r="NUO65" s="650"/>
      <c r="NUP65" s="650"/>
      <c r="NUQ65" s="650"/>
      <c r="NUR65" s="650"/>
      <c r="NUS65" s="650"/>
      <c r="NUT65" s="650"/>
      <c r="NUU65" s="650"/>
      <c r="NUV65" s="650"/>
      <c r="NUW65" s="650"/>
      <c r="NUX65" s="650"/>
      <c r="NUY65" s="650"/>
      <c r="NUZ65" s="650"/>
      <c r="NVA65" s="650"/>
      <c r="NVB65" s="650"/>
      <c r="NVC65" s="650"/>
      <c r="NVD65" s="650"/>
      <c r="NVE65" s="650"/>
      <c r="NVF65" s="650"/>
      <c r="NVG65" s="650"/>
      <c r="NVH65" s="650"/>
      <c r="NVI65" s="650"/>
      <c r="NVJ65" s="650"/>
      <c r="NVK65" s="650"/>
      <c r="NVL65" s="650"/>
      <c r="NVM65" s="650"/>
      <c r="NVN65" s="650"/>
      <c r="NVO65" s="650"/>
      <c r="NVP65" s="650"/>
      <c r="NVQ65" s="650"/>
      <c r="NVR65" s="650"/>
      <c r="NVS65" s="650"/>
      <c r="NVT65" s="650"/>
      <c r="NVU65" s="650"/>
      <c r="NVV65" s="650"/>
      <c r="NVW65" s="650"/>
      <c r="NVX65" s="650"/>
      <c r="NVY65" s="650"/>
      <c r="NVZ65" s="650"/>
      <c r="NWA65" s="650"/>
      <c r="NWB65" s="650"/>
      <c r="NWC65" s="650"/>
      <c r="NWD65" s="650"/>
      <c r="NWE65" s="650"/>
      <c r="NWF65" s="650"/>
      <c r="NWG65" s="650"/>
      <c r="NWH65" s="650"/>
      <c r="NWI65" s="650"/>
      <c r="NWJ65" s="650"/>
      <c r="NWK65" s="650"/>
      <c r="NWL65" s="650"/>
      <c r="NWM65" s="650"/>
      <c r="NWN65" s="650"/>
      <c r="NWO65" s="650"/>
      <c r="NWP65" s="650"/>
      <c r="NWQ65" s="650"/>
      <c r="NWR65" s="650"/>
      <c r="NWS65" s="650"/>
      <c r="NWT65" s="650"/>
      <c r="NWU65" s="650"/>
      <c r="NWV65" s="650"/>
      <c r="NWW65" s="650"/>
      <c r="NWX65" s="650"/>
      <c r="NWY65" s="650"/>
      <c r="NWZ65" s="650"/>
      <c r="NXA65" s="650"/>
      <c r="NXB65" s="650"/>
      <c r="NXC65" s="650"/>
      <c r="NXD65" s="650"/>
      <c r="NXE65" s="650"/>
      <c r="NXF65" s="650"/>
      <c r="NXG65" s="650"/>
      <c r="NXH65" s="650"/>
      <c r="NXI65" s="650"/>
      <c r="NXJ65" s="650"/>
      <c r="NXK65" s="650"/>
      <c r="NXL65" s="650"/>
      <c r="NXM65" s="650"/>
      <c r="NXN65" s="650"/>
      <c r="NXO65" s="650"/>
      <c r="NXP65" s="650"/>
      <c r="NXQ65" s="650"/>
      <c r="NXR65" s="650"/>
      <c r="NXS65" s="650"/>
      <c r="NXT65" s="650"/>
      <c r="NXU65" s="650"/>
      <c r="NXV65" s="650"/>
      <c r="NXW65" s="650"/>
      <c r="NXX65" s="650"/>
      <c r="NXY65" s="650"/>
      <c r="NXZ65" s="650"/>
      <c r="NYA65" s="650"/>
      <c r="NYB65" s="650"/>
      <c r="NYC65" s="650"/>
      <c r="NYD65" s="650"/>
      <c r="NYE65" s="650"/>
      <c r="NYF65" s="650"/>
      <c r="NYG65" s="650"/>
      <c r="NYH65" s="650"/>
      <c r="NYI65" s="650"/>
      <c r="NYJ65" s="650"/>
      <c r="NYK65" s="650"/>
      <c r="NYL65" s="650"/>
      <c r="NYM65" s="650"/>
      <c r="NYN65" s="650"/>
      <c r="NYO65" s="650"/>
      <c r="NYP65" s="650"/>
      <c r="NYQ65" s="650"/>
      <c r="NYR65" s="650"/>
      <c r="NYS65" s="650"/>
      <c r="NYT65" s="650"/>
      <c r="NYU65" s="650"/>
      <c r="NYV65" s="650"/>
      <c r="NYW65" s="650"/>
      <c r="NYX65" s="650"/>
      <c r="NYY65" s="650"/>
      <c r="NYZ65" s="650"/>
      <c r="NZA65" s="650"/>
      <c r="NZB65" s="650"/>
      <c r="NZC65" s="650"/>
      <c r="NZD65" s="650"/>
      <c r="NZE65" s="650"/>
      <c r="NZF65" s="650"/>
      <c r="NZG65" s="650"/>
      <c r="NZH65" s="650"/>
      <c r="NZI65" s="650"/>
      <c r="NZJ65" s="650"/>
      <c r="NZK65" s="650"/>
      <c r="NZL65" s="650"/>
      <c r="NZM65" s="650"/>
      <c r="NZN65" s="650"/>
      <c r="NZO65" s="650"/>
      <c r="NZP65" s="650"/>
      <c r="NZQ65" s="650"/>
      <c r="NZR65" s="650"/>
      <c r="NZS65" s="650"/>
      <c r="NZT65" s="650"/>
      <c r="NZU65" s="650"/>
      <c r="NZV65" s="650"/>
      <c r="NZW65" s="650"/>
      <c r="NZX65" s="650"/>
      <c r="NZY65" s="650"/>
      <c r="NZZ65" s="650"/>
      <c r="OAA65" s="650"/>
      <c r="OAB65" s="650"/>
      <c r="OAC65" s="650"/>
      <c r="OAD65" s="650"/>
      <c r="OAE65" s="650"/>
      <c r="OAF65" s="650"/>
      <c r="OAG65" s="650"/>
      <c r="OAH65" s="650"/>
      <c r="OAI65" s="650"/>
      <c r="OAJ65" s="650"/>
      <c r="OAK65" s="650"/>
      <c r="OAL65" s="650"/>
      <c r="OAM65" s="650"/>
      <c r="OAN65" s="650"/>
      <c r="OAO65" s="650"/>
      <c r="OAP65" s="650"/>
      <c r="OAQ65" s="650"/>
      <c r="OAR65" s="650"/>
      <c r="OAS65" s="650"/>
      <c r="OAT65" s="650"/>
      <c r="OAU65" s="650"/>
      <c r="OAV65" s="650"/>
      <c r="OAW65" s="650"/>
      <c r="OAX65" s="650"/>
      <c r="OAY65" s="650"/>
      <c r="OAZ65" s="650"/>
      <c r="OBA65" s="650"/>
      <c r="OBB65" s="650"/>
      <c r="OBC65" s="650"/>
      <c r="OBD65" s="650"/>
      <c r="OBE65" s="650"/>
      <c r="OBF65" s="650"/>
      <c r="OBG65" s="650"/>
      <c r="OBH65" s="650"/>
      <c r="OBI65" s="650"/>
      <c r="OBJ65" s="650"/>
      <c r="OBK65" s="650"/>
      <c r="OBL65" s="650"/>
      <c r="OBM65" s="650"/>
      <c r="OBN65" s="650"/>
      <c r="OBO65" s="650"/>
      <c r="OBP65" s="650"/>
      <c r="OBQ65" s="650"/>
      <c r="OBR65" s="650"/>
      <c r="OBS65" s="650"/>
      <c r="OBT65" s="650"/>
      <c r="OBU65" s="650"/>
      <c r="OBV65" s="650"/>
      <c r="OBW65" s="650"/>
      <c r="OBX65" s="650"/>
      <c r="OBY65" s="650"/>
      <c r="OBZ65" s="650"/>
      <c r="OCA65" s="650"/>
      <c r="OCB65" s="650"/>
      <c r="OCC65" s="650"/>
      <c r="OCD65" s="650"/>
      <c r="OCE65" s="650"/>
      <c r="OCF65" s="650"/>
      <c r="OCG65" s="650"/>
      <c r="OCH65" s="650"/>
      <c r="OCI65" s="650"/>
      <c r="OCJ65" s="650"/>
      <c r="OCK65" s="650"/>
      <c r="OCL65" s="650"/>
      <c r="OCM65" s="650"/>
      <c r="OCN65" s="650"/>
      <c r="OCO65" s="650"/>
      <c r="OCP65" s="650"/>
      <c r="OCQ65" s="650"/>
      <c r="OCR65" s="650"/>
      <c r="OCS65" s="650"/>
      <c r="OCT65" s="650"/>
      <c r="OCU65" s="650"/>
      <c r="OCV65" s="650"/>
      <c r="OCW65" s="650"/>
      <c r="OCX65" s="650"/>
      <c r="OCY65" s="650"/>
      <c r="OCZ65" s="650"/>
      <c r="ODA65" s="650"/>
      <c r="ODB65" s="650"/>
      <c r="ODC65" s="650"/>
      <c r="ODD65" s="650"/>
      <c r="ODE65" s="650"/>
      <c r="ODF65" s="650"/>
      <c r="ODG65" s="650"/>
      <c r="ODH65" s="650"/>
      <c r="ODI65" s="650"/>
      <c r="ODJ65" s="650"/>
      <c r="ODK65" s="650"/>
      <c r="ODL65" s="650"/>
      <c r="ODM65" s="650"/>
      <c r="ODN65" s="650"/>
      <c r="ODO65" s="650"/>
      <c r="ODP65" s="650"/>
      <c r="ODQ65" s="650"/>
      <c r="ODR65" s="650"/>
      <c r="ODS65" s="650"/>
      <c r="ODT65" s="650"/>
      <c r="ODU65" s="650"/>
      <c r="ODV65" s="650"/>
      <c r="ODW65" s="650"/>
      <c r="ODX65" s="650"/>
      <c r="ODY65" s="650"/>
      <c r="ODZ65" s="650"/>
      <c r="OEA65" s="650"/>
      <c r="OEB65" s="650"/>
      <c r="OEC65" s="650"/>
      <c r="OED65" s="650"/>
      <c r="OEE65" s="650"/>
      <c r="OEF65" s="650"/>
      <c r="OEG65" s="650"/>
      <c r="OEH65" s="650"/>
      <c r="OEI65" s="650"/>
      <c r="OEJ65" s="650"/>
      <c r="OEK65" s="650"/>
      <c r="OEL65" s="650"/>
      <c r="OEM65" s="650"/>
      <c r="OEN65" s="650"/>
      <c r="OEO65" s="650"/>
      <c r="OEP65" s="650"/>
      <c r="OEQ65" s="650"/>
      <c r="OER65" s="650"/>
      <c r="OES65" s="650"/>
      <c r="OET65" s="650"/>
      <c r="OEU65" s="650"/>
      <c r="OEV65" s="650"/>
      <c r="OEW65" s="650"/>
      <c r="OEX65" s="650"/>
      <c r="OEY65" s="650"/>
      <c r="OEZ65" s="650"/>
      <c r="OFA65" s="650"/>
      <c r="OFB65" s="650"/>
      <c r="OFC65" s="650"/>
      <c r="OFD65" s="650"/>
      <c r="OFE65" s="650"/>
      <c r="OFF65" s="650"/>
      <c r="OFG65" s="650"/>
      <c r="OFH65" s="650"/>
      <c r="OFI65" s="650"/>
      <c r="OFJ65" s="650"/>
      <c r="OFK65" s="650"/>
      <c r="OFL65" s="650"/>
      <c r="OFM65" s="650"/>
      <c r="OFN65" s="650"/>
      <c r="OFO65" s="650"/>
      <c r="OFP65" s="650"/>
      <c r="OFQ65" s="650"/>
      <c r="OFR65" s="650"/>
      <c r="OFS65" s="650"/>
      <c r="OFT65" s="650"/>
      <c r="OFU65" s="650"/>
      <c r="OFV65" s="650"/>
      <c r="OFW65" s="650"/>
      <c r="OFX65" s="650"/>
      <c r="OFY65" s="650"/>
      <c r="OFZ65" s="650"/>
      <c r="OGA65" s="650"/>
      <c r="OGB65" s="650"/>
      <c r="OGC65" s="650"/>
      <c r="OGD65" s="650"/>
      <c r="OGE65" s="650"/>
      <c r="OGF65" s="650"/>
      <c r="OGG65" s="650"/>
      <c r="OGH65" s="650"/>
      <c r="OGI65" s="650"/>
      <c r="OGJ65" s="650"/>
      <c r="OGK65" s="650"/>
      <c r="OGL65" s="650"/>
      <c r="OGM65" s="650"/>
      <c r="OGN65" s="650"/>
      <c r="OGO65" s="650"/>
      <c r="OGP65" s="650"/>
      <c r="OGQ65" s="650"/>
      <c r="OGR65" s="650"/>
      <c r="OGS65" s="650"/>
      <c r="OGT65" s="650"/>
      <c r="OGU65" s="650"/>
      <c r="OGV65" s="650"/>
      <c r="OGW65" s="650"/>
      <c r="OGX65" s="650"/>
      <c r="OGY65" s="650"/>
      <c r="OGZ65" s="650"/>
      <c r="OHA65" s="650"/>
      <c r="OHB65" s="650"/>
      <c r="OHC65" s="650"/>
      <c r="OHD65" s="650"/>
      <c r="OHE65" s="650"/>
      <c r="OHF65" s="650"/>
      <c r="OHG65" s="650"/>
      <c r="OHH65" s="650"/>
      <c r="OHI65" s="650"/>
      <c r="OHJ65" s="650"/>
      <c r="OHK65" s="650"/>
      <c r="OHL65" s="650"/>
      <c r="OHM65" s="650"/>
      <c r="OHN65" s="650"/>
      <c r="OHO65" s="650"/>
      <c r="OHP65" s="650"/>
      <c r="OHQ65" s="650"/>
      <c r="OHR65" s="650"/>
      <c r="OHS65" s="650"/>
      <c r="OHT65" s="650"/>
      <c r="OHU65" s="650"/>
      <c r="OHV65" s="650"/>
      <c r="OHW65" s="650"/>
      <c r="OHX65" s="650"/>
      <c r="OHY65" s="650"/>
      <c r="OHZ65" s="650"/>
      <c r="OIA65" s="650"/>
      <c r="OIB65" s="650"/>
      <c r="OIC65" s="650"/>
      <c r="OID65" s="650"/>
      <c r="OIE65" s="650"/>
      <c r="OIF65" s="650"/>
      <c r="OIG65" s="650"/>
      <c r="OIH65" s="650"/>
      <c r="OII65" s="650"/>
      <c r="OIJ65" s="650"/>
      <c r="OIK65" s="650"/>
      <c r="OIL65" s="650"/>
      <c r="OIM65" s="650"/>
      <c r="OIN65" s="650"/>
      <c r="OIO65" s="650"/>
      <c r="OIP65" s="650"/>
      <c r="OIQ65" s="650"/>
      <c r="OIR65" s="650"/>
      <c r="OIS65" s="650"/>
      <c r="OIT65" s="650"/>
      <c r="OIU65" s="650"/>
      <c r="OIV65" s="650"/>
      <c r="OIW65" s="650"/>
      <c r="OIX65" s="650"/>
      <c r="OIY65" s="650"/>
      <c r="OIZ65" s="650"/>
      <c r="OJA65" s="650"/>
      <c r="OJB65" s="650"/>
      <c r="OJC65" s="650"/>
      <c r="OJD65" s="650"/>
      <c r="OJE65" s="650"/>
      <c r="OJF65" s="650"/>
      <c r="OJG65" s="650"/>
      <c r="OJH65" s="650"/>
      <c r="OJI65" s="650"/>
      <c r="OJJ65" s="650"/>
      <c r="OJK65" s="650"/>
      <c r="OJL65" s="650"/>
      <c r="OJM65" s="650"/>
      <c r="OJN65" s="650"/>
      <c r="OJO65" s="650"/>
      <c r="OJP65" s="650"/>
      <c r="OJQ65" s="650"/>
      <c r="OJR65" s="650"/>
      <c r="OJS65" s="650"/>
      <c r="OJT65" s="650"/>
      <c r="OJU65" s="650"/>
      <c r="OJV65" s="650"/>
      <c r="OJW65" s="650"/>
      <c r="OJX65" s="650"/>
      <c r="OJY65" s="650"/>
      <c r="OJZ65" s="650"/>
      <c r="OKA65" s="650"/>
      <c r="OKB65" s="650"/>
      <c r="OKC65" s="650"/>
      <c r="OKD65" s="650"/>
      <c r="OKE65" s="650"/>
      <c r="OKF65" s="650"/>
      <c r="OKG65" s="650"/>
      <c r="OKH65" s="650"/>
      <c r="OKI65" s="650"/>
      <c r="OKJ65" s="650"/>
      <c r="OKK65" s="650"/>
      <c r="OKL65" s="650"/>
      <c r="OKM65" s="650"/>
      <c r="OKN65" s="650"/>
      <c r="OKO65" s="650"/>
      <c r="OKP65" s="650"/>
      <c r="OKQ65" s="650"/>
      <c r="OKR65" s="650"/>
      <c r="OKS65" s="650"/>
      <c r="OKT65" s="650"/>
      <c r="OKU65" s="650"/>
      <c r="OKV65" s="650"/>
      <c r="OKW65" s="650"/>
      <c r="OKX65" s="650"/>
      <c r="OKY65" s="650"/>
      <c r="OKZ65" s="650"/>
      <c r="OLA65" s="650"/>
      <c r="OLB65" s="650"/>
      <c r="OLC65" s="650"/>
      <c r="OLD65" s="650"/>
      <c r="OLE65" s="650"/>
      <c r="OLF65" s="650"/>
      <c r="OLG65" s="650"/>
      <c r="OLH65" s="650"/>
      <c r="OLI65" s="650"/>
      <c r="OLJ65" s="650"/>
      <c r="OLK65" s="650"/>
      <c r="OLL65" s="650"/>
      <c r="OLM65" s="650"/>
      <c r="OLN65" s="650"/>
      <c r="OLO65" s="650"/>
      <c r="OLP65" s="650"/>
      <c r="OLQ65" s="650"/>
      <c r="OLR65" s="650"/>
      <c r="OLS65" s="650"/>
      <c r="OLT65" s="650"/>
      <c r="OLU65" s="650"/>
      <c r="OLV65" s="650"/>
      <c r="OLW65" s="650"/>
      <c r="OLX65" s="650"/>
      <c r="OLY65" s="650"/>
      <c r="OLZ65" s="650"/>
      <c r="OMA65" s="650"/>
      <c r="OMB65" s="650"/>
      <c r="OMC65" s="650"/>
      <c r="OMD65" s="650"/>
      <c r="OME65" s="650"/>
      <c r="OMF65" s="650"/>
      <c r="OMG65" s="650"/>
      <c r="OMH65" s="650"/>
      <c r="OMI65" s="650"/>
      <c r="OMJ65" s="650"/>
      <c r="OMK65" s="650"/>
      <c r="OML65" s="650"/>
      <c r="OMM65" s="650"/>
      <c r="OMN65" s="650"/>
      <c r="OMO65" s="650"/>
      <c r="OMP65" s="650"/>
      <c r="OMQ65" s="650"/>
      <c r="OMR65" s="650"/>
      <c r="OMS65" s="650"/>
      <c r="OMT65" s="650"/>
      <c r="OMU65" s="650"/>
      <c r="OMV65" s="650"/>
      <c r="OMW65" s="650"/>
      <c r="OMX65" s="650"/>
      <c r="OMY65" s="650"/>
      <c r="OMZ65" s="650"/>
      <c r="ONA65" s="650"/>
      <c r="ONB65" s="650"/>
      <c r="ONC65" s="650"/>
      <c r="OND65" s="650"/>
      <c r="ONE65" s="650"/>
      <c r="ONF65" s="650"/>
      <c r="ONG65" s="650"/>
      <c r="ONH65" s="650"/>
      <c r="ONI65" s="650"/>
      <c r="ONJ65" s="650"/>
      <c r="ONK65" s="650"/>
      <c r="ONL65" s="650"/>
      <c r="ONM65" s="650"/>
      <c r="ONN65" s="650"/>
      <c r="ONO65" s="650"/>
      <c r="ONP65" s="650"/>
      <c r="ONQ65" s="650"/>
      <c r="ONR65" s="650"/>
      <c r="ONS65" s="650"/>
      <c r="ONT65" s="650"/>
      <c r="ONU65" s="650"/>
      <c r="ONV65" s="650"/>
      <c r="ONW65" s="650"/>
      <c r="ONX65" s="650"/>
      <c r="ONY65" s="650"/>
      <c r="ONZ65" s="650"/>
      <c r="OOA65" s="650"/>
      <c r="OOB65" s="650"/>
      <c r="OOC65" s="650"/>
      <c r="OOD65" s="650"/>
      <c r="OOE65" s="650"/>
      <c r="OOF65" s="650"/>
      <c r="OOG65" s="650"/>
      <c r="OOH65" s="650"/>
      <c r="OOI65" s="650"/>
      <c r="OOJ65" s="650"/>
      <c r="OOK65" s="650"/>
      <c r="OOL65" s="650"/>
      <c r="OOM65" s="650"/>
      <c r="OON65" s="650"/>
      <c r="OOO65" s="650"/>
      <c r="OOP65" s="650"/>
      <c r="OOQ65" s="650"/>
      <c r="OOR65" s="650"/>
      <c r="OOS65" s="650"/>
      <c r="OOT65" s="650"/>
      <c r="OOU65" s="650"/>
      <c r="OOV65" s="650"/>
      <c r="OOW65" s="650"/>
      <c r="OOX65" s="650"/>
      <c r="OOY65" s="650"/>
      <c r="OOZ65" s="650"/>
      <c r="OPA65" s="650"/>
      <c r="OPB65" s="650"/>
      <c r="OPC65" s="650"/>
      <c r="OPD65" s="650"/>
      <c r="OPE65" s="650"/>
      <c r="OPF65" s="650"/>
      <c r="OPG65" s="650"/>
      <c r="OPH65" s="650"/>
      <c r="OPI65" s="650"/>
      <c r="OPJ65" s="650"/>
      <c r="OPK65" s="650"/>
      <c r="OPL65" s="650"/>
      <c r="OPM65" s="650"/>
      <c r="OPN65" s="650"/>
      <c r="OPO65" s="650"/>
      <c r="OPP65" s="650"/>
      <c r="OPQ65" s="650"/>
      <c r="OPR65" s="650"/>
      <c r="OPS65" s="650"/>
      <c r="OPT65" s="650"/>
      <c r="OPU65" s="650"/>
      <c r="OPV65" s="650"/>
      <c r="OPW65" s="650"/>
      <c r="OPX65" s="650"/>
      <c r="OPY65" s="650"/>
      <c r="OPZ65" s="650"/>
      <c r="OQA65" s="650"/>
      <c r="OQB65" s="650"/>
      <c r="OQC65" s="650"/>
      <c r="OQD65" s="650"/>
      <c r="OQE65" s="650"/>
      <c r="OQF65" s="650"/>
      <c r="OQG65" s="650"/>
      <c r="OQH65" s="650"/>
      <c r="OQI65" s="650"/>
      <c r="OQJ65" s="650"/>
      <c r="OQK65" s="650"/>
      <c r="OQL65" s="650"/>
      <c r="OQM65" s="650"/>
      <c r="OQN65" s="650"/>
      <c r="OQO65" s="650"/>
      <c r="OQP65" s="650"/>
      <c r="OQQ65" s="650"/>
      <c r="OQR65" s="650"/>
      <c r="OQS65" s="650"/>
      <c r="OQT65" s="650"/>
      <c r="OQU65" s="650"/>
      <c r="OQV65" s="650"/>
      <c r="OQW65" s="650"/>
      <c r="OQX65" s="650"/>
      <c r="OQY65" s="650"/>
      <c r="OQZ65" s="650"/>
      <c r="ORA65" s="650"/>
      <c r="ORB65" s="650"/>
      <c r="ORC65" s="650"/>
      <c r="ORD65" s="650"/>
      <c r="ORE65" s="650"/>
      <c r="ORF65" s="650"/>
      <c r="ORG65" s="650"/>
      <c r="ORH65" s="650"/>
      <c r="ORI65" s="650"/>
      <c r="ORJ65" s="650"/>
      <c r="ORK65" s="650"/>
      <c r="ORL65" s="650"/>
      <c r="ORM65" s="650"/>
      <c r="ORN65" s="650"/>
      <c r="ORO65" s="650"/>
      <c r="ORP65" s="650"/>
      <c r="ORQ65" s="650"/>
      <c r="ORR65" s="650"/>
      <c r="ORS65" s="650"/>
      <c r="ORT65" s="650"/>
      <c r="ORU65" s="650"/>
      <c r="ORV65" s="650"/>
      <c r="ORW65" s="650"/>
      <c r="ORX65" s="650"/>
      <c r="ORY65" s="650"/>
      <c r="ORZ65" s="650"/>
      <c r="OSA65" s="650"/>
      <c r="OSB65" s="650"/>
      <c r="OSC65" s="650"/>
      <c r="OSD65" s="650"/>
      <c r="OSE65" s="650"/>
      <c r="OSF65" s="650"/>
      <c r="OSG65" s="650"/>
      <c r="OSH65" s="650"/>
      <c r="OSI65" s="650"/>
      <c r="OSJ65" s="650"/>
      <c r="OSK65" s="650"/>
      <c r="OSL65" s="650"/>
      <c r="OSM65" s="650"/>
      <c r="OSN65" s="650"/>
      <c r="OSO65" s="650"/>
      <c r="OSP65" s="650"/>
      <c r="OSQ65" s="650"/>
      <c r="OSR65" s="650"/>
      <c r="OSS65" s="650"/>
      <c r="OST65" s="650"/>
      <c r="OSU65" s="650"/>
      <c r="OSV65" s="650"/>
      <c r="OSW65" s="650"/>
      <c r="OSX65" s="650"/>
      <c r="OSY65" s="650"/>
      <c r="OSZ65" s="650"/>
      <c r="OTA65" s="650"/>
      <c r="OTB65" s="650"/>
      <c r="OTC65" s="650"/>
      <c r="OTD65" s="650"/>
      <c r="OTE65" s="650"/>
      <c r="OTF65" s="650"/>
      <c r="OTG65" s="650"/>
      <c r="OTH65" s="650"/>
      <c r="OTI65" s="650"/>
      <c r="OTJ65" s="650"/>
      <c r="OTK65" s="650"/>
      <c r="OTL65" s="650"/>
      <c r="OTM65" s="650"/>
      <c r="OTN65" s="650"/>
      <c r="OTO65" s="650"/>
      <c r="OTP65" s="650"/>
      <c r="OTQ65" s="650"/>
      <c r="OTR65" s="650"/>
      <c r="OTS65" s="650"/>
      <c r="OTT65" s="650"/>
      <c r="OTU65" s="650"/>
      <c r="OTV65" s="650"/>
      <c r="OTW65" s="650"/>
      <c r="OTX65" s="650"/>
      <c r="OTY65" s="650"/>
      <c r="OTZ65" s="650"/>
      <c r="OUA65" s="650"/>
      <c r="OUB65" s="650"/>
      <c r="OUC65" s="650"/>
      <c r="OUD65" s="650"/>
      <c r="OUE65" s="650"/>
      <c r="OUF65" s="650"/>
      <c r="OUG65" s="650"/>
      <c r="OUH65" s="650"/>
      <c r="OUI65" s="650"/>
      <c r="OUJ65" s="650"/>
      <c r="OUK65" s="650"/>
      <c r="OUL65" s="650"/>
      <c r="OUM65" s="650"/>
      <c r="OUN65" s="650"/>
      <c r="OUO65" s="650"/>
      <c r="OUP65" s="650"/>
      <c r="OUQ65" s="650"/>
      <c r="OUR65" s="650"/>
      <c r="OUS65" s="650"/>
      <c r="OUT65" s="650"/>
      <c r="OUU65" s="650"/>
      <c r="OUV65" s="650"/>
      <c r="OUW65" s="650"/>
      <c r="OUX65" s="650"/>
      <c r="OUY65" s="650"/>
      <c r="OUZ65" s="650"/>
      <c r="OVA65" s="650"/>
      <c r="OVB65" s="650"/>
      <c r="OVC65" s="650"/>
      <c r="OVD65" s="650"/>
      <c r="OVE65" s="650"/>
      <c r="OVF65" s="650"/>
      <c r="OVG65" s="650"/>
      <c r="OVH65" s="650"/>
      <c r="OVI65" s="650"/>
      <c r="OVJ65" s="650"/>
      <c r="OVK65" s="650"/>
      <c r="OVL65" s="650"/>
      <c r="OVM65" s="650"/>
      <c r="OVN65" s="650"/>
      <c r="OVO65" s="650"/>
      <c r="OVP65" s="650"/>
      <c r="OVQ65" s="650"/>
      <c r="OVR65" s="650"/>
      <c r="OVS65" s="650"/>
      <c r="OVT65" s="650"/>
      <c r="OVU65" s="650"/>
      <c r="OVV65" s="650"/>
      <c r="OVW65" s="650"/>
      <c r="OVX65" s="650"/>
      <c r="OVY65" s="650"/>
      <c r="OVZ65" s="650"/>
      <c r="OWA65" s="650"/>
      <c r="OWB65" s="650"/>
      <c r="OWC65" s="650"/>
      <c r="OWD65" s="650"/>
      <c r="OWE65" s="650"/>
      <c r="OWF65" s="650"/>
      <c r="OWG65" s="650"/>
      <c r="OWH65" s="650"/>
      <c r="OWI65" s="650"/>
      <c r="OWJ65" s="650"/>
      <c r="OWK65" s="650"/>
      <c r="OWL65" s="650"/>
      <c r="OWM65" s="650"/>
      <c r="OWN65" s="650"/>
      <c r="OWO65" s="650"/>
      <c r="OWP65" s="650"/>
      <c r="OWQ65" s="650"/>
      <c r="OWR65" s="650"/>
      <c r="OWS65" s="650"/>
      <c r="OWT65" s="650"/>
      <c r="OWU65" s="650"/>
      <c r="OWV65" s="650"/>
      <c r="OWW65" s="650"/>
      <c r="OWX65" s="650"/>
      <c r="OWY65" s="650"/>
      <c r="OWZ65" s="650"/>
      <c r="OXA65" s="650"/>
      <c r="OXB65" s="650"/>
      <c r="OXC65" s="650"/>
      <c r="OXD65" s="650"/>
      <c r="OXE65" s="650"/>
      <c r="OXF65" s="650"/>
      <c r="OXG65" s="650"/>
      <c r="OXH65" s="650"/>
      <c r="OXI65" s="650"/>
      <c r="OXJ65" s="650"/>
      <c r="OXK65" s="650"/>
      <c r="OXL65" s="650"/>
      <c r="OXM65" s="650"/>
      <c r="OXN65" s="650"/>
      <c r="OXO65" s="650"/>
      <c r="OXP65" s="650"/>
      <c r="OXQ65" s="650"/>
      <c r="OXR65" s="650"/>
      <c r="OXS65" s="650"/>
      <c r="OXT65" s="650"/>
      <c r="OXU65" s="650"/>
      <c r="OXV65" s="650"/>
      <c r="OXW65" s="650"/>
      <c r="OXX65" s="650"/>
      <c r="OXY65" s="650"/>
      <c r="OXZ65" s="650"/>
      <c r="OYA65" s="650"/>
      <c r="OYB65" s="650"/>
      <c r="OYC65" s="650"/>
      <c r="OYD65" s="650"/>
      <c r="OYE65" s="650"/>
      <c r="OYF65" s="650"/>
      <c r="OYG65" s="650"/>
      <c r="OYH65" s="650"/>
      <c r="OYI65" s="650"/>
      <c r="OYJ65" s="650"/>
      <c r="OYK65" s="650"/>
      <c r="OYL65" s="650"/>
      <c r="OYM65" s="650"/>
      <c r="OYN65" s="650"/>
      <c r="OYO65" s="650"/>
      <c r="OYP65" s="650"/>
      <c r="OYQ65" s="650"/>
      <c r="OYR65" s="650"/>
      <c r="OYS65" s="650"/>
      <c r="OYT65" s="650"/>
      <c r="OYU65" s="650"/>
      <c r="OYV65" s="650"/>
      <c r="OYW65" s="650"/>
      <c r="OYX65" s="650"/>
      <c r="OYY65" s="650"/>
      <c r="OYZ65" s="650"/>
      <c r="OZA65" s="650"/>
      <c r="OZB65" s="650"/>
      <c r="OZC65" s="650"/>
      <c r="OZD65" s="650"/>
      <c r="OZE65" s="650"/>
      <c r="OZF65" s="650"/>
      <c r="OZG65" s="650"/>
      <c r="OZH65" s="650"/>
      <c r="OZI65" s="650"/>
      <c r="OZJ65" s="650"/>
      <c r="OZK65" s="650"/>
      <c r="OZL65" s="650"/>
      <c r="OZM65" s="650"/>
      <c r="OZN65" s="650"/>
      <c r="OZO65" s="650"/>
      <c r="OZP65" s="650"/>
      <c r="OZQ65" s="650"/>
      <c r="OZR65" s="650"/>
      <c r="OZS65" s="650"/>
      <c r="OZT65" s="650"/>
      <c r="OZU65" s="650"/>
      <c r="OZV65" s="650"/>
      <c r="OZW65" s="650"/>
      <c r="OZX65" s="650"/>
      <c r="OZY65" s="650"/>
      <c r="OZZ65" s="650"/>
      <c r="PAA65" s="650"/>
      <c r="PAB65" s="650"/>
      <c r="PAC65" s="650"/>
      <c r="PAD65" s="650"/>
      <c r="PAE65" s="650"/>
      <c r="PAF65" s="650"/>
      <c r="PAG65" s="650"/>
      <c r="PAH65" s="650"/>
      <c r="PAI65" s="650"/>
      <c r="PAJ65" s="650"/>
      <c r="PAK65" s="650"/>
      <c r="PAL65" s="650"/>
      <c r="PAM65" s="650"/>
      <c r="PAN65" s="650"/>
      <c r="PAO65" s="650"/>
      <c r="PAP65" s="650"/>
      <c r="PAQ65" s="650"/>
      <c r="PAR65" s="650"/>
      <c r="PAS65" s="650"/>
      <c r="PAT65" s="650"/>
      <c r="PAU65" s="650"/>
      <c r="PAV65" s="650"/>
      <c r="PAW65" s="650"/>
      <c r="PAX65" s="650"/>
      <c r="PAY65" s="650"/>
      <c r="PAZ65" s="650"/>
      <c r="PBA65" s="650"/>
      <c r="PBB65" s="650"/>
      <c r="PBC65" s="650"/>
      <c r="PBD65" s="650"/>
      <c r="PBE65" s="650"/>
      <c r="PBF65" s="650"/>
      <c r="PBG65" s="650"/>
      <c r="PBH65" s="650"/>
      <c r="PBI65" s="650"/>
      <c r="PBJ65" s="650"/>
      <c r="PBK65" s="650"/>
      <c r="PBL65" s="650"/>
      <c r="PBM65" s="650"/>
      <c r="PBN65" s="650"/>
      <c r="PBO65" s="650"/>
      <c r="PBP65" s="650"/>
      <c r="PBQ65" s="650"/>
      <c r="PBR65" s="650"/>
      <c r="PBS65" s="650"/>
      <c r="PBT65" s="650"/>
      <c r="PBU65" s="650"/>
      <c r="PBV65" s="650"/>
      <c r="PBW65" s="650"/>
      <c r="PBX65" s="650"/>
      <c r="PBY65" s="650"/>
      <c r="PBZ65" s="650"/>
      <c r="PCA65" s="650"/>
      <c r="PCB65" s="650"/>
      <c r="PCC65" s="650"/>
      <c r="PCD65" s="650"/>
      <c r="PCE65" s="650"/>
      <c r="PCF65" s="650"/>
      <c r="PCG65" s="650"/>
      <c r="PCH65" s="650"/>
      <c r="PCI65" s="650"/>
      <c r="PCJ65" s="650"/>
      <c r="PCK65" s="650"/>
      <c r="PCL65" s="650"/>
      <c r="PCM65" s="650"/>
      <c r="PCN65" s="650"/>
      <c r="PCO65" s="650"/>
      <c r="PCP65" s="650"/>
      <c r="PCQ65" s="650"/>
      <c r="PCR65" s="650"/>
      <c r="PCS65" s="650"/>
      <c r="PCT65" s="650"/>
      <c r="PCU65" s="650"/>
      <c r="PCV65" s="650"/>
      <c r="PCW65" s="650"/>
      <c r="PCX65" s="650"/>
      <c r="PCY65" s="650"/>
      <c r="PCZ65" s="650"/>
      <c r="PDA65" s="650"/>
      <c r="PDB65" s="650"/>
      <c r="PDC65" s="650"/>
      <c r="PDD65" s="650"/>
      <c r="PDE65" s="650"/>
      <c r="PDF65" s="650"/>
      <c r="PDG65" s="650"/>
      <c r="PDH65" s="650"/>
      <c r="PDI65" s="650"/>
      <c r="PDJ65" s="650"/>
      <c r="PDK65" s="650"/>
      <c r="PDL65" s="650"/>
      <c r="PDM65" s="650"/>
      <c r="PDN65" s="650"/>
      <c r="PDO65" s="650"/>
      <c r="PDP65" s="650"/>
      <c r="PDQ65" s="650"/>
      <c r="PDR65" s="650"/>
      <c r="PDS65" s="650"/>
      <c r="PDT65" s="650"/>
      <c r="PDU65" s="650"/>
      <c r="PDV65" s="650"/>
      <c r="PDW65" s="650"/>
      <c r="PDX65" s="650"/>
      <c r="PDY65" s="650"/>
      <c r="PDZ65" s="650"/>
      <c r="PEA65" s="650"/>
      <c r="PEB65" s="650"/>
      <c r="PEC65" s="650"/>
      <c r="PED65" s="650"/>
      <c r="PEE65" s="650"/>
      <c r="PEF65" s="650"/>
      <c r="PEG65" s="650"/>
      <c r="PEH65" s="650"/>
      <c r="PEI65" s="650"/>
      <c r="PEJ65" s="650"/>
      <c r="PEK65" s="650"/>
      <c r="PEL65" s="650"/>
      <c r="PEM65" s="650"/>
      <c r="PEN65" s="650"/>
      <c r="PEO65" s="650"/>
      <c r="PEP65" s="650"/>
      <c r="PEQ65" s="650"/>
      <c r="PER65" s="650"/>
      <c r="PES65" s="650"/>
      <c r="PET65" s="650"/>
      <c r="PEU65" s="650"/>
      <c r="PEV65" s="650"/>
      <c r="PEW65" s="650"/>
      <c r="PEX65" s="650"/>
      <c r="PEY65" s="650"/>
      <c r="PEZ65" s="650"/>
      <c r="PFA65" s="650"/>
      <c r="PFB65" s="650"/>
      <c r="PFC65" s="650"/>
      <c r="PFD65" s="650"/>
      <c r="PFE65" s="650"/>
      <c r="PFF65" s="650"/>
      <c r="PFG65" s="650"/>
      <c r="PFH65" s="650"/>
      <c r="PFI65" s="650"/>
      <c r="PFJ65" s="650"/>
      <c r="PFK65" s="650"/>
      <c r="PFL65" s="650"/>
      <c r="PFM65" s="650"/>
      <c r="PFN65" s="650"/>
      <c r="PFO65" s="650"/>
      <c r="PFP65" s="650"/>
      <c r="PFQ65" s="650"/>
      <c r="PFR65" s="650"/>
      <c r="PFS65" s="650"/>
      <c r="PFT65" s="650"/>
      <c r="PFU65" s="650"/>
      <c r="PFV65" s="650"/>
      <c r="PFW65" s="650"/>
      <c r="PFX65" s="650"/>
      <c r="PFY65" s="650"/>
      <c r="PFZ65" s="650"/>
      <c r="PGA65" s="650"/>
      <c r="PGB65" s="650"/>
      <c r="PGC65" s="650"/>
      <c r="PGD65" s="650"/>
      <c r="PGE65" s="650"/>
      <c r="PGF65" s="650"/>
      <c r="PGG65" s="650"/>
      <c r="PGH65" s="650"/>
      <c r="PGI65" s="650"/>
      <c r="PGJ65" s="650"/>
      <c r="PGK65" s="650"/>
      <c r="PGL65" s="650"/>
      <c r="PGM65" s="650"/>
      <c r="PGN65" s="650"/>
      <c r="PGO65" s="650"/>
      <c r="PGP65" s="650"/>
      <c r="PGQ65" s="650"/>
      <c r="PGR65" s="650"/>
      <c r="PGS65" s="650"/>
      <c r="PGT65" s="650"/>
      <c r="PGU65" s="650"/>
      <c r="PGV65" s="650"/>
      <c r="PGW65" s="650"/>
      <c r="PGX65" s="650"/>
      <c r="PGY65" s="650"/>
      <c r="PGZ65" s="650"/>
      <c r="PHA65" s="650"/>
      <c r="PHB65" s="650"/>
      <c r="PHC65" s="650"/>
      <c r="PHD65" s="650"/>
      <c r="PHE65" s="650"/>
      <c r="PHF65" s="650"/>
      <c r="PHG65" s="650"/>
      <c r="PHH65" s="650"/>
      <c r="PHI65" s="650"/>
      <c r="PHJ65" s="650"/>
      <c r="PHK65" s="650"/>
      <c r="PHL65" s="650"/>
      <c r="PHM65" s="650"/>
      <c r="PHN65" s="650"/>
      <c r="PHO65" s="650"/>
      <c r="PHP65" s="650"/>
      <c r="PHQ65" s="650"/>
      <c r="PHR65" s="650"/>
      <c r="PHS65" s="650"/>
      <c r="PHT65" s="650"/>
      <c r="PHU65" s="650"/>
      <c r="PHV65" s="650"/>
      <c r="PHW65" s="650"/>
      <c r="PHX65" s="650"/>
      <c r="PHY65" s="650"/>
      <c r="PHZ65" s="650"/>
      <c r="PIA65" s="650"/>
      <c r="PIB65" s="650"/>
      <c r="PIC65" s="650"/>
      <c r="PID65" s="650"/>
      <c r="PIE65" s="650"/>
      <c r="PIF65" s="650"/>
      <c r="PIG65" s="650"/>
      <c r="PIH65" s="650"/>
      <c r="PII65" s="650"/>
      <c r="PIJ65" s="650"/>
      <c r="PIK65" s="650"/>
      <c r="PIL65" s="650"/>
      <c r="PIM65" s="650"/>
      <c r="PIN65" s="650"/>
      <c r="PIO65" s="650"/>
      <c r="PIP65" s="650"/>
      <c r="PIQ65" s="650"/>
      <c r="PIR65" s="650"/>
      <c r="PIS65" s="650"/>
      <c r="PIT65" s="650"/>
      <c r="PIU65" s="650"/>
      <c r="PIV65" s="650"/>
      <c r="PIW65" s="650"/>
      <c r="PIX65" s="650"/>
      <c r="PIY65" s="650"/>
      <c r="PIZ65" s="650"/>
      <c r="PJA65" s="650"/>
      <c r="PJB65" s="650"/>
      <c r="PJC65" s="650"/>
      <c r="PJD65" s="650"/>
      <c r="PJE65" s="650"/>
      <c r="PJF65" s="650"/>
      <c r="PJG65" s="650"/>
      <c r="PJH65" s="650"/>
      <c r="PJI65" s="650"/>
      <c r="PJJ65" s="650"/>
      <c r="PJK65" s="650"/>
      <c r="PJL65" s="650"/>
      <c r="PJM65" s="650"/>
      <c r="PJN65" s="650"/>
      <c r="PJO65" s="650"/>
      <c r="PJP65" s="650"/>
      <c r="PJQ65" s="650"/>
      <c r="PJR65" s="650"/>
      <c r="PJS65" s="650"/>
      <c r="PJT65" s="650"/>
      <c r="PJU65" s="650"/>
      <c r="PJV65" s="650"/>
      <c r="PJW65" s="650"/>
      <c r="PJX65" s="650"/>
      <c r="PJY65" s="650"/>
      <c r="PJZ65" s="650"/>
      <c r="PKA65" s="650"/>
      <c r="PKB65" s="650"/>
      <c r="PKC65" s="650"/>
      <c r="PKD65" s="650"/>
      <c r="PKE65" s="650"/>
      <c r="PKF65" s="650"/>
      <c r="PKG65" s="650"/>
      <c r="PKH65" s="650"/>
      <c r="PKI65" s="650"/>
      <c r="PKJ65" s="650"/>
      <c r="PKK65" s="650"/>
      <c r="PKL65" s="650"/>
      <c r="PKM65" s="650"/>
      <c r="PKN65" s="650"/>
      <c r="PKO65" s="650"/>
      <c r="PKP65" s="650"/>
      <c r="PKQ65" s="650"/>
      <c r="PKR65" s="650"/>
      <c r="PKS65" s="650"/>
      <c r="PKT65" s="650"/>
      <c r="PKU65" s="650"/>
      <c r="PKV65" s="650"/>
      <c r="PKW65" s="650"/>
      <c r="PKX65" s="650"/>
      <c r="PKY65" s="650"/>
      <c r="PKZ65" s="650"/>
      <c r="PLA65" s="650"/>
      <c r="PLB65" s="650"/>
      <c r="PLC65" s="650"/>
      <c r="PLD65" s="650"/>
      <c r="PLE65" s="650"/>
      <c r="PLF65" s="650"/>
      <c r="PLG65" s="650"/>
      <c r="PLH65" s="650"/>
      <c r="PLI65" s="650"/>
      <c r="PLJ65" s="650"/>
      <c r="PLK65" s="650"/>
      <c r="PLL65" s="650"/>
      <c r="PLM65" s="650"/>
      <c r="PLN65" s="650"/>
      <c r="PLO65" s="650"/>
      <c r="PLP65" s="650"/>
      <c r="PLQ65" s="650"/>
      <c r="PLR65" s="650"/>
      <c r="PLS65" s="650"/>
      <c r="PLT65" s="650"/>
      <c r="PLU65" s="650"/>
      <c r="PLV65" s="650"/>
      <c r="PLW65" s="650"/>
      <c r="PLX65" s="650"/>
      <c r="PLY65" s="650"/>
      <c r="PLZ65" s="650"/>
      <c r="PMA65" s="650"/>
      <c r="PMB65" s="650"/>
      <c r="PMC65" s="650"/>
      <c r="PMD65" s="650"/>
      <c r="PME65" s="650"/>
      <c r="PMF65" s="650"/>
      <c r="PMG65" s="650"/>
      <c r="PMH65" s="650"/>
      <c r="PMI65" s="650"/>
      <c r="PMJ65" s="650"/>
      <c r="PMK65" s="650"/>
      <c r="PML65" s="650"/>
      <c r="PMM65" s="650"/>
      <c r="PMN65" s="650"/>
      <c r="PMO65" s="650"/>
      <c r="PMP65" s="650"/>
      <c r="PMQ65" s="650"/>
      <c r="PMR65" s="650"/>
      <c r="PMS65" s="650"/>
      <c r="PMT65" s="650"/>
      <c r="PMU65" s="650"/>
      <c r="PMV65" s="650"/>
      <c r="PMW65" s="650"/>
      <c r="PMX65" s="650"/>
      <c r="PMY65" s="650"/>
      <c r="PMZ65" s="650"/>
      <c r="PNA65" s="650"/>
      <c r="PNB65" s="650"/>
      <c r="PNC65" s="650"/>
      <c r="PND65" s="650"/>
      <c r="PNE65" s="650"/>
      <c r="PNF65" s="650"/>
      <c r="PNG65" s="650"/>
      <c r="PNH65" s="650"/>
      <c r="PNI65" s="650"/>
      <c r="PNJ65" s="650"/>
      <c r="PNK65" s="650"/>
      <c r="PNL65" s="650"/>
      <c r="PNM65" s="650"/>
      <c r="PNN65" s="650"/>
      <c r="PNO65" s="650"/>
      <c r="PNP65" s="650"/>
      <c r="PNQ65" s="650"/>
      <c r="PNR65" s="650"/>
      <c r="PNS65" s="650"/>
      <c r="PNT65" s="650"/>
      <c r="PNU65" s="650"/>
      <c r="PNV65" s="650"/>
      <c r="PNW65" s="650"/>
      <c r="PNX65" s="650"/>
      <c r="PNY65" s="650"/>
      <c r="PNZ65" s="650"/>
      <c r="POA65" s="650"/>
      <c r="POB65" s="650"/>
      <c r="POC65" s="650"/>
      <c r="POD65" s="650"/>
      <c r="POE65" s="650"/>
      <c r="POF65" s="650"/>
      <c r="POG65" s="650"/>
      <c r="POH65" s="650"/>
      <c r="POI65" s="650"/>
      <c r="POJ65" s="650"/>
      <c r="POK65" s="650"/>
      <c r="POL65" s="650"/>
      <c r="POM65" s="650"/>
      <c r="PON65" s="650"/>
      <c r="POO65" s="650"/>
      <c r="POP65" s="650"/>
      <c r="POQ65" s="650"/>
      <c r="POR65" s="650"/>
      <c r="POS65" s="650"/>
      <c r="POT65" s="650"/>
      <c r="POU65" s="650"/>
      <c r="POV65" s="650"/>
      <c r="POW65" s="650"/>
      <c r="POX65" s="650"/>
      <c r="POY65" s="650"/>
      <c r="POZ65" s="650"/>
      <c r="PPA65" s="650"/>
      <c r="PPB65" s="650"/>
      <c r="PPC65" s="650"/>
      <c r="PPD65" s="650"/>
      <c r="PPE65" s="650"/>
      <c r="PPF65" s="650"/>
      <c r="PPG65" s="650"/>
      <c r="PPH65" s="650"/>
      <c r="PPI65" s="650"/>
      <c r="PPJ65" s="650"/>
      <c r="PPK65" s="650"/>
      <c r="PPL65" s="650"/>
      <c r="PPM65" s="650"/>
      <c r="PPN65" s="650"/>
      <c r="PPO65" s="650"/>
      <c r="PPP65" s="650"/>
      <c r="PPQ65" s="650"/>
      <c r="PPR65" s="650"/>
      <c r="PPS65" s="650"/>
      <c r="PPT65" s="650"/>
      <c r="PPU65" s="650"/>
      <c r="PPV65" s="650"/>
      <c r="PPW65" s="650"/>
      <c r="PPX65" s="650"/>
      <c r="PPY65" s="650"/>
      <c r="PPZ65" s="650"/>
      <c r="PQA65" s="650"/>
      <c r="PQB65" s="650"/>
      <c r="PQC65" s="650"/>
      <c r="PQD65" s="650"/>
      <c r="PQE65" s="650"/>
      <c r="PQF65" s="650"/>
      <c r="PQG65" s="650"/>
      <c r="PQH65" s="650"/>
      <c r="PQI65" s="650"/>
      <c r="PQJ65" s="650"/>
      <c r="PQK65" s="650"/>
      <c r="PQL65" s="650"/>
      <c r="PQM65" s="650"/>
      <c r="PQN65" s="650"/>
      <c r="PQO65" s="650"/>
      <c r="PQP65" s="650"/>
      <c r="PQQ65" s="650"/>
      <c r="PQR65" s="650"/>
      <c r="PQS65" s="650"/>
      <c r="PQT65" s="650"/>
      <c r="PQU65" s="650"/>
      <c r="PQV65" s="650"/>
      <c r="PQW65" s="650"/>
      <c r="PQX65" s="650"/>
      <c r="PQY65" s="650"/>
      <c r="PQZ65" s="650"/>
      <c r="PRA65" s="650"/>
      <c r="PRB65" s="650"/>
      <c r="PRC65" s="650"/>
      <c r="PRD65" s="650"/>
      <c r="PRE65" s="650"/>
      <c r="PRF65" s="650"/>
      <c r="PRG65" s="650"/>
      <c r="PRH65" s="650"/>
      <c r="PRI65" s="650"/>
      <c r="PRJ65" s="650"/>
      <c r="PRK65" s="650"/>
      <c r="PRL65" s="650"/>
      <c r="PRM65" s="650"/>
      <c r="PRN65" s="650"/>
      <c r="PRO65" s="650"/>
      <c r="PRP65" s="650"/>
      <c r="PRQ65" s="650"/>
      <c r="PRR65" s="650"/>
      <c r="PRS65" s="650"/>
      <c r="PRT65" s="650"/>
      <c r="PRU65" s="650"/>
      <c r="PRV65" s="650"/>
      <c r="PRW65" s="650"/>
      <c r="PRX65" s="650"/>
      <c r="PRY65" s="650"/>
      <c r="PRZ65" s="650"/>
      <c r="PSA65" s="650"/>
      <c r="PSB65" s="650"/>
      <c r="PSC65" s="650"/>
      <c r="PSD65" s="650"/>
      <c r="PSE65" s="650"/>
      <c r="PSF65" s="650"/>
      <c r="PSG65" s="650"/>
      <c r="PSH65" s="650"/>
      <c r="PSI65" s="650"/>
      <c r="PSJ65" s="650"/>
      <c r="PSK65" s="650"/>
      <c r="PSL65" s="650"/>
      <c r="PSM65" s="650"/>
      <c r="PSN65" s="650"/>
      <c r="PSO65" s="650"/>
      <c r="PSP65" s="650"/>
      <c r="PSQ65" s="650"/>
      <c r="PSR65" s="650"/>
      <c r="PSS65" s="650"/>
      <c r="PST65" s="650"/>
      <c r="PSU65" s="650"/>
      <c r="PSV65" s="650"/>
      <c r="PSW65" s="650"/>
      <c r="PSX65" s="650"/>
      <c r="PSY65" s="650"/>
      <c r="PSZ65" s="650"/>
      <c r="PTA65" s="650"/>
      <c r="PTB65" s="650"/>
      <c r="PTC65" s="650"/>
      <c r="PTD65" s="650"/>
      <c r="PTE65" s="650"/>
      <c r="PTF65" s="650"/>
      <c r="PTG65" s="650"/>
      <c r="PTH65" s="650"/>
      <c r="PTI65" s="650"/>
      <c r="PTJ65" s="650"/>
      <c r="PTK65" s="650"/>
      <c r="PTL65" s="650"/>
      <c r="PTM65" s="650"/>
      <c r="PTN65" s="650"/>
      <c r="PTO65" s="650"/>
      <c r="PTP65" s="650"/>
      <c r="PTQ65" s="650"/>
      <c r="PTR65" s="650"/>
      <c r="PTS65" s="650"/>
      <c r="PTT65" s="650"/>
      <c r="PTU65" s="650"/>
      <c r="PTV65" s="650"/>
      <c r="PTW65" s="650"/>
      <c r="PTX65" s="650"/>
      <c r="PTY65" s="650"/>
      <c r="PTZ65" s="650"/>
      <c r="PUA65" s="650"/>
      <c r="PUB65" s="650"/>
      <c r="PUC65" s="650"/>
      <c r="PUD65" s="650"/>
      <c r="PUE65" s="650"/>
      <c r="PUF65" s="650"/>
      <c r="PUG65" s="650"/>
      <c r="PUH65" s="650"/>
      <c r="PUI65" s="650"/>
      <c r="PUJ65" s="650"/>
      <c r="PUK65" s="650"/>
      <c r="PUL65" s="650"/>
      <c r="PUM65" s="650"/>
      <c r="PUN65" s="650"/>
      <c r="PUO65" s="650"/>
      <c r="PUP65" s="650"/>
      <c r="PUQ65" s="650"/>
      <c r="PUR65" s="650"/>
      <c r="PUS65" s="650"/>
      <c r="PUT65" s="650"/>
      <c r="PUU65" s="650"/>
      <c r="PUV65" s="650"/>
      <c r="PUW65" s="650"/>
      <c r="PUX65" s="650"/>
      <c r="PUY65" s="650"/>
      <c r="PUZ65" s="650"/>
      <c r="PVA65" s="650"/>
      <c r="PVB65" s="650"/>
      <c r="PVC65" s="650"/>
      <c r="PVD65" s="650"/>
      <c r="PVE65" s="650"/>
      <c r="PVF65" s="650"/>
      <c r="PVG65" s="650"/>
      <c r="PVH65" s="650"/>
      <c r="PVI65" s="650"/>
      <c r="PVJ65" s="650"/>
      <c r="PVK65" s="650"/>
      <c r="PVL65" s="650"/>
      <c r="PVM65" s="650"/>
      <c r="PVN65" s="650"/>
      <c r="PVO65" s="650"/>
      <c r="PVP65" s="650"/>
      <c r="PVQ65" s="650"/>
      <c r="PVR65" s="650"/>
      <c r="PVS65" s="650"/>
      <c r="PVT65" s="650"/>
      <c r="PVU65" s="650"/>
      <c r="PVV65" s="650"/>
      <c r="PVW65" s="650"/>
      <c r="PVX65" s="650"/>
      <c r="PVY65" s="650"/>
      <c r="PVZ65" s="650"/>
      <c r="PWA65" s="650"/>
      <c r="PWB65" s="650"/>
      <c r="PWC65" s="650"/>
      <c r="PWD65" s="650"/>
      <c r="PWE65" s="650"/>
      <c r="PWF65" s="650"/>
      <c r="PWG65" s="650"/>
      <c r="PWH65" s="650"/>
      <c r="PWI65" s="650"/>
      <c r="PWJ65" s="650"/>
      <c r="PWK65" s="650"/>
      <c r="PWL65" s="650"/>
      <c r="PWM65" s="650"/>
      <c r="PWN65" s="650"/>
      <c r="PWO65" s="650"/>
      <c r="PWP65" s="650"/>
      <c r="PWQ65" s="650"/>
      <c r="PWR65" s="650"/>
      <c r="PWS65" s="650"/>
      <c r="PWT65" s="650"/>
      <c r="PWU65" s="650"/>
      <c r="PWV65" s="650"/>
      <c r="PWW65" s="650"/>
      <c r="PWX65" s="650"/>
      <c r="PWY65" s="650"/>
      <c r="PWZ65" s="650"/>
      <c r="PXA65" s="650"/>
      <c r="PXB65" s="650"/>
      <c r="PXC65" s="650"/>
      <c r="PXD65" s="650"/>
      <c r="PXE65" s="650"/>
      <c r="PXF65" s="650"/>
      <c r="PXG65" s="650"/>
      <c r="PXH65" s="650"/>
      <c r="PXI65" s="650"/>
      <c r="PXJ65" s="650"/>
      <c r="PXK65" s="650"/>
      <c r="PXL65" s="650"/>
      <c r="PXM65" s="650"/>
      <c r="PXN65" s="650"/>
      <c r="PXO65" s="650"/>
      <c r="PXP65" s="650"/>
      <c r="PXQ65" s="650"/>
      <c r="PXR65" s="650"/>
      <c r="PXS65" s="650"/>
      <c r="PXT65" s="650"/>
      <c r="PXU65" s="650"/>
      <c r="PXV65" s="650"/>
      <c r="PXW65" s="650"/>
      <c r="PXX65" s="650"/>
      <c r="PXY65" s="650"/>
      <c r="PXZ65" s="650"/>
      <c r="PYA65" s="650"/>
      <c r="PYB65" s="650"/>
      <c r="PYC65" s="650"/>
      <c r="PYD65" s="650"/>
      <c r="PYE65" s="650"/>
      <c r="PYF65" s="650"/>
      <c r="PYG65" s="650"/>
      <c r="PYH65" s="650"/>
      <c r="PYI65" s="650"/>
      <c r="PYJ65" s="650"/>
      <c r="PYK65" s="650"/>
      <c r="PYL65" s="650"/>
      <c r="PYM65" s="650"/>
      <c r="PYN65" s="650"/>
      <c r="PYO65" s="650"/>
      <c r="PYP65" s="650"/>
      <c r="PYQ65" s="650"/>
      <c r="PYR65" s="650"/>
      <c r="PYS65" s="650"/>
      <c r="PYT65" s="650"/>
      <c r="PYU65" s="650"/>
      <c r="PYV65" s="650"/>
      <c r="PYW65" s="650"/>
      <c r="PYX65" s="650"/>
      <c r="PYY65" s="650"/>
      <c r="PYZ65" s="650"/>
      <c r="PZA65" s="650"/>
      <c r="PZB65" s="650"/>
      <c r="PZC65" s="650"/>
      <c r="PZD65" s="650"/>
      <c r="PZE65" s="650"/>
      <c r="PZF65" s="650"/>
      <c r="PZG65" s="650"/>
      <c r="PZH65" s="650"/>
      <c r="PZI65" s="650"/>
      <c r="PZJ65" s="650"/>
      <c r="PZK65" s="650"/>
      <c r="PZL65" s="650"/>
      <c r="PZM65" s="650"/>
      <c r="PZN65" s="650"/>
      <c r="PZO65" s="650"/>
      <c r="PZP65" s="650"/>
      <c r="PZQ65" s="650"/>
      <c r="PZR65" s="650"/>
      <c r="PZS65" s="650"/>
      <c r="PZT65" s="650"/>
      <c r="PZU65" s="650"/>
      <c r="PZV65" s="650"/>
      <c r="PZW65" s="650"/>
      <c r="PZX65" s="650"/>
      <c r="PZY65" s="650"/>
      <c r="PZZ65" s="650"/>
      <c r="QAA65" s="650"/>
      <c r="QAB65" s="650"/>
      <c r="QAC65" s="650"/>
      <c r="QAD65" s="650"/>
      <c r="QAE65" s="650"/>
      <c r="QAF65" s="650"/>
      <c r="QAG65" s="650"/>
      <c r="QAH65" s="650"/>
      <c r="QAI65" s="650"/>
      <c r="QAJ65" s="650"/>
      <c r="QAK65" s="650"/>
      <c r="QAL65" s="650"/>
      <c r="QAM65" s="650"/>
      <c r="QAN65" s="650"/>
      <c r="QAO65" s="650"/>
      <c r="QAP65" s="650"/>
      <c r="QAQ65" s="650"/>
      <c r="QAR65" s="650"/>
      <c r="QAS65" s="650"/>
      <c r="QAT65" s="650"/>
      <c r="QAU65" s="650"/>
      <c r="QAV65" s="650"/>
      <c r="QAW65" s="650"/>
      <c r="QAX65" s="650"/>
      <c r="QAY65" s="650"/>
      <c r="QAZ65" s="650"/>
      <c r="QBA65" s="650"/>
      <c r="QBB65" s="650"/>
      <c r="QBC65" s="650"/>
      <c r="QBD65" s="650"/>
      <c r="QBE65" s="650"/>
      <c r="QBF65" s="650"/>
      <c r="QBG65" s="650"/>
      <c r="QBH65" s="650"/>
      <c r="QBI65" s="650"/>
      <c r="QBJ65" s="650"/>
      <c r="QBK65" s="650"/>
      <c r="QBL65" s="650"/>
      <c r="QBM65" s="650"/>
      <c r="QBN65" s="650"/>
      <c r="QBO65" s="650"/>
      <c r="QBP65" s="650"/>
      <c r="QBQ65" s="650"/>
      <c r="QBR65" s="650"/>
      <c r="QBS65" s="650"/>
      <c r="QBT65" s="650"/>
      <c r="QBU65" s="650"/>
      <c r="QBV65" s="650"/>
      <c r="QBW65" s="650"/>
      <c r="QBX65" s="650"/>
      <c r="QBY65" s="650"/>
      <c r="QBZ65" s="650"/>
      <c r="QCA65" s="650"/>
      <c r="QCB65" s="650"/>
      <c r="QCC65" s="650"/>
      <c r="QCD65" s="650"/>
      <c r="QCE65" s="650"/>
      <c r="QCF65" s="650"/>
      <c r="QCG65" s="650"/>
      <c r="QCH65" s="650"/>
      <c r="QCI65" s="650"/>
      <c r="QCJ65" s="650"/>
      <c r="QCK65" s="650"/>
      <c r="QCL65" s="650"/>
      <c r="QCM65" s="650"/>
      <c r="QCN65" s="650"/>
      <c r="QCO65" s="650"/>
      <c r="QCP65" s="650"/>
      <c r="QCQ65" s="650"/>
      <c r="QCR65" s="650"/>
      <c r="QCS65" s="650"/>
      <c r="QCT65" s="650"/>
      <c r="QCU65" s="650"/>
      <c r="QCV65" s="650"/>
      <c r="QCW65" s="650"/>
      <c r="QCX65" s="650"/>
      <c r="QCY65" s="650"/>
      <c r="QCZ65" s="650"/>
      <c r="QDA65" s="650"/>
      <c r="QDB65" s="650"/>
      <c r="QDC65" s="650"/>
      <c r="QDD65" s="650"/>
      <c r="QDE65" s="650"/>
      <c r="QDF65" s="650"/>
      <c r="QDG65" s="650"/>
      <c r="QDH65" s="650"/>
      <c r="QDI65" s="650"/>
      <c r="QDJ65" s="650"/>
      <c r="QDK65" s="650"/>
      <c r="QDL65" s="650"/>
      <c r="QDM65" s="650"/>
      <c r="QDN65" s="650"/>
      <c r="QDO65" s="650"/>
      <c r="QDP65" s="650"/>
      <c r="QDQ65" s="650"/>
      <c r="QDR65" s="650"/>
      <c r="QDS65" s="650"/>
      <c r="QDT65" s="650"/>
      <c r="QDU65" s="650"/>
      <c r="QDV65" s="650"/>
      <c r="QDW65" s="650"/>
      <c r="QDX65" s="650"/>
      <c r="QDY65" s="650"/>
      <c r="QDZ65" s="650"/>
      <c r="QEA65" s="650"/>
      <c r="QEB65" s="650"/>
      <c r="QEC65" s="650"/>
      <c r="QED65" s="650"/>
      <c r="QEE65" s="650"/>
      <c r="QEF65" s="650"/>
      <c r="QEG65" s="650"/>
      <c r="QEH65" s="650"/>
      <c r="QEI65" s="650"/>
      <c r="QEJ65" s="650"/>
      <c r="QEK65" s="650"/>
      <c r="QEL65" s="650"/>
      <c r="QEM65" s="650"/>
      <c r="QEN65" s="650"/>
      <c r="QEO65" s="650"/>
      <c r="QEP65" s="650"/>
      <c r="QEQ65" s="650"/>
      <c r="QER65" s="650"/>
      <c r="QES65" s="650"/>
      <c r="QET65" s="650"/>
      <c r="QEU65" s="650"/>
      <c r="QEV65" s="650"/>
      <c r="QEW65" s="650"/>
      <c r="QEX65" s="650"/>
      <c r="QEY65" s="650"/>
      <c r="QEZ65" s="650"/>
      <c r="QFA65" s="650"/>
      <c r="QFB65" s="650"/>
      <c r="QFC65" s="650"/>
      <c r="QFD65" s="650"/>
      <c r="QFE65" s="650"/>
      <c r="QFF65" s="650"/>
      <c r="QFG65" s="650"/>
      <c r="QFH65" s="650"/>
      <c r="QFI65" s="650"/>
      <c r="QFJ65" s="650"/>
      <c r="QFK65" s="650"/>
      <c r="QFL65" s="650"/>
      <c r="QFM65" s="650"/>
      <c r="QFN65" s="650"/>
      <c r="QFO65" s="650"/>
      <c r="QFP65" s="650"/>
      <c r="QFQ65" s="650"/>
      <c r="QFR65" s="650"/>
      <c r="QFS65" s="650"/>
      <c r="QFT65" s="650"/>
      <c r="QFU65" s="650"/>
      <c r="QFV65" s="650"/>
      <c r="QFW65" s="650"/>
      <c r="QFX65" s="650"/>
      <c r="QFY65" s="650"/>
      <c r="QFZ65" s="650"/>
      <c r="QGA65" s="650"/>
      <c r="QGB65" s="650"/>
      <c r="QGC65" s="650"/>
      <c r="QGD65" s="650"/>
      <c r="QGE65" s="650"/>
      <c r="QGF65" s="650"/>
      <c r="QGG65" s="650"/>
      <c r="QGH65" s="650"/>
      <c r="QGI65" s="650"/>
      <c r="QGJ65" s="650"/>
      <c r="QGK65" s="650"/>
      <c r="QGL65" s="650"/>
      <c r="QGM65" s="650"/>
      <c r="QGN65" s="650"/>
      <c r="QGO65" s="650"/>
      <c r="QGP65" s="650"/>
      <c r="QGQ65" s="650"/>
      <c r="QGR65" s="650"/>
      <c r="QGS65" s="650"/>
      <c r="QGT65" s="650"/>
      <c r="QGU65" s="650"/>
      <c r="QGV65" s="650"/>
      <c r="QGW65" s="650"/>
      <c r="QGX65" s="650"/>
      <c r="QGY65" s="650"/>
      <c r="QGZ65" s="650"/>
      <c r="QHA65" s="650"/>
      <c r="QHB65" s="650"/>
      <c r="QHC65" s="650"/>
      <c r="QHD65" s="650"/>
      <c r="QHE65" s="650"/>
      <c r="QHF65" s="650"/>
      <c r="QHG65" s="650"/>
      <c r="QHH65" s="650"/>
      <c r="QHI65" s="650"/>
      <c r="QHJ65" s="650"/>
      <c r="QHK65" s="650"/>
      <c r="QHL65" s="650"/>
      <c r="QHM65" s="650"/>
      <c r="QHN65" s="650"/>
      <c r="QHO65" s="650"/>
      <c r="QHP65" s="650"/>
      <c r="QHQ65" s="650"/>
      <c r="QHR65" s="650"/>
      <c r="QHS65" s="650"/>
      <c r="QHT65" s="650"/>
      <c r="QHU65" s="650"/>
      <c r="QHV65" s="650"/>
      <c r="QHW65" s="650"/>
      <c r="QHX65" s="650"/>
      <c r="QHY65" s="650"/>
      <c r="QHZ65" s="650"/>
      <c r="QIA65" s="650"/>
      <c r="QIB65" s="650"/>
      <c r="QIC65" s="650"/>
      <c r="QID65" s="650"/>
      <c r="QIE65" s="650"/>
      <c r="QIF65" s="650"/>
      <c r="QIG65" s="650"/>
      <c r="QIH65" s="650"/>
      <c r="QII65" s="650"/>
      <c r="QIJ65" s="650"/>
      <c r="QIK65" s="650"/>
      <c r="QIL65" s="650"/>
      <c r="QIM65" s="650"/>
      <c r="QIN65" s="650"/>
      <c r="QIO65" s="650"/>
      <c r="QIP65" s="650"/>
      <c r="QIQ65" s="650"/>
      <c r="QIR65" s="650"/>
      <c r="QIS65" s="650"/>
      <c r="QIT65" s="650"/>
      <c r="QIU65" s="650"/>
      <c r="QIV65" s="650"/>
      <c r="QIW65" s="650"/>
      <c r="QIX65" s="650"/>
      <c r="QIY65" s="650"/>
      <c r="QIZ65" s="650"/>
      <c r="QJA65" s="650"/>
      <c r="QJB65" s="650"/>
      <c r="QJC65" s="650"/>
      <c r="QJD65" s="650"/>
      <c r="QJE65" s="650"/>
      <c r="QJF65" s="650"/>
      <c r="QJG65" s="650"/>
      <c r="QJH65" s="650"/>
      <c r="QJI65" s="650"/>
      <c r="QJJ65" s="650"/>
      <c r="QJK65" s="650"/>
      <c r="QJL65" s="650"/>
      <c r="QJM65" s="650"/>
      <c r="QJN65" s="650"/>
      <c r="QJO65" s="650"/>
      <c r="QJP65" s="650"/>
      <c r="QJQ65" s="650"/>
      <c r="QJR65" s="650"/>
      <c r="QJS65" s="650"/>
      <c r="QJT65" s="650"/>
      <c r="QJU65" s="650"/>
      <c r="QJV65" s="650"/>
      <c r="QJW65" s="650"/>
      <c r="QJX65" s="650"/>
      <c r="QJY65" s="650"/>
      <c r="QJZ65" s="650"/>
      <c r="QKA65" s="650"/>
      <c r="QKB65" s="650"/>
      <c r="QKC65" s="650"/>
      <c r="QKD65" s="650"/>
      <c r="QKE65" s="650"/>
      <c r="QKF65" s="650"/>
      <c r="QKG65" s="650"/>
      <c r="QKH65" s="650"/>
      <c r="QKI65" s="650"/>
      <c r="QKJ65" s="650"/>
      <c r="QKK65" s="650"/>
      <c r="QKL65" s="650"/>
      <c r="QKM65" s="650"/>
      <c r="QKN65" s="650"/>
      <c r="QKO65" s="650"/>
      <c r="QKP65" s="650"/>
      <c r="QKQ65" s="650"/>
      <c r="QKR65" s="650"/>
      <c r="QKS65" s="650"/>
      <c r="QKT65" s="650"/>
      <c r="QKU65" s="650"/>
      <c r="QKV65" s="650"/>
      <c r="QKW65" s="650"/>
      <c r="QKX65" s="650"/>
      <c r="QKY65" s="650"/>
      <c r="QKZ65" s="650"/>
      <c r="QLA65" s="650"/>
      <c r="QLB65" s="650"/>
      <c r="QLC65" s="650"/>
      <c r="QLD65" s="650"/>
      <c r="QLE65" s="650"/>
      <c r="QLF65" s="650"/>
      <c r="QLG65" s="650"/>
      <c r="QLH65" s="650"/>
      <c r="QLI65" s="650"/>
      <c r="QLJ65" s="650"/>
      <c r="QLK65" s="650"/>
      <c r="QLL65" s="650"/>
      <c r="QLM65" s="650"/>
      <c r="QLN65" s="650"/>
      <c r="QLO65" s="650"/>
      <c r="QLP65" s="650"/>
      <c r="QLQ65" s="650"/>
      <c r="QLR65" s="650"/>
      <c r="QLS65" s="650"/>
      <c r="QLT65" s="650"/>
      <c r="QLU65" s="650"/>
      <c r="QLV65" s="650"/>
      <c r="QLW65" s="650"/>
      <c r="QLX65" s="650"/>
      <c r="QLY65" s="650"/>
      <c r="QLZ65" s="650"/>
      <c r="QMA65" s="650"/>
      <c r="QMB65" s="650"/>
      <c r="QMC65" s="650"/>
      <c r="QMD65" s="650"/>
      <c r="QME65" s="650"/>
      <c r="QMF65" s="650"/>
      <c r="QMG65" s="650"/>
      <c r="QMH65" s="650"/>
      <c r="QMI65" s="650"/>
      <c r="QMJ65" s="650"/>
      <c r="QMK65" s="650"/>
      <c r="QML65" s="650"/>
      <c r="QMM65" s="650"/>
      <c r="QMN65" s="650"/>
      <c r="QMO65" s="650"/>
      <c r="QMP65" s="650"/>
      <c r="QMQ65" s="650"/>
      <c r="QMR65" s="650"/>
      <c r="QMS65" s="650"/>
      <c r="QMT65" s="650"/>
      <c r="QMU65" s="650"/>
      <c r="QMV65" s="650"/>
      <c r="QMW65" s="650"/>
      <c r="QMX65" s="650"/>
      <c r="QMY65" s="650"/>
      <c r="QMZ65" s="650"/>
      <c r="QNA65" s="650"/>
      <c r="QNB65" s="650"/>
      <c r="QNC65" s="650"/>
      <c r="QND65" s="650"/>
      <c r="QNE65" s="650"/>
      <c r="QNF65" s="650"/>
      <c r="QNG65" s="650"/>
      <c r="QNH65" s="650"/>
      <c r="QNI65" s="650"/>
      <c r="QNJ65" s="650"/>
      <c r="QNK65" s="650"/>
      <c r="QNL65" s="650"/>
      <c r="QNM65" s="650"/>
      <c r="QNN65" s="650"/>
      <c r="QNO65" s="650"/>
      <c r="QNP65" s="650"/>
      <c r="QNQ65" s="650"/>
      <c r="QNR65" s="650"/>
      <c r="QNS65" s="650"/>
      <c r="QNT65" s="650"/>
      <c r="QNU65" s="650"/>
      <c r="QNV65" s="650"/>
      <c r="QNW65" s="650"/>
      <c r="QNX65" s="650"/>
      <c r="QNY65" s="650"/>
      <c r="QNZ65" s="650"/>
      <c r="QOA65" s="650"/>
      <c r="QOB65" s="650"/>
      <c r="QOC65" s="650"/>
      <c r="QOD65" s="650"/>
      <c r="QOE65" s="650"/>
      <c r="QOF65" s="650"/>
      <c r="QOG65" s="650"/>
      <c r="QOH65" s="650"/>
      <c r="QOI65" s="650"/>
      <c r="QOJ65" s="650"/>
      <c r="QOK65" s="650"/>
      <c r="QOL65" s="650"/>
      <c r="QOM65" s="650"/>
      <c r="QON65" s="650"/>
      <c r="QOO65" s="650"/>
      <c r="QOP65" s="650"/>
      <c r="QOQ65" s="650"/>
      <c r="QOR65" s="650"/>
      <c r="QOS65" s="650"/>
      <c r="QOT65" s="650"/>
      <c r="QOU65" s="650"/>
      <c r="QOV65" s="650"/>
      <c r="QOW65" s="650"/>
      <c r="QOX65" s="650"/>
      <c r="QOY65" s="650"/>
      <c r="QOZ65" s="650"/>
      <c r="QPA65" s="650"/>
      <c r="QPB65" s="650"/>
      <c r="QPC65" s="650"/>
      <c r="QPD65" s="650"/>
      <c r="QPE65" s="650"/>
      <c r="QPF65" s="650"/>
      <c r="QPG65" s="650"/>
      <c r="QPH65" s="650"/>
      <c r="QPI65" s="650"/>
      <c r="QPJ65" s="650"/>
      <c r="QPK65" s="650"/>
      <c r="QPL65" s="650"/>
      <c r="QPM65" s="650"/>
      <c r="QPN65" s="650"/>
      <c r="QPO65" s="650"/>
      <c r="QPP65" s="650"/>
      <c r="QPQ65" s="650"/>
      <c r="QPR65" s="650"/>
      <c r="QPS65" s="650"/>
      <c r="QPT65" s="650"/>
      <c r="QPU65" s="650"/>
      <c r="QPV65" s="650"/>
      <c r="QPW65" s="650"/>
      <c r="QPX65" s="650"/>
      <c r="QPY65" s="650"/>
      <c r="QPZ65" s="650"/>
      <c r="QQA65" s="650"/>
      <c r="QQB65" s="650"/>
      <c r="QQC65" s="650"/>
      <c r="QQD65" s="650"/>
      <c r="QQE65" s="650"/>
      <c r="QQF65" s="650"/>
      <c r="QQG65" s="650"/>
      <c r="QQH65" s="650"/>
      <c r="QQI65" s="650"/>
      <c r="QQJ65" s="650"/>
      <c r="QQK65" s="650"/>
      <c r="QQL65" s="650"/>
      <c r="QQM65" s="650"/>
      <c r="QQN65" s="650"/>
      <c r="QQO65" s="650"/>
      <c r="QQP65" s="650"/>
      <c r="QQQ65" s="650"/>
      <c r="QQR65" s="650"/>
      <c r="QQS65" s="650"/>
      <c r="QQT65" s="650"/>
      <c r="QQU65" s="650"/>
      <c r="QQV65" s="650"/>
      <c r="QQW65" s="650"/>
      <c r="QQX65" s="650"/>
      <c r="QQY65" s="650"/>
      <c r="QQZ65" s="650"/>
      <c r="QRA65" s="650"/>
      <c r="QRB65" s="650"/>
      <c r="QRC65" s="650"/>
      <c r="QRD65" s="650"/>
      <c r="QRE65" s="650"/>
      <c r="QRF65" s="650"/>
      <c r="QRG65" s="650"/>
      <c r="QRH65" s="650"/>
      <c r="QRI65" s="650"/>
      <c r="QRJ65" s="650"/>
      <c r="QRK65" s="650"/>
      <c r="QRL65" s="650"/>
      <c r="QRM65" s="650"/>
      <c r="QRN65" s="650"/>
      <c r="QRO65" s="650"/>
      <c r="QRP65" s="650"/>
      <c r="QRQ65" s="650"/>
      <c r="QRR65" s="650"/>
      <c r="QRS65" s="650"/>
      <c r="QRT65" s="650"/>
      <c r="QRU65" s="650"/>
      <c r="QRV65" s="650"/>
      <c r="QRW65" s="650"/>
      <c r="QRX65" s="650"/>
      <c r="QRY65" s="650"/>
      <c r="QRZ65" s="650"/>
      <c r="QSA65" s="650"/>
      <c r="QSB65" s="650"/>
      <c r="QSC65" s="650"/>
      <c r="QSD65" s="650"/>
      <c r="QSE65" s="650"/>
      <c r="QSF65" s="650"/>
      <c r="QSG65" s="650"/>
      <c r="QSH65" s="650"/>
      <c r="QSI65" s="650"/>
      <c r="QSJ65" s="650"/>
      <c r="QSK65" s="650"/>
      <c r="QSL65" s="650"/>
      <c r="QSM65" s="650"/>
      <c r="QSN65" s="650"/>
      <c r="QSO65" s="650"/>
      <c r="QSP65" s="650"/>
      <c r="QSQ65" s="650"/>
      <c r="QSR65" s="650"/>
      <c r="QSS65" s="650"/>
      <c r="QST65" s="650"/>
      <c r="QSU65" s="650"/>
      <c r="QSV65" s="650"/>
      <c r="QSW65" s="650"/>
      <c r="QSX65" s="650"/>
      <c r="QSY65" s="650"/>
      <c r="QSZ65" s="650"/>
      <c r="QTA65" s="650"/>
      <c r="QTB65" s="650"/>
      <c r="QTC65" s="650"/>
      <c r="QTD65" s="650"/>
      <c r="QTE65" s="650"/>
      <c r="QTF65" s="650"/>
      <c r="QTG65" s="650"/>
      <c r="QTH65" s="650"/>
      <c r="QTI65" s="650"/>
      <c r="QTJ65" s="650"/>
      <c r="QTK65" s="650"/>
      <c r="QTL65" s="650"/>
      <c r="QTM65" s="650"/>
      <c r="QTN65" s="650"/>
      <c r="QTO65" s="650"/>
      <c r="QTP65" s="650"/>
      <c r="QTQ65" s="650"/>
      <c r="QTR65" s="650"/>
      <c r="QTS65" s="650"/>
      <c r="QTT65" s="650"/>
      <c r="QTU65" s="650"/>
      <c r="QTV65" s="650"/>
      <c r="QTW65" s="650"/>
      <c r="QTX65" s="650"/>
      <c r="QTY65" s="650"/>
      <c r="QTZ65" s="650"/>
      <c r="QUA65" s="650"/>
      <c r="QUB65" s="650"/>
      <c r="QUC65" s="650"/>
      <c r="QUD65" s="650"/>
      <c r="QUE65" s="650"/>
      <c r="QUF65" s="650"/>
      <c r="QUG65" s="650"/>
      <c r="QUH65" s="650"/>
      <c r="QUI65" s="650"/>
      <c r="QUJ65" s="650"/>
      <c r="QUK65" s="650"/>
      <c r="QUL65" s="650"/>
      <c r="QUM65" s="650"/>
      <c r="QUN65" s="650"/>
      <c r="QUO65" s="650"/>
      <c r="QUP65" s="650"/>
      <c r="QUQ65" s="650"/>
      <c r="QUR65" s="650"/>
      <c r="QUS65" s="650"/>
      <c r="QUT65" s="650"/>
      <c r="QUU65" s="650"/>
      <c r="QUV65" s="650"/>
      <c r="QUW65" s="650"/>
      <c r="QUX65" s="650"/>
      <c r="QUY65" s="650"/>
      <c r="QUZ65" s="650"/>
      <c r="QVA65" s="650"/>
      <c r="QVB65" s="650"/>
      <c r="QVC65" s="650"/>
      <c r="QVD65" s="650"/>
      <c r="QVE65" s="650"/>
      <c r="QVF65" s="650"/>
      <c r="QVG65" s="650"/>
      <c r="QVH65" s="650"/>
      <c r="QVI65" s="650"/>
      <c r="QVJ65" s="650"/>
      <c r="QVK65" s="650"/>
      <c r="QVL65" s="650"/>
      <c r="QVM65" s="650"/>
      <c r="QVN65" s="650"/>
      <c r="QVO65" s="650"/>
      <c r="QVP65" s="650"/>
      <c r="QVQ65" s="650"/>
      <c r="QVR65" s="650"/>
      <c r="QVS65" s="650"/>
      <c r="QVT65" s="650"/>
      <c r="QVU65" s="650"/>
      <c r="QVV65" s="650"/>
      <c r="QVW65" s="650"/>
      <c r="QVX65" s="650"/>
      <c r="QVY65" s="650"/>
      <c r="QVZ65" s="650"/>
      <c r="QWA65" s="650"/>
      <c r="QWB65" s="650"/>
      <c r="QWC65" s="650"/>
      <c r="QWD65" s="650"/>
      <c r="QWE65" s="650"/>
      <c r="QWF65" s="650"/>
      <c r="QWG65" s="650"/>
      <c r="QWH65" s="650"/>
      <c r="QWI65" s="650"/>
      <c r="QWJ65" s="650"/>
      <c r="QWK65" s="650"/>
      <c r="QWL65" s="650"/>
      <c r="QWM65" s="650"/>
      <c r="QWN65" s="650"/>
      <c r="QWO65" s="650"/>
      <c r="QWP65" s="650"/>
      <c r="QWQ65" s="650"/>
      <c r="QWR65" s="650"/>
      <c r="QWS65" s="650"/>
      <c r="QWT65" s="650"/>
      <c r="QWU65" s="650"/>
      <c r="QWV65" s="650"/>
      <c r="QWW65" s="650"/>
      <c r="QWX65" s="650"/>
      <c r="QWY65" s="650"/>
      <c r="QWZ65" s="650"/>
      <c r="QXA65" s="650"/>
      <c r="QXB65" s="650"/>
      <c r="QXC65" s="650"/>
      <c r="QXD65" s="650"/>
      <c r="QXE65" s="650"/>
      <c r="QXF65" s="650"/>
      <c r="QXG65" s="650"/>
      <c r="QXH65" s="650"/>
      <c r="QXI65" s="650"/>
      <c r="QXJ65" s="650"/>
      <c r="QXK65" s="650"/>
      <c r="QXL65" s="650"/>
      <c r="QXM65" s="650"/>
      <c r="QXN65" s="650"/>
      <c r="QXO65" s="650"/>
      <c r="QXP65" s="650"/>
      <c r="QXQ65" s="650"/>
      <c r="QXR65" s="650"/>
      <c r="QXS65" s="650"/>
      <c r="QXT65" s="650"/>
      <c r="QXU65" s="650"/>
      <c r="QXV65" s="650"/>
      <c r="QXW65" s="650"/>
      <c r="QXX65" s="650"/>
      <c r="QXY65" s="650"/>
      <c r="QXZ65" s="650"/>
      <c r="QYA65" s="650"/>
      <c r="QYB65" s="650"/>
      <c r="QYC65" s="650"/>
      <c r="QYD65" s="650"/>
      <c r="QYE65" s="650"/>
      <c r="QYF65" s="650"/>
      <c r="QYG65" s="650"/>
      <c r="QYH65" s="650"/>
      <c r="QYI65" s="650"/>
      <c r="QYJ65" s="650"/>
      <c r="QYK65" s="650"/>
      <c r="QYL65" s="650"/>
      <c r="QYM65" s="650"/>
      <c r="QYN65" s="650"/>
      <c r="QYO65" s="650"/>
      <c r="QYP65" s="650"/>
      <c r="QYQ65" s="650"/>
      <c r="QYR65" s="650"/>
      <c r="QYS65" s="650"/>
      <c r="QYT65" s="650"/>
      <c r="QYU65" s="650"/>
      <c r="QYV65" s="650"/>
      <c r="QYW65" s="650"/>
      <c r="QYX65" s="650"/>
      <c r="QYY65" s="650"/>
      <c r="QYZ65" s="650"/>
      <c r="QZA65" s="650"/>
      <c r="QZB65" s="650"/>
      <c r="QZC65" s="650"/>
      <c r="QZD65" s="650"/>
      <c r="QZE65" s="650"/>
      <c r="QZF65" s="650"/>
      <c r="QZG65" s="650"/>
      <c r="QZH65" s="650"/>
      <c r="QZI65" s="650"/>
      <c r="QZJ65" s="650"/>
      <c r="QZK65" s="650"/>
      <c r="QZL65" s="650"/>
      <c r="QZM65" s="650"/>
      <c r="QZN65" s="650"/>
      <c r="QZO65" s="650"/>
      <c r="QZP65" s="650"/>
      <c r="QZQ65" s="650"/>
      <c r="QZR65" s="650"/>
      <c r="QZS65" s="650"/>
      <c r="QZT65" s="650"/>
      <c r="QZU65" s="650"/>
      <c r="QZV65" s="650"/>
      <c r="QZW65" s="650"/>
      <c r="QZX65" s="650"/>
      <c r="QZY65" s="650"/>
      <c r="QZZ65" s="650"/>
      <c r="RAA65" s="650"/>
      <c r="RAB65" s="650"/>
      <c r="RAC65" s="650"/>
      <c r="RAD65" s="650"/>
      <c r="RAE65" s="650"/>
      <c r="RAF65" s="650"/>
      <c r="RAG65" s="650"/>
      <c r="RAH65" s="650"/>
      <c r="RAI65" s="650"/>
      <c r="RAJ65" s="650"/>
      <c r="RAK65" s="650"/>
      <c r="RAL65" s="650"/>
      <c r="RAM65" s="650"/>
      <c r="RAN65" s="650"/>
      <c r="RAO65" s="650"/>
      <c r="RAP65" s="650"/>
      <c r="RAQ65" s="650"/>
      <c r="RAR65" s="650"/>
      <c r="RAS65" s="650"/>
      <c r="RAT65" s="650"/>
      <c r="RAU65" s="650"/>
      <c r="RAV65" s="650"/>
      <c r="RAW65" s="650"/>
      <c r="RAX65" s="650"/>
      <c r="RAY65" s="650"/>
      <c r="RAZ65" s="650"/>
      <c r="RBA65" s="650"/>
      <c r="RBB65" s="650"/>
      <c r="RBC65" s="650"/>
      <c r="RBD65" s="650"/>
      <c r="RBE65" s="650"/>
      <c r="RBF65" s="650"/>
      <c r="RBG65" s="650"/>
      <c r="RBH65" s="650"/>
      <c r="RBI65" s="650"/>
      <c r="RBJ65" s="650"/>
      <c r="RBK65" s="650"/>
      <c r="RBL65" s="650"/>
      <c r="RBM65" s="650"/>
      <c r="RBN65" s="650"/>
      <c r="RBO65" s="650"/>
      <c r="RBP65" s="650"/>
      <c r="RBQ65" s="650"/>
      <c r="RBR65" s="650"/>
      <c r="RBS65" s="650"/>
      <c r="RBT65" s="650"/>
      <c r="RBU65" s="650"/>
      <c r="RBV65" s="650"/>
      <c r="RBW65" s="650"/>
      <c r="RBX65" s="650"/>
      <c r="RBY65" s="650"/>
      <c r="RBZ65" s="650"/>
      <c r="RCA65" s="650"/>
      <c r="RCB65" s="650"/>
      <c r="RCC65" s="650"/>
      <c r="RCD65" s="650"/>
      <c r="RCE65" s="650"/>
      <c r="RCF65" s="650"/>
      <c r="RCG65" s="650"/>
      <c r="RCH65" s="650"/>
      <c r="RCI65" s="650"/>
      <c r="RCJ65" s="650"/>
      <c r="RCK65" s="650"/>
      <c r="RCL65" s="650"/>
      <c r="RCM65" s="650"/>
      <c r="RCN65" s="650"/>
      <c r="RCO65" s="650"/>
      <c r="RCP65" s="650"/>
      <c r="RCQ65" s="650"/>
      <c r="RCR65" s="650"/>
      <c r="RCS65" s="650"/>
      <c r="RCT65" s="650"/>
      <c r="RCU65" s="650"/>
      <c r="RCV65" s="650"/>
      <c r="RCW65" s="650"/>
      <c r="RCX65" s="650"/>
      <c r="RCY65" s="650"/>
      <c r="RCZ65" s="650"/>
      <c r="RDA65" s="650"/>
      <c r="RDB65" s="650"/>
      <c r="RDC65" s="650"/>
      <c r="RDD65" s="650"/>
      <c r="RDE65" s="650"/>
      <c r="RDF65" s="650"/>
      <c r="RDG65" s="650"/>
      <c r="RDH65" s="650"/>
      <c r="RDI65" s="650"/>
      <c r="RDJ65" s="650"/>
      <c r="RDK65" s="650"/>
      <c r="RDL65" s="650"/>
      <c r="RDM65" s="650"/>
      <c r="RDN65" s="650"/>
      <c r="RDO65" s="650"/>
      <c r="RDP65" s="650"/>
      <c r="RDQ65" s="650"/>
      <c r="RDR65" s="650"/>
      <c r="RDS65" s="650"/>
      <c r="RDT65" s="650"/>
      <c r="RDU65" s="650"/>
      <c r="RDV65" s="650"/>
      <c r="RDW65" s="650"/>
      <c r="RDX65" s="650"/>
      <c r="RDY65" s="650"/>
      <c r="RDZ65" s="650"/>
      <c r="REA65" s="650"/>
      <c r="REB65" s="650"/>
      <c r="REC65" s="650"/>
      <c r="RED65" s="650"/>
      <c r="REE65" s="650"/>
      <c r="REF65" s="650"/>
      <c r="REG65" s="650"/>
      <c r="REH65" s="650"/>
      <c r="REI65" s="650"/>
      <c r="REJ65" s="650"/>
      <c r="REK65" s="650"/>
      <c r="REL65" s="650"/>
      <c r="REM65" s="650"/>
      <c r="REN65" s="650"/>
      <c r="REO65" s="650"/>
      <c r="REP65" s="650"/>
      <c r="REQ65" s="650"/>
      <c r="RER65" s="650"/>
      <c r="RES65" s="650"/>
      <c r="RET65" s="650"/>
      <c r="REU65" s="650"/>
      <c r="REV65" s="650"/>
      <c r="REW65" s="650"/>
      <c r="REX65" s="650"/>
      <c r="REY65" s="650"/>
      <c r="REZ65" s="650"/>
      <c r="RFA65" s="650"/>
      <c r="RFB65" s="650"/>
      <c r="RFC65" s="650"/>
      <c r="RFD65" s="650"/>
      <c r="RFE65" s="650"/>
      <c r="RFF65" s="650"/>
      <c r="RFG65" s="650"/>
      <c r="RFH65" s="650"/>
      <c r="RFI65" s="650"/>
      <c r="RFJ65" s="650"/>
      <c r="RFK65" s="650"/>
      <c r="RFL65" s="650"/>
      <c r="RFM65" s="650"/>
      <c r="RFN65" s="650"/>
      <c r="RFO65" s="650"/>
      <c r="RFP65" s="650"/>
      <c r="RFQ65" s="650"/>
      <c r="RFR65" s="650"/>
      <c r="RFS65" s="650"/>
      <c r="RFT65" s="650"/>
      <c r="RFU65" s="650"/>
      <c r="RFV65" s="650"/>
      <c r="RFW65" s="650"/>
      <c r="RFX65" s="650"/>
      <c r="RFY65" s="650"/>
      <c r="RFZ65" s="650"/>
      <c r="RGA65" s="650"/>
      <c r="RGB65" s="650"/>
      <c r="RGC65" s="650"/>
      <c r="RGD65" s="650"/>
      <c r="RGE65" s="650"/>
      <c r="RGF65" s="650"/>
      <c r="RGG65" s="650"/>
      <c r="RGH65" s="650"/>
      <c r="RGI65" s="650"/>
      <c r="RGJ65" s="650"/>
      <c r="RGK65" s="650"/>
      <c r="RGL65" s="650"/>
      <c r="RGM65" s="650"/>
      <c r="RGN65" s="650"/>
      <c r="RGO65" s="650"/>
      <c r="RGP65" s="650"/>
      <c r="RGQ65" s="650"/>
      <c r="RGR65" s="650"/>
      <c r="RGS65" s="650"/>
      <c r="RGT65" s="650"/>
      <c r="RGU65" s="650"/>
      <c r="RGV65" s="650"/>
      <c r="RGW65" s="650"/>
      <c r="RGX65" s="650"/>
      <c r="RGY65" s="650"/>
      <c r="RGZ65" s="650"/>
      <c r="RHA65" s="650"/>
      <c r="RHB65" s="650"/>
      <c r="RHC65" s="650"/>
      <c r="RHD65" s="650"/>
      <c r="RHE65" s="650"/>
      <c r="RHF65" s="650"/>
      <c r="RHG65" s="650"/>
      <c r="RHH65" s="650"/>
      <c r="RHI65" s="650"/>
      <c r="RHJ65" s="650"/>
      <c r="RHK65" s="650"/>
      <c r="RHL65" s="650"/>
      <c r="RHM65" s="650"/>
      <c r="RHN65" s="650"/>
      <c r="RHO65" s="650"/>
      <c r="RHP65" s="650"/>
      <c r="RHQ65" s="650"/>
      <c r="RHR65" s="650"/>
      <c r="RHS65" s="650"/>
      <c r="RHT65" s="650"/>
      <c r="RHU65" s="650"/>
      <c r="RHV65" s="650"/>
      <c r="RHW65" s="650"/>
      <c r="RHX65" s="650"/>
      <c r="RHY65" s="650"/>
      <c r="RHZ65" s="650"/>
      <c r="RIA65" s="650"/>
      <c r="RIB65" s="650"/>
      <c r="RIC65" s="650"/>
      <c r="RID65" s="650"/>
      <c r="RIE65" s="650"/>
      <c r="RIF65" s="650"/>
      <c r="RIG65" s="650"/>
      <c r="RIH65" s="650"/>
      <c r="RII65" s="650"/>
      <c r="RIJ65" s="650"/>
      <c r="RIK65" s="650"/>
      <c r="RIL65" s="650"/>
      <c r="RIM65" s="650"/>
      <c r="RIN65" s="650"/>
      <c r="RIO65" s="650"/>
      <c r="RIP65" s="650"/>
      <c r="RIQ65" s="650"/>
      <c r="RIR65" s="650"/>
      <c r="RIS65" s="650"/>
      <c r="RIT65" s="650"/>
      <c r="RIU65" s="650"/>
      <c r="RIV65" s="650"/>
      <c r="RIW65" s="650"/>
      <c r="RIX65" s="650"/>
      <c r="RIY65" s="650"/>
      <c r="RIZ65" s="650"/>
      <c r="RJA65" s="650"/>
      <c r="RJB65" s="650"/>
      <c r="RJC65" s="650"/>
      <c r="RJD65" s="650"/>
      <c r="RJE65" s="650"/>
      <c r="RJF65" s="650"/>
      <c r="RJG65" s="650"/>
      <c r="RJH65" s="650"/>
      <c r="RJI65" s="650"/>
      <c r="RJJ65" s="650"/>
      <c r="RJK65" s="650"/>
      <c r="RJL65" s="650"/>
      <c r="RJM65" s="650"/>
      <c r="RJN65" s="650"/>
      <c r="RJO65" s="650"/>
      <c r="RJP65" s="650"/>
      <c r="RJQ65" s="650"/>
      <c r="RJR65" s="650"/>
      <c r="RJS65" s="650"/>
      <c r="RJT65" s="650"/>
      <c r="RJU65" s="650"/>
      <c r="RJV65" s="650"/>
      <c r="RJW65" s="650"/>
      <c r="RJX65" s="650"/>
      <c r="RJY65" s="650"/>
      <c r="RJZ65" s="650"/>
      <c r="RKA65" s="650"/>
      <c r="RKB65" s="650"/>
      <c r="RKC65" s="650"/>
      <c r="RKD65" s="650"/>
      <c r="RKE65" s="650"/>
      <c r="RKF65" s="650"/>
      <c r="RKG65" s="650"/>
      <c r="RKH65" s="650"/>
      <c r="RKI65" s="650"/>
      <c r="RKJ65" s="650"/>
      <c r="RKK65" s="650"/>
      <c r="RKL65" s="650"/>
      <c r="RKM65" s="650"/>
      <c r="RKN65" s="650"/>
      <c r="RKO65" s="650"/>
      <c r="RKP65" s="650"/>
      <c r="RKQ65" s="650"/>
      <c r="RKR65" s="650"/>
      <c r="RKS65" s="650"/>
      <c r="RKT65" s="650"/>
      <c r="RKU65" s="650"/>
      <c r="RKV65" s="650"/>
      <c r="RKW65" s="650"/>
      <c r="RKX65" s="650"/>
      <c r="RKY65" s="650"/>
      <c r="RKZ65" s="650"/>
      <c r="RLA65" s="650"/>
      <c r="RLB65" s="650"/>
      <c r="RLC65" s="650"/>
      <c r="RLD65" s="650"/>
      <c r="RLE65" s="650"/>
      <c r="RLF65" s="650"/>
      <c r="RLG65" s="650"/>
      <c r="RLH65" s="650"/>
      <c r="RLI65" s="650"/>
      <c r="RLJ65" s="650"/>
      <c r="RLK65" s="650"/>
      <c r="RLL65" s="650"/>
      <c r="RLM65" s="650"/>
      <c r="RLN65" s="650"/>
      <c r="RLO65" s="650"/>
      <c r="RLP65" s="650"/>
      <c r="RLQ65" s="650"/>
      <c r="RLR65" s="650"/>
      <c r="RLS65" s="650"/>
      <c r="RLT65" s="650"/>
      <c r="RLU65" s="650"/>
      <c r="RLV65" s="650"/>
      <c r="RLW65" s="650"/>
      <c r="RLX65" s="650"/>
      <c r="RLY65" s="650"/>
      <c r="RLZ65" s="650"/>
      <c r="RMA65" s="650"/>
      <c r="RMB65" s="650"/>
      <c r="RMC65" s="650"/>
      <c r="RMD65" s="650"/>
      <c r="RME65" s="650"/>
      <c r="RMF65" s="650"/>
      <c r="RMG65" s="650"/>
      <c r="RMH65" s="650"/>
      <c r="RMI65" s="650"/>
      <c r="RMJ65" s="650"/>
      <c r="RMK65" s="650"/>
      <c r="RML65" s="650"/>
      <c r="RMM65" s="650"/>
      <c r="RMN65" s="650"/>
      <c r="RMO65" s="650"/>
      <c r="RMP65" s="650"/>
      <c r="RMQ65" s="650"/>
      <c r="RMR65" s="650"/>
      <c r="RMS65" s="650"/>
      <c r="RMT65" s="650"/>
      <c r="RMU65" s="650"/>
      <c r="RMV65" s="650"/>
      <c r="RMW65" s="650"/>
      <c r="RMX65" s="650"/>
      <c r="RMY65" s="650"/>
      <c r="RMZ65" s="650"/>
      <c r="RNA65" s="650"/>
      <c r="RNB65" s="650"/>
      <c r="RNC65" s="650"/>
      <c r="RND65" s="650"/>
      <c r="RNE65" s="650"/>
      <c r="RNF65" s="650"/>
      <c r="RNG65" s="650"/>
      <c r="RNH65" s="650"/>
      <c r="RNI65" s="650"/>
      <c r="RNJ65" s="650"/>
      <c r="RNK65" s="650"/>
      <c r="RNL65" s="650"/>
      <c r="RNM65" s="650"/>
      <c r="RNN65" s="650"/>
      <c r="RNO65" s="650"/>
      <c r="RNP65" s="650"/>
      <c r="RNQ65" s="650"/>
      <c r="RNR65" s="650"/>
      <c r="RNS65" s="650"/>
      <c r="RNT65" s="650"/>
      <c r="RNU65" s="650"/>
      <c r="RNV65" s="650"/>
      <c r="RNW65" s="650"/>
      <c r="RNX65" s="650"/>
      <c r="RNY65" s="650"/>
      <c r="RNZ65" s="650"/>
      <c r="ROA65" s="650"/>
      <c r="ROB65" s="650"/>
      <c r="ROC65" s="650"/>
      <c r="ROD65" s="650"/>
      <c r="ROE65" s="650"/>
      <c r="ROF65" s="650"/>
      <c r="ROG65" s="650"/>
      <c r="ROH65" s="650"/>
      <c r="ROI65" s="650"/>
      <c r="ROJ65" s="650"/>
      <c r="ROK65" s="650"/>
      <c r="ROL65" s="650"/>
      <c r="ROM65" s="650"/>
      <c r="RON65" s="650"/>
      <c r="ROO65" s="650"/>
      <c r="ROP65" s="650"/>
      <c r="ROQ65" s="650"/>
      <c r="ROR65" s="650"/>
      <c r="ROS65" s="650"/>
      <c r="ROT65" s="650"/>
      <c r="ROU65" s="650"/>
      <c r="ROV65" s="650"/>
      <c r="ROW65" s="650"/>
      <c r="ROX65" s="650"/>
      <c r="ROY65" s="650"/>
      <c r="ROZ65" s="650"/>
      <c r="RPA65" s="650"/>
      <c r="RPB65" s="650"/>
      <c r="RPC65" s="650"/>
      <c r="RPD65" s="650"/>
      <c r="RPE65" s="650"/>
      <c r="RPF65" s="650"/>
      <c r="RPG65" s="650"/>
      <c r="RPH65" s="650"/>
      <c r="RPI65" s="650"/>
      <c r="RPJ65" s="650"/>
      <c r="RPK65" s="650"/>
      <c r="RPL65" s="650"/>
      <c r="RPM65" s="650"/>
      <c r="RPN65" s="650"/>
      <c r="RPO65" s="650"/>
      <c r="RPP65" s="650"/>
      <c r="RPQ65" s="650"/>
      <c r="RPR65" s="650"/>
      <c r="RPS65" s="650"/>
      <c r="RPT65" s="650"/>
      <c r="RPU65" s="650"/>
      <c r="RPV65" s="650"/>
      <c r="RPW65" s="650"/>
      <c r="RPX65" s="650"/>
      <c r="RPY65" s="650"/>
      <c r="RPZ65" s="650"/>
      <c r="RQA65" s="650"/>
      <c r="RQB65" s="650"/>
      <c r="RQC65" s="650"/>
      <c r="RQD65" s="650"/>
      <c r="RQE65" s="650"/>
      <c r="RQF65" s="650"/>
      <c r="RQG65" s="650"/>
      <c r="RQH65" s="650"/>
      <c r="RQI65" s="650"/>
      <c r="RQJ65" s="650"/>
      <c r="RQK65" s="650"/>
      <c r="RQL65" s="650"/>
      <c r="RQM65" s="650"/>
      <c r="RQN65" s="650"/>
      <c r="RQO65" s="650"/>
      <c r="RQP65" s="650"/>
      <c r="RQQ65" s="650"/>
      <c r="RQR65" s="650"/>
      <c r="RQS65" s="650"/>
      <c r="RQT65" s="650"/>
      <c r="RQU65" s="650"/>
      <c r="RQV65" s="650"/>
      <c r="RQW65" s="650"/>
      <c r="RQX65" s="650"/>
      <c r="RQY65" s="650"/>
      <c r="RQZ65" s="650"/>
      <c r="RRA65" s="650"/>
      <c r="RRB65" s="650"/>
      <c r="RRC65" s="650"/>
      <c r="RRD65" s="650"/>
      <c r="RRE65" s="650"/>
      <c r="RRF65" s="650"/>
      <c r="RRG65" s="650"/>
      <c r="RRH65" s="650"/>
      <c r="RRI65" s="650"/>
      <c r="RRJ65" s="650"/>
      <c r="RRK65" s="650"/>
      <c r="RRL65" s="650"/>
      <c r="RRM65" s="650"/>
      <c r="RRN65" s="650"/>
      <c r="RRO65" s="650"/>
      <c r="RRP65" s="650"/>
      <c r="RRQ65" s="650"/>
      <c r="RRR65" s="650"/>
      <c r="RRS65" s="650"/>
      <c r="RRT65" s="650"/>
      <c r="RRU65" s="650"/>
      <c r="RRV65" s="650"/>
      <c r="RRW65" s="650"/>
      <c r="RRX65" s="650"/>
      <c r="RRY65" s="650"/>
      <c r="RRZ65" s="650"/>
      <c r="RSA65" s="650"/>
      <c r="RSB65" s="650"/>
      <c r="RSC65" s="650"/>
      <c r="RSD65" s="650"/>
      <c r="RSE65" s="650"/>
      <c r="RSF65" s="650"/>
      <c r="RSG65" s="650"/>
      <c r="RSH65" s="650"/>
      <c r="RSI65" s="650"/>
      <c r="RSJ65" s="650"/>
      <c r="RSK65" s="650"/>
      <c r="RSL65" s="650"/>
      <c r="RSM65" s="650"/>
      <c r="RSN65" s="650"/>
      <c r="RSO65" s="650"/>
      <c r="RSP65" s="650"/>
      <c r="RSQ65" s="650"/>
      <c r="RSR65" s="650"/>
      <c r="RSS65" s="650"/>
      <c r="RST65" s="650"/>
      <c r="RSU65" s="650"/>
      <c r="RSV65" s="650"/>
      <c r="RSW65" s="650"/>
      <c r="RSX65" s="650"/>
      <c r="RSY65" s="650"/>
      <c r="RSZ65" s="650"/>
      <c r="RTA65" s="650"/>
      <c r="RTB65" s="650"/>
      <c r="RTC65" s="650"/>
      <c r="RTD65" s="650"/>
      <c r="RTE65" s="650"/>
      <c r="RTF65" s="650"/>
      <c r="RTG65" s="650"/>
      <c r="RTH65" s="650"/>
      <c r="RTI65" s="650"/>
      <c r="RTJ65" s="650"/>
      <c r="RTK65" s="650"/>
      <c r="RTL65" s="650"/>
      <c r="RTM65" s="650"/>
      <c r="RTN65" s="650"/>
      <c r="RTO65" s="650"/>
      <c r="RTP65" s="650"/>
      <c r="RTQ65" s="650"/>
      <c r="RTR65" s="650"/>
      <c r="RTS65" s="650"/>
      <c r="RTT65" s="650"/>
      <c r="RTU65" s="650"/>
      <c r="RTV65" s="650"/>
      <c r="RTW65" s="650"/>
      <c r="RTX65" s="650"/>
      <c r="RTY65" s="650"/>
      <c r="RTZ65" s="650"/>
      <c r="RUA65" s="650"/>
      <c r="RUB65" s="650"/>
      <c r="RUC65" s="650"/>
      <c r="RUD65" s="650"/>
      <c r="RUE65" s="650"/>
      <c r="RUF65" s="650"/>
      <c r="RUG65" s="650"/>
      <c r="RUH65" s="650"/>
      <c r="RUI65" s="650"/>
      <c r="RUJ65" s="650"/>
      <c r="RUK65" s="650"/>
      <c r="RUL65" s="650"/>
      <c r="RUM65" s="650"/>
      <c r="RUN65" s="650"/>
      <c r="RUO65" s="650"/>
      <c r="RUP65" s="650"/>
      <c r="RUQ65" s="650"/>
      <c r="RUR65" s="650"/>
      <c r="RUS65" s="650"/>
      <c r="RUT65" s="650"/>
      <c r="RUU65" s="650"/>
      <c r="RUV65" s="650"/>
      <c r="RUW65" s="650"/>
      <c r="RUX65" s="650"/>
      <c r="RUY65" s="650"/>
      <c r="RUZ65" s="650"/>
      <c r="RVA65" s="650"/>
      <c r="RVB65" s="650"/>
      <c r="RVC65" s="650"/>
      <c r="RVD65" s="650"/>
      <c r="RVE65" s="650"/>
      <c r="RVF65" s="650"/>
      <c r="RVG65" s="650"/>
      <c r="RVH65" s="650"/>
      <c r="RVI65" s="650"/>
      <c r="RVJ65" s="650"/>
      <c r="RVK65" s="650"/>
      <c r="RVL65" s="650"/>
      <c r="RVM65" s="650"/>
      <c r="RVN65" s="650"/>
      <c r="RVO65" s="650"/>
      <c r="RVP65" s="650"/>
      <c r="RVQ65" s="650"/>
      <c r="RVR65" s="650"/>
      <c r="RVS65" s="650"/>
      <c r="RVT65" s="650"/>
      <c r="RVU65" s="650"/>
      <c r="RVV65" s="650"/>
      <c r="RVW65" s="650"/>
      <c r="RVX65" s="650"/>
      <c r="RVY65" s="650"/>
      <c r="RVZ65" s="650"/>
      <c r="RWA65" s="650"/>
      <c r="RWB65" s="650"/>
      <c r="RWC65" s="650"/>
      <c r="RWD65" s="650"/>
      <c r="RWE65" s="650"/>
      <c r="RWF65" s="650"/>
      <c r="RWG65" s="650"/>
      <c r="RWH65" s="650"/>
      <c r="RWI65" s="650"/>
      <c r="RWJ65" s="650"/>
      <c r="RWK65" s="650"/>
      <c r="RWL65" s="650"/>
      <c r="RWM65" s="650"/>
      <c r="RWN65" s="650"/>
      <c r="RWO65" s="650"/>
      <c r="RWP65" s="650"/>
      <c r="RWQ65" s="650"/>
      <c r="RWR65" s="650"/>
      <c r="RWS65" s="650"/>
      <c r="RWT65" s="650"/>
      <c r="RWU65" s="650"/>
      <c r="RWV65" s="650"/>
      <c r="RWW65" s="650"/>
      <c r="RWX65" s="650"/>
      <c r="RWY65" s="650"/>
      <c r="RWZ65" s="650"/>
      <c r="RXA65" s="650"/>
      <c r="RXB65" s="650"/>
      <c r="RXC65" s="650"/>
      <c r="RXD65" s="650"/>
      <c r="RXE65" s="650"/>
      <c r="RXF65" s="650"/>
      <c r="RXG65" s="650"/>
      <c r="RXH65" s="650"/>
      <c r="RXI65" s="650"/>
      <c r="RXJ65" s="650"/>
      <c r="RXK65" s="650"/>
      <c r="RXL65" s="650"/>
      <c r="RXM65" s="650"/>
      <c r="RXN65" s="650"/>
      <c r="RXO65" s="650"/>
      <c r="RXP65" s="650"/>
      <c r="RXQ65" s="650"/>
      <c r="RXR65" s="650"/>
      <c r="RXS65" s="650"/>
      <c r="RXT65" s="650"/>
      <c r="RXU65" s="650"/>
      <c r="RXV65" s="650"/>
      <c r="RXW65" s="650"/>
      <c r="RXX65" s="650"/>
      <c r="RXY65" s="650"/>
      <c r="RXZ65" s="650"/>
      <c r="RYA65" s="650"/>
      <c r="RYB65" s="650"/>
      <c r="RYC65" s="650"/>
      <c r="RYD65" s="650"/>
      <c r="RYE65" s="650"/>
      <c r="RYF65" s="650"/>
      <c r="RYG65" s="650"/>
      <c r="RYH65" s="650"/>
      <c r="RYI65" s="650"/>
      <c r="RYJ65" s="650"/>
      <c r="RYK65" s="650"/>
      <c r="RYL65" s="650"/>
      <c r="RYM65" s="650"/>
      <c r="RYN65" s="650"/>
      <c r="RYO65" s="650"/>
      <c r="RYP65" s="650"/>
      <c r="RYQ65" s="650"/>
      <c r="RYR65" s="650"/>
      <c r="RYS65" s="650"/>
      <c r="RYT65" s="650"/>
      <c r="RYU65" s="650"/>
      <c r="RYV65" s="650"/>
      <c r="RYW65" s="650"/>
      <c r="RYX65" s="650"/>
      <c r="RYY65" s="650"/>
      <c r="RYZ65" s="650"/>
      <c r="RZA65" s="650"/>
      <c r="RZB65" s="650"/>
      <c r="RZC65" s="650"/>
      <c r="RZD65" s="650"/>
      <c r="RZE65" s="650"/>
      <c r="RZF65" s="650"/>
      <c r="RZG65" s="650"/>
      <c r="RZH65" s="650"/>
      <c r="RZI65" s="650"/>
      <c r="RZJ65" s="650"/>
      <c r="RZK65" s="650"/>
      <c r="RZL65" s="650"/>
      <c r="RZM65" s="650"/>
      <c r="RZN65" s="650"/>
      <c r="RZO65" s="650"/>
      <c r="RZP65" s="650"/>
      <c r="RZQ65" s="650"/>
      <c r="RZR65" s="650"/>
      <c r="RZS65" s="650"/>
      <c r="RZT65" s="650"/>
      <c r="RZU65" s="650"/>
      <c r="RZV65" s="650"/>
      <c r="RZW65" s="650"/>
      <c r="RZX65" s="650"/>
      <c r="RZY65" s="650"/>
      <c r="RZZ65" s="650"/>
      <c r="SAA65" s="650"/>
      <c r="SAB65" s="650"/>
      <c r="SAC65" s="650"/>
      <c r="SAD65" s="650"/>
      <c r="SAE65" s="650"/>
      <c r="SAF65" s="650"/>
      <c r="SAG65" s="650"/>
      <c r="SAH65" s="650"/>
      <c r="SAI65" s="650"/>
      <c r="SAJ65" s="650"/>
      <c r="SAK65" s="650"/>
      <c r="SAL65" s="650"/>
      <c r="SAM65" s="650"/>
      <c r="SAN65" s="650"/>
      <c r="SAO65" s="650"/>
      <c r="SAP65" s="650"/>
      <c r="SAQ65" s="650"/>
      <c r="SAR65" s="650"/>
      <c r="SAS65" s="650"/>
      <c r="SAT65" s="650"/>
      <c r="SAU65" s="650"/>
      <c r="SAV65" s="650"/>
      <c r="SAW65" s="650"/>
      <c r="SAX65" s="650"/>
      <c r="SAY65" s="650"/>
      <c r="SAZ65" s="650"/>
      <c r="SBA65" s="650"/>
      <c r="SBB65" s="650"/>
      <c r="SBC65" s="650"/>
      <c r="SBD65" s="650"/>
      <c r="SBE65" s="650"/>
      <c r="SBF65" s="650"/>
      <c r="SBG65" s="650"/>
      <c r="SBH65" s="650"/>
      <c r="SBI65" s="650"/>
      <c r="SBJ65" s="650"/>
      <c r="SBK65" s="650"/>
      <c r="SBL65" s="650"/>
      <c r="SBM65" s="650"/>
      <c r="SBN65" s="650"/>
      <c r="SBO65" s="650"/>
      <c r="SBP65" s="650"/>
      <c r="SBQ65" s="650"/>
      <c r="SBR65" s="650"/>
      <c r="SBS65" s="650"/>
      <c r="SBT65" s="650"/>
      <c r="SBU65" s="650"/>
      <c r="SBV65" s="650"/>
      <c r="SBW65" s="650"/>
      <c r="SBX65" s="650"/>
      <c r="SBY65" s="650"/>
      <c r="SBZ65" s="650"/>
      <c r="SCA65" s="650"/>
      <c r="SCB65" s="650"/>
      <c r="SCC65" s="650"/>
      <c r="SCD65" s="650"/>
      <c r="SCE65" s="650"/>
      <c r="SCF65" s="650"/>
      <c r="SCG65" s="650"/>
      <c r="SCH65" s="650"/>
      <c r="SCI65" s="650"/>
      <c r="SCJ65" s="650"/>
      <c r="SCK65" s="650"/>
      <c r="SCL65" s="650"/>
      <c r="SCM65" s="650"/>
      <c r="SCN65" s="650"/>
      <c r="SCO65" s="650"/>
      <c r="SCP65" s="650"/>
      <c r="SCQ65" s="650"/>
      <c r="SCR65" s="650"/>
      <c r="SCS65" s="650"/>
      <c r="SCT65" s="650"/>
      <c r="SCU65" s="650"/>
      <c r="SCV65" s="650"/>
      <c r="SCW65" s="650"/>
      <c r="SCX65" s="650"/>
      <c r="SCY65" s="650"/>
      <c r="SCZ65" s="650"/>
      <c r="SDA65" s="650"/>
      <c r="SDB65" s="650"/>
      <c r="SDC65" s="650"/>
      <c r="SDD65" s="650"/>
      <c r="SDE65" s="650"/>
      <c r="SDF65" s="650"/>
      <c r="SDG65" s="650"/>
      <c r="SDH65" s="650"/>
      <c r="SDI65" s="650"/>
      <c r="SDJ65" s="650"/>
      <c r="SDK65" s="650"/>
      <c r="SDL65" s="650"/>
      <c r="SDM65" s="650"/>
      <c r="SDN65" s="650"/>
      <c r="SDO65" s="650"/>
      <c r="SDP65" s="650"/>
      <c r="SDQ65" s="650"/>
      <c r="SDR65" s="650"/>
      <c r="SDS65" s="650"/>
      <c r="SDT65" s="650"/>
      <c r="SDU65" s="650"/>
      <c r="SDV65" s="650"/>
      <c r="SDW65" s="650"/>
      <c r="SDX65" s="650"/>
      <c r="SDY65" s="650"/>
      <c r="SDZ65" s="650"/>
      <c r="SEA65" s="650"/>
      <c r="SEB65" s="650"/>
      <c r="SEC65" s="650"/>
      <c r="SED65" s="650"/>
      <c r="SEE65" s="650"/>
      <c r="SEF65" s="650"/>
      <c r="SEG65" s="650"/>
      <c r="SEH65" s="650"/>
      <c r="SEI65" s="650"/>
      <c r="SEJ65" s="650"/>
      <c r="SEK65" s="650"/>
      <c r="SEL65" s="650"/>
      <c r="SEM65" s="650"/>
      <c r="SEN65" s="650"/>
      <c r="SEO65" s="650"/>
      <c r="SEP65" s="650"/>
      <c r="SEQ65" s="650"/>
      <c r="SER65" s="650"/>
      <c r="SES65" s="650"/>
      <c r="SET65" s="650"/>
      <c r="SEU65" s="650"/>
      <c r="SEV65" s="650"/>
      <c r="SEW65" s="650"/>
      <c r="SEX65" s="650"/>
      <c r="SEY65" s="650"/>
      <c r="SEZ65" s="650"/>
      <c r="SFA65" s="650"/>
      <c r="SFB65" s="650"/>
      <c r="SFC65" s="650"/>
      <c r="SFD65" s="650"/>
      <c r="SFE65" s="650"/>
      <c r="SFF65" s="650"/>
      <c r="SFG65" s="650"/>
      <c r="SFH65" s="650"/>
      <c r="SFI65" s="650"/>
      <c r="SFJ65" s="650"/>
      <c r="SFK65" s="650"/>
      <c r="SFL65" s="650"/>
      <c r="SFM65" s="650"/>
      <c r="SFN65" s="650"/>
      <c r="SFO65" s="650"/>
      <c r="SFP65" s="650"/>
      <c r="SFQ65" s="650"/>
      <c r="SFR65" s="650"/>
      <c r="SFS65" s="650"/>
      <c r="SFT65" s="650"/>
      <c r="SFU65" s="650"/>
      <c r="SFV65" s="650"/>
      <c r="SFW65" s="650"/>
      <c r="SFX65" s="650"/>
      <c r="SFY65" s="650"/>
      <c r="SFZ65" s="650"/>
      <c r="SGA65" s="650"/>
      <c r="SGB65" s="650"/>
      <c r="SGC65" s="650"/>
      <c r="SGD65" s="650"/>
      <c r="SGE65" s="650"/>
      <c r="SGF65" s="650"/>
      <c r="SGG65" s="650"/>
      <c r="SGH65" s="650"/>
      <c r="SGI65" s="650"/>
      <c r="SGJ65" s="650"/>
      <c r="SGK65" s="650"/>
      <c r="SGL65" s="650"/>
      <c r="SGM65" s="650"/>
      <c r="SGN65" s="650"/>
      <c r="SGO65" s="650"/>
      <c r="SGP65" s="650"/>
      <c r="SGQ65" s="650"/>
      <c r="SGR65" s="650"/>
      <c r="SGS65" s="650"/>
      <c r="SGT65" s="650"/>
      <c r="SGU65" s="650"/>
      <c r="SGV65" s="650"/>
      <c r="SGW65" s="650"/>
      <c r="SGX65" s="650"/>
      <c r="SGY65" s="650"/>
      <c r="SGZ65" s="650"/>
      <c r="SHA65" s="650"/>
      <c r="SHB65" s="650"/>
      <c r="SHC65" s="650"/>
      <c r="SHD65" s="650"/>
      <c r="SHE65" s="650"/>
      <c r="SHF65" s="650"/>
      <c r="SHG65" s="650"/>
      <c r="SHH65" s="650"/>
      <c r="SHI65" s="650"/>
      <c r="SHJ65" s="650"/>
      <c r="SHK65" s="650"/>
      <c r="SHL65" s="650"/>
      <c r="SHM65" s="650"/>
      <c r="SHN65" s="650"/>
      <c r="SHO65" s="650"/>
      <c r="SHP65" s="650"/>
      <c r="SHQ65" s="650"/>
      <c r="SHR65" s="650"/>
      <c r="SHS65" s="650"/>
      <c r="SHT65" s="650"/>
      <c r="SHU65" s="650"/>
      <c r="SHV65" s="650"/>
      <c r="SHW65" s="650"/>
      <c r="SHX65" s="650"/>
      <c r="SHY65" s="650"/>
      <c r="SHZ65" s="650"/>
      <c r="SIA65" s="650"/>
      <c r="SIB65" s="650"/>
      <c r="SIC65" s="650"/>
      <c r="SID65" s="650"/>
      <c r="SIE65" s="650"/>
      <c r="SIF65" s="650"/>
      <c r="SIG65" s="650"/>
      <c r="SIH65" s="650"/>
      <c r="SII65" s="650"/>
      <c r="SIJ65" s="650"/>
      <c r="SIK65" s="650"/>
      <c r="SIL65" s="650"/>
      <c r="SIM65" s="650"/>
      <c r="SIN65" s="650"/>
      <c r="SIO65" s="650"/>
      <c r="SIP65" s="650"/>
      <c r="SIQ65" s="650"/>
      <c r="SIR65" s="650"/>
      <c r="SIS65" s="650"/>
      <c r="SIT65" s="650"/>
      <c r="SIU65" s="650"/>
      <c r="SIV65" s="650"/>
      <c r="SIW65" s="650"/>
      <c r="SIX65" s="650"/>
      <c r="SIY65" s="650"/>
      <c r="SIZ65" s="650"/>
      <c r="SJA65" s="650"/>
      <c r="SJB65" s="650"/>
      <c r="SJC65" s="650"/>
      <c r="SJD65" s="650"/>
      <c r="SJE65" s="650"/>
      <c r="SJF65" s="650"/>
      <c r="SJG65" s="650"/>
      <c r="SJH65" s="650"/>
      <c r="SJI65" s="650"/>
      <c r="SJJ65" s="650"/>
      <c r="SJK65" s="650"/>
      <c r="SJL65" s="650"/>
      <c r="SJM65" s="650"/>
      <c r="SJN65" s="650"/>
      <c r="SJO65" s="650"/>
      <c r="SJP65" s="650"/>
      <c r="SJQ65" s="650"/>
      <c r="SJR65" s="650"/>
      <c r="SJS65" s="650"/>
      <c r="SJT65" s="650"/>
      <c r="SJU65" s="650"/>
      <c r="SJV65" s="650"/>
      <c r="SJW65" s="650"/>
      <c r="SJX65" s="650"/>
      <c r="SJY65" s="650"/>
      <c r="SJZ65" s="650"/>
      <c r="SKA65" s="650"/>
      <c r="SKB65" s="650"/>
      <c r="SKC65" s="650"/>
      <c r="SKD65" s="650"/>
      <c r="SKE65" s="650"/>
      <c r="SKF65" s="650"/>
      <c r="SKG65" s="650"/>
      <c r="SKH65" s="650"/>
      <c r="SKI65" s="650"/>
      <c r="SKJ65" s="650"/>
      <c r="SKK65" s="650"/>
      <c r="SKL65" s="650"/>
      <c r="SKM65" s="650"/>
      <c r="SKN65" s="650"/>
      <c r="SKO65" s="650"/>
      <c r="SKP65" s="650"/>
      <c r="SKQ65" s="650"/>
      <c r="SKR65" s="650"/>
      <c r="SKS65" s="650"/>
      <c r="SKT65" s="650"/>
      <c r="SKU65" s="650"/>
      <c r="SKV65" s="650"/>
      <c r="SKW65" s="650"/>
      <c r="SKX65" s="650"/>
      <c r="SKY65" s="650"/>
      <c r="SKZ65" s="650"/>
      <c r="SLA65" s="650"/>
      <c r="SLB65" s="650"/>
      <c r="SLC65" s="650"/>
      <c r="SLD65" s="650"/>
      <c r="SLE65" s="650"/>
      <c r="SLF65" s="650"/>
      <c r="SLG65" s="650"/>
      <c r="SLH65" s="650"/>
      <c r="SLI65" s="650"/>
      <c r="SLJ65" s="650"/>
      <c r="SLK65" s="650"/>
      <c r="SLL65" s="650"/>
      <c r="SLM65" s="650"/>
      <c r="SLN65" s="650"/>
      <c r="SLO65" s="650"/>
      <c r="SLP65" s="650"/>
      <c r="SLQ65" s="650"/>
      <c r="SLR65" s="650"/>
      <c r="SLS65" s="650"/>
      <c r="SLT65" s="650"/>
      <c r="SLU65" s="650"/>
      <c r="SLV65" s="650"/>
      <c r="SLW65" s="650"/>
      <c r="SLX65" s="650"/>
      <c r="SLY65" s="650"/>
      <c r="SLZ65" s="650"/>
      <c r="SMA65" s="650"/>
      <c r="SMB65" s="650"/>
      <c r="SMC65" s="650"/>
      <c r="SMD65" s="650"/>
      <c r="SME65" s="650"/>
      <c r="SMF65" s="650"/>
      <c r="SMG65" s="650"/>
      <c r="SMH65" s="650"/>
      <c r="SMI65" s="650"/>
      <c r="SMJ65" s="650"/>
      <c r="SMK65" s="650"/>
      <c r="SML65" s="650"/>
      <c r="SMM65" s="650"/>
      <c r="SMN65" s="650"/>
      <c r="SMO65" s="650"/>
      <c r="SMP65" s="650"/>
      <c r="SMQ65" s="650"/>
      <c r="SMR65" s="650"/>
      <c r="SMS65" s="650"/>
      <c r="SMT65" s="650"/>
      <c r="SMU65" s="650"/>
      <c r="SMV65" s="650"/>
      <c r="SMW65" s="650"/>
      <c r="SMX65" s="650"/>
      <c r="SMY65" s="650"/>
      <c r="SMZ65" s="650"/>
      <c r="SNA65" s="650"/>
      <c r="SNB65" s="650"/>
      <c r="SNC65" s="650"/>
      <c r="SND65" s="650"/>
      <c r="SNE65" s="650"/>
      <c r="SNF65" s="650"/>
      <c r="SNG65" s="650"/>
      <c r="SNH65" s="650"/>
      <c r="SNI65" s="650"/>
      <c r="SNJ65" s="650"/>
      <c r="SNK65" s="650"/>
      <c r="SNL65" s="650"/>
      <c r="SNM65" s="650"/>
      <c r="SNN65" s="650"/>
      <c r="SNO65" s="650"/>
      <c r="SNP65" s="650"/>
      <c r="SNQ65" s="650"/>
      <c r="SNR65" s="650"/>
      <c r="SNS65" s="650"/>
      <c r="SNT65" s="650"/>
      <c r="SNU65" s="650"/>
      <c r="SNV65" s="650"/>
      <c r="SNW65" s="650"/>
      <c r="SNX65" s="650"/>
      <c r="SNY65" s="650"/>
      <c r="SNZ65" s="650"/>
      <c r="SOA65" s="650"/>
      <c r="SOB65" s="650"/>
      <c r="SOC65" s="650"/>
      <c r="SOD65" s="650"/>
      <c r="SOE65" s="650"/>
      <c r="SOF65" s="650"/>
      <c r="SOG65" s="650"/>
      <c r="SOH65" s="650"/>
      <c r="SOI65" s="650"/>
      <c r="SOJ65" s="650"/>
      <c r="SOK65" s="650"/>
      <c r="SOL65" s="650"/>
      <c r="SOM65" s="650"/>
      <c r="SON65" s="650"/>
      <c r="SOO65" s="650"/>
      <c r="SOP65" s="650"/>
      <c r="SOQ65" s="650"/>
      <c r="SOR65" s="650"/>
      <c r="SOS65" s="650"/>
      <c r="SOT65" s="650"/>
      <c r="SOU65" s="650"/>
      <c r="SOV65" s="650"/>
      <c r="SOW65" s="650"/>
      <c r="SOX65" s="650"/>
      <c r="SOY65" s="650"/>
      <c r="SOZ65" s="650"/>
      <c r="SPA65" s="650"/>
      <c r="SPB65" s="650"/>
      <c r="SPC65" s="650"/>
      <c r="SPD65" s="650"/>
      <c r="SPE65" s="650"/>
      <c r="SPF65" s="650"/>
      <c r="SPG65" s="650"/>
      <c r="SPH65" s="650"/>
      <c r="SPI65" s="650"/>
      <c r="SPJ65" s="650"/>
      <c r="SPK65" s="650"/>
      <c r="SPL65" s="650"/>
      <c r="SPM65" s="650"/>
      <c r="SPN65" s="650"/>
      <c r="SPO65" s="650"/>
      <c r="SPP65" s="650"/>
      <c r="SPQ65" s="650"/>
      <c r="SPR65" s="650"/>
      <c r="SPS65" s="650"/>
      <c r="SPT65" s="650"/>
      <c r="SPU65" s="650"/>
      <c r="SPV65" s="650"/>
      <c r="SPW65" s="650"/>
      <c r="SPX65" s="650"/>
      <c r="SPY65" s="650"/>
      <c r="SPZ65" s="650"/>
      <c r="SQA65" s="650"/>
      <c r="SQB65" s="650"/>
      <c r="SQC65" s="650"/>
      <c r="SQD65" s="650"/>
      <c r="SQE65" s="650"/>
      <c r="SQF65" s="650"/>
      <c r="SQG65" s="650"/>
      <c r="SQH65" s="650"/>
      <c r="SQI65" s="650"/>
      <c r="SQJ65" s="650"/>
      <c r="SQK65" s="650"/>
      <c r="SQL65" s="650"/>
      <c r="SQM65" s="650"/>
      <c r="SQN65" s="650"/>
      <c r="SQO65" s="650"/>
      <c r="SQP65" s="650"/>
      <c r="SQQ65" s="650"/>
      <c r="SQR65" s="650"/>
      <c r="SQS65" s="650"/>
      <c r="SQT65" s="650"/>
      <c r="SQU65" s="650"/>
      <c r="SQV65" s="650"/>
      <c r="SQW65" s="650"/>
      <c r="SQX65" s="650"/>
      <c r="SQY65" s="650"/>
      <c r="SQZ65" s="650"/>
      <c r="SRA65" s="650"/>
      <c r="SRB65" s="650"/>
      <c r="SRC65" s="650"/>
      <c r="SRD65" s="650"/>
      <c r="SRE65" s="650"/>
      <c r="SRF65" s="650"/>
      <c r="SRG65" s="650"/>
      <c r="SRH65" s="650"/>
      <c r="SRI65" s="650"/>
      <c r="SRJ65" s="650"/>
      <c r="SRK65" s="650"/>
      <c r="SRL65" s="650"/>
      <c r="SRM65" s="650"/>
      <c r="SRN65" s="650"/>
      <c r="SRO65" s="650"/>
      <c r="SRP65" s="650"/>
      <c r="SRQ65" s="650"/>
      <c r="SRR65" s="650"/>
      <c r="SRS65" s="650"/>
      <c r="SRT65" s="650"/>
      <c r="SRU65" s="650"/>
      <c r="SRV65" s="650"/>
      <c r="SRW65" s="650"/>
      <c r="SRX65" s="650"/>
      <c r="SRY65" s="650"/>
      <c r="SRZ65" s="650"/>
      <c r="SSA65" s="650"/>
      <c r="SSB65" s="650"/>
      <c r="SSC65" s="650"/>
      <c r="SSD65" s="650"/>
      <c r="SSE65" s="650"/>
      <c r="SSF65" s="650"/>
      <c r="SSG65" s="650"/>
      <c r="SSH65" s="650"/>
      <c r="SSI65" s="650"/>
      <c r="SSJ65" s="650"/>
      <c r="SSK65" s="650"/>
      <c r="SSL65" s="650"/>
      <c r="SSM65" s="650"/>
      <c r="SSN65" s="650"/>
      <c r="SSO65" s="650"/>
      <c r="SSP65" s="650"/>
      <c r="SSQ65" s="650"/>
      <c r="SSR65" s="650"/>
      <c r="SSS65" s="650"/>
      <c r="SST65" s="650"/>
      <c r="SSU65" s="650"/>
      <c r="SSV65" s="650"/>
      <c r="SSW65" s="650"/>
      <c r="SSX65" s="650"/>
      <c r="SSY65" s="650"/>
      <c r="SSZ65" s="650"/>
      <c r="STA65" s="650"/>
      <c r="STB65" s="650"/>
      <c r="STC65" s="650"/>
      <c r="STD65" s="650"/>
      <c r="STE65" s="650"/>
      <c r="STF65" s="650"/>
      <c r="STG65" s="650"/>
      <c r="STH65" s="650"/>
      <c r="STI65" s="650"/>
      <c r="STJ65" s="650"/>
      <c r="STK65" s="650"/>
      <c r="STL65" s="650"/>
      <c r="STM65" s="650"/>
      <c r="STN65" s="650"/>
      <c r="STO65" s="650"/>
      <c r="STP65" s="650"/>
      <c r="STQ65" s="650"/>
      <c r="STR65" s="650"/>
      <c r="STS65" s="650"/>
      <c r="STT65" s="650"/>
      <c r="STU65" s="650"/>
      <c r="STV65" s="650"/>
      <c r="STW65" s="650"/>
      <c r="STX65" s="650"/>
      <c r="STY65" s="650"/>
      <c r="STZ65" s="650"/>
      <c r="SUA65" s="650"/>
      <c r="SUB65" s="650"/>
      <c r="SUC65" s="650"/>
      <c r="SUD65" s="650"/>
      <c r="SUE65" s="650"/>
      <c r="SUF65" s="650"/>
      <c r="SUG65" s="650"/>
      <c r="SUH65" s="650"/>
      <c r="SUI65" s="650"/>
      <c r="SUJ65" s="650"/>
      <c r="SUK65" s="650"/>
      <c r="SUL65" s="650"/>
      <c r="SUM65" s="650"/>
      <c r="SUN65" s="650"/>
      <c r="SUO65" s="650"/>
      <c r="SUP65" s="650"/>
      <c r="SUQ65" s="650"/>
      <c r="SUR65" s="650"/>
      <c r="SUS65" s="650"/>
      <c r="SUT65" s="650"/>
      <c r="SUU65" s="650"/>
      <c r="SUV65" s="650"/>
      <c r="SUW65" s="650"/>
      <c r="SUX65" s="650"/>
      <c r="SUY65" s="650"/>
      <c r="SUZ65" s="650"/>
      <c r="SVA65" s="650"/>
      <c r="SVB65" s="650"/>
      <c r="SVC65" s="650"/>
      <c r="SVD65" s="650"/>
      <c r="SVE65" s="650"/>
      <c r="SVF65" s="650"/>
      <c r="SVG65" s="650"/>
      <c r="SVH65" s="650"/>
      <c r="SVI65" s="650"/>
      <c r="SVJ65" s="650"/>
      <c r="SVK65" s="650"/>
      <c r="SVL65" s="650"/>
      <c r="SVM65" s="650"/>
      <c r="SVN65" s="650"/>
      <c r="SVO65" s="650"/>
      <c r="SVP65" s="650"/>
      <c r="SVQ65" s="650"/>
      <c r="SVR65" s="650"/>
      <c r="SVS65" s="650"/>
      <c r="SVT65" s="650"/>
      <c r="SVU65" s="650"/>
      <c r="SVV65" s="650"/>
      <c r="SVW65" s="650"/>
      <c r="SVX65" s="650"/>
      <c r="SVY65" s="650"/>
      <c r="SVZ65" s="650"/>
      <c r="SWA65" s="650"/>
      <c r="SWB65" s="650"/>
      <c r="SWC65" s="650"/>
      <c r="SWD65" s="650"/>
      <c r="SWE65" s="650"/>
      <c r="SWF65" s="650"/>
      <c r="SWG65" s="650"/>
      <c r="SWH65" s="650"/>
      <c r="SWI65" s="650"/>
      <c r="SWJ65" s="650"/>
      <c r="SWK65" s="650"/>
      <c r="SWL65" s="650"/>
      <c r="SWM65" s="650"/>
      <c r="SWN65" s="650"/>
      <c r="SWO65" s="650"/>
      <c r="SWP65" s="650"/>
      <c r="SWQ65" s="650"/>
      <c r="SWR65" s="650"/>
      <c r="SWS65" s="650"/>
      <c r="SWT65" s="650"/>
      <c r="SWU65" s="650"/>
      <c r="SWV65" s="650"/>
      <c r="SWW65" s="650"/>
      <c r="SWX65" s="650"/>
      <c r="SWY65" s="650"/>
      <c r="SWZ65" s="650"/>
      <c r="SXA65" s="650"/>
      <c r="SXB65" s="650"/>
      <c r="SXC65" s="650"/>
      <c r="SXD65" s="650"/>
      <c r="SXE65" s="650"/>
      <c r="SXF65" s="650"/>
      <c r="SXG65" s="650"/>
      <c r="SXH65" s="650"/>
      <c r="SXI65" s="650"/>
      <c r="SXJ65" s="650"/>
      <c r="SXK65" s="650"/>
      <c r="SXL65" s="650"/>
      <c r="SXM65" s="650"/>
      <c r="SXN65" s="650"/>
      <c r="SXO65" s="650"/>
      <c r="SXP65" s="650"/>
      <c r="SXQ65" s="650"/>
      <c r="SXR65" s="650"/>
      <c r="SXS65" s="650"/>
      <c r="SXT65" s="650"/>
      <c r="SXU65" s="650"/>
      <c r="SXV65" s="650"/>
      <c r="SXW65" s="650"/>
      <c r="SXX65" s="650"/>
      <c r="SXY65" s="650"/>
      <c r="SXZ65" s="650"/>
      <c r="SYA65" s="650"/>
      <c r="SYB65" s="650"/>
      <c r="SYC65" s="650"/>
      <c r="SYD65" s="650"/>
      <c r="SYE65" s="650"/>
      <c r="SYF65" s="650"/>
      <c r="SYG65" s="650"/>
      <c r="SYH65" s="650"/>
      <c r="SYI65" s="650"/>
      <c r="SYJ65" s="650"/>
      <c r="SYK65" s="650"/>
      <c r="SYL65" s="650"/>
      <c r="SYM65" s="650"/>
      <c r="SYN65" s="650"/>
      <c r="SYO65" s="650"/>
      <c r="SYP65" s="650"/>
      <c r="SYQ65" s="650"/>
      <c r="SYR65" s="650"/>
      <c r="SYS65" s="650"/>
      <c r="SYT65" s="650"/>
      <c r="SYU65" s="650"/>
      <c r="SYV65" s="650"/>
      <c r="SYW65" s="650"/>
      <c r="SYX65" s="650"/>
      <c r="SYY65" s="650"/>
      <c r="SYZ65" s="650"/>
      <c r="SZA65" s="650"/>
      <c r="SZB65" s="650"/>
      <c r="SZC65" s="650"/>
      <c r="SZD65" s="650"/>
      <c r="SZE65" s="650"/>
      <c r="SZF65" s="650"/>
      <c r="SZG65" s="650"/>
      <c r="SZH65" s="650"/>
      <c r="SZI65" s="650"/>
      <c r="SZJ65" s="650"/>
      <c r="SZK65" s="650"/>
      <c r="SZL65" s="650"/>
      <c r="SZM65" s="650"/>
      <c r="SZN65" s="650"/>
      <c r="SZO65" s="650"/>
      <c r="SZP65" s="650"/>
      <c r="SZQ65" s="650"/>
      <c r="SZR65" s="650"/>
      <c r="SZS65" s="650"/>
      <c r="SZT65" s="650"/>
      <c r="SZU65" s="650"/>
      <c r="SZV65" s="650"/>
      <c r="SZW65" s="650"/>
      <c r="SZX65" s="650"/>
      <c r="SZY65" s="650"/>
      <c r="SZZ65" s="650"/>
      <c r="TAA65" s="650"/>
      <c r="TAB65" s="650"/>
      <c r="TAC65" s="650"/>
      <c r="TAD65" s="650"/>
      <c r="TAE65" s="650"/>
      <c r="TAF65" s="650"/>
      <c r="TAG65" s="650"/>
      <c r="TAH65" s="650"/>
      <c r="TAI65" s="650"/>
      <c r="TAJ65" s="650"/>
      <c r="TAK65" s="650"/>
      <c r="TAL65" s="650"/>
      <c r="TAM65" s="650"/>
      <c r="TAN65" s="650"/>
      <c r="TAO65" s="650"/>
      <c r="TAP65" s="650"/>
      <c r="TAQ65" s="650"/>
      <c r="TAR65" s="650"/>
      <c r="TAS65" s="650"/>
      <c r="TAT65" s="650"/>
      <c r="TAU65" s="650"/>
      <c r="TAV65" s="650"/>
      <c r="TAW65" s="650"/>
      <c r="TAX65" s="650"/>
      <c r="TAY65" s="650"/>
      <c r="TAZ65" s="650"/>
      <c r="TBA65" s="650"/>
      <c r="TBB65" s="650"/>
      <c r="TBC65" s="650"/>
      <c r="TBD65" s="650"/>
      <c r="TBE65" s="650"/>
      <c r="TBF65" s="650"/>
      <c r="TBG65" s="650"/>
      <c r="TBH65" s="650"/>
      <c r="TBI65" s="650"/>
      <c r="TBJ65" s="650"/>
      <c r="TBK65" s="650"/>
      <c r="TBL65" s="650"/>
      <c r="TBM65" s="650"/>
      <c r="TBN65" s="650"/>
      <c r="TBO65" s="650"/>
      <c r="TBP65" s="650"/>
      <c r="TBQ65" s="650"/>
      <c r="TBR65" s="650"/>
      <c r="TBS65" s="650"/>
      <c r="TBT65" s="650"/>
      <c r="TBU65" s="650"/>
      <c r="TBV65" s="650"/>
      <c r="TBW65" s="650"/>
      <c r="TBX65" s="650"/>
      <c r="TBY65" s="650"/>
      <c r="TBZ65" s="650"/>
      <c r="TCA65" s="650"/>
      <c r="TCB65" s="650"/>
      <c r="TCC65" s="650"/>
      <c r="TCD65" s="650"/>
      <c r="TCE65" s="650"/>
      <c r="TCF65" s="650"/>
      <c r="TCG65" s="650"/>
      <c r="TCH65" s="650"/>
      <c r="TCI65" s="650"/>
      <c r="TCJ65" s="650"/>
      <c r="TCK65" s="650"/>
      <c r="TCL65" s="650"/>
      <c r="TCM65" s="650"/>
      <c r="TCN65" s="650"/>
      <c r="TCO65" s="650"/>
      <c r="TCP65" s="650"/>
      <c r="TCQ65" s="650"/>
      <c r="TCR65" s="650"/>
      <c r="TCS65" s="650"/>
      <c r="TCT65" s="650"/>
      <c r="TCU65" s="650"/>
      <c r="TCV65" s="650"/>
      <c r="TCW65" s="650"/>
      <c r="TCX65" s="650"/>
      <c r="TCY65" s="650"/>
      <c r="TCZ65" s="650"/>
      <c r="TDA65" s="650"/>
      <c r="TDB65" s="650"/>
      <c r="TDC65" s="650"/>
      <c r="TDD65" s="650"/>
      <c r="TDE65" s="650"/>
      <c r="TDF65" s="650"/>
      <c r="TDG65" s="650"/>
      <c r="TDH65" s="650"/>
      <c r="TDI65" s="650"/>
      <c r="TDJ65" s="650"/>
      <c r="TDK65" s="650"/>
      <c r="TDL65" s="650"/>
      <c r="TDM65" s="650"/>
      <c r="TDN65" s="650"/>
      <c r="TDO65" s="650"/>
      <c r="TDP65" s="650"/>
      <c r="TDQ65" s="650"/>
      <c r="TDR65" s="650"/>
      <c r="TDS65" s="650"/>
      <c r="TDT65" s="650"/>
      <c r="TDU65" s="650"/>
      <c r="TDV65" s="650"/>
      <c r="TDW65" s="650"/>
      <c r="TDX65" s="650"/>
      <c r="TDY65" s="650"/>
      <c r="TDZ65" s="650"/>
      <c r="TEA65" s="650"/>
      <c r="TEB65" s="650"/>
      <c r="TEC65" s="650"/>
      <c r="TED65" s="650"/>
      <c r="TEE65" s="650"/>
      <c r="TEF65" s="650"/>
      <c r="TEG65" s="650"/>
      <c r="TEH65" s="650"/>
      <c r="TEI65" s="650"/>
      <c r="TEJ65" s="650"/>
      <c r="TEK65" s="650"/>
      <c r="TEL65" s="650"/>
      <c r="TEM65" s="650"/>
      <c r="TEN65" s="650"/>
      <c r="TEO65" s="650"/>
      <c r="TEP65" s="650"/>
      <c r="TEQ65" s="650"/>
      <c r="TER65" s="650"/>
      <c r="TES65" s="650"/>
      <c r="TET65" s="650"/>
      <c r="TEU65" s="650"/>
      <c r="TEV65" s="650"/>
      <c r="TEW65" s="650"/>
      <c r="TEX65" s="650"/>
      <c r="TEY65" s="650"/>
      <c r="TEZ65" s="650"/>
      <c r="TFA65" s="650"/>
      <c r="TFB65" s="650"/>
      <c r="TFC65" s="650"/>
      <c r="TFD65" s="650"/>
      <c r="TFE65" s="650"/>
      <c r="TFF65" s="650"/>
      <c r="TFG65" s="650"/>
      <c r="TFH65" s="650"/>
      <c r="TFI65" s="650"/>
      <c r="TFJ65" s="650"/>
      <c r="TFK65" s="650"/>
      <c r="TFL65" s="650"/>
      <c r="TFM65" s="650"/>
      <c r="TFN65" s="650"/>
      <c r="TFO65" s="650"/>
      <c r="TFP65" s="650"/>
      <c r="TFQ65" s="650"/>
      <c r="TFR65" s="650"/>
      <c r="TFS65" s="650"/>
      <c r="TFT65" s="650"/>
      <c r="TFU65" s="650"/>
      <c r="TFV65" s="650"/>
      <c r="TFW65" s="650"/>
      <c r="TFX65" s="650"/>
      <c r="TFY65" s="650"/>
      <c r="TFZ65" s="650"/>
      <c r="TGA65" s="650"/>
      <c r="TGB65" s="650"/>
      <c r="TGC65" s="650"/>
      <c r="TGD65" s="650"/>
      <c r="TGE65" s="650"/>
      <c r="TGF65" s="650"/>
      <c r="TGG65" s="650"/>
      <c r="TGH65" s="650"/>
      <c r="TGI65" s="650"/>
      <c r="TGJ65" s="650"/>
      <c r="TGK65" s="650"/>
      <c r="TGL65" s="650"/>
      <c r="TGM65" s="650"/>
      <c r="TGN65" s="650"/>
      <c r="TGO65" s="650"/>
      <c r="TGP65" s="650"/>
      <c r="TGQ65" s="650"/>
      <c r="TGR65" s="650"/>
      <c r="TGS65" s="650"/>
      <c r="TGT65" s="650"/>
      <c r="TGU65" s="650"/>
      <c r="TGV65" s="650"/>
      <c r="TGW65" s="650"/>
      <c r="TGX65" s="650"/>
      <c r="TGY65" s="650"/>
      <c r="TGZ65" s="650"/>
      <c r="THA65" s="650"/>
      <c r="THB65" s="650"/>
      <c r="THC65" s="650"/>
      <c r="THD65" s="650"/>
      <c r="THE65" s="650"/>
      <c r="THF65" s="650"/>
      <c r="THG65" s="650"/>
      <c r="THH65" s="650"/>
      <c r="THI65" s="650"/>
      <c r="THJ65" s="650"/>
      <c r="THK65" s="650"/>
      <c r="THL65" s="650"/>
      <c r="THM65" s="650"/>
      <c r="THN65" s="650"/>
      <c r="THO65" s="650"/>
      <c r="THP65" s="650"/>
      <c r="THQ65" s="650"/>
      <c r="THR65" s="650"/>
      <c r="THS65" s="650"/>
      <c r="THT65" s="650"/>
      <c r="THU65" s="650"/>
      <c r="THV65" s="650"/>
      <c r="THW65" s="650"/>
      <c r="THX65" s="650"/>
      <c r="THY65" s="650"/>
      <c r="THZ65" s="650"/>
      <c r="TIA65" s="650"/>
      <c r="TIB65" s="650"/>
      <c r="TIC65" s="650"/>
      <c r="TID65" s="650"/>
      <c r="TIE65" s="650"/>
      <c r="TIF65" s="650"/>
      <c r="TIG65" s="650"/>
      <c r="TIH65" s="650"/>
      <c r="TII65" s="650"/>
      <c r="TIJ65" s="650"/>
      <c r="TIK65" s="650"/>
      <c r="TIL65" s="650"/>
      <c r="TIM65" s="650"/>
      <c r="TIN65" s="650"/>
      <c r="TIO65" s="650"/>
      <c r="TIP65" s="650"/>
      <c r="TIQ65" s="650"/>
      <c r="TIR65" s="650"/>
      <c r="TIS65" s="650"/>
      <c r="TIT65" s="650"/>
      <c r="TIU65" s="650"/>
      <c r="TIV65" s="650"/>
      <c r="TIW65" s="650"/>
      <c r="TIX65" s="650"/>
      <c r="TIY65" s="650"/>
      <c r="TIZ65" s="650"/>
      <c r="TJA65" s="650"/>
      <c r="TJB65" s="650"/>
      <c r="TJC65" s="650"/>
      <c r="TJD65" s="650"/>
      <c r="TJE65" s="650"/>
      <c r="TJF65" s="650"/>
      <c r="TJG65" s="650"/>
      <c r="TJH65" s="650"/>
      <c r="TJI65" s="650"/>
      <c r="TJJ65" s="650"/>
      <c r="TJK65" s="650"/>
      <c r="TJL65" s="650"/>
      <c r="TJM65" s="650"/>
      <c r="TJN65" s="650"/>
      <c r="TJO65" s="650"/>
      <c r="TJP65" s="650"/>
      <c r="TJQ65" s="650"/>
      <c r="TJR65" s="650"/>
      <c r="TJS65" s="650"/>
      <c r="TJT65" s="650"/>
      <c r="TJU65" s="650"/>
      <c r="TJV65" s="650"/>
      <c r="TJW65" s="650"/>
      <c r="TJX65" s="650"/>
      <c r="TJY65" s="650"/>
      <c r="TJZ65" s="650"/>
      <c r="TKA65" s="650"/>
      <c r="TKB65" s="650"/>
      <c r="TKC65" s="650"/>
      <c r="TKD65" s="650"/>
      <c r="TKE65" s="650"/>
      <c r="TKF65" s="650"/>
      <c r="TKG65" s="650"/>
      <c r="TKH65" s="650"/>
      <c r="TKI65" s="650"/>
      <c r="TKJ65" s="650"/>
      <c r="TKK65" s="650"/>
      <c r="TKL65" s="650"/>
      <c r="TKM65" s="650"/>
      <c r="TKN65" s="650"/>
      <c r="TKO65" s="650"/>
      <c r="TKP65" s="650"/>
      <c r="TKQ65" s="650"/>
      <c r="TKR65" s="650"/>
      <c r="TKS65" s="650"/>
      <c r="TKT65" s="650"/>
      <c r="TKU65" s="650"/>
      <c r="TKV65" s="650"/>
      <c r="TKW65" s="650"/>
      <c r="TKX65" s="650"/>
      <c r="TKY65" s="650"/>
      <c r="TKZ65" s="650"/>
      <c r="TLA65" s="650"/>
      <c r="TLB65" s="650"/>
      <c r="TLC65" s="650"/>
      <c r="TLD65" s="650"/>
      <c r="TLE65" s="650"/>
      <c r="TLF65" s="650"/>
      <c r="TLG65" s="650"/>
      <c r="TLH65" s="650"/>
      <c r="TLI65" s="650"/>
      <c r="TLJ65" s="650"/>
      <c r="TLK65" s="650"/>
      <c r="TLL65" s="650"/>
      <c r="TLM65" s="650"/>
      <c r="TLN65" s="650"/>
      <c r="TLO65" s="650"/>
      <c r="TLP65" s="650"/>
      <c r="TLQ65" s="650"/>
      <c r="TLR65" s="650"/>
      <c r="TLS65" s="650"/>
      <c r="TLT65" s="650"/>
      <c r="TLU65" s="650"/>
      <c r="TLV65" s="650"/>
      <c r="TLW65" s="650"/>
      <c r="TLX65" s="650"/>
      <c r="TLY65" s="650"/>
      <c r="TLZ65" s="650"/>
      <c r="TMA65" s="650"/>
      <c r="TMB65" s="650"/>
      <c r="TMC65" s="650"/>
      <c r="TMD65" s="650"/>
      <c r="TME65" s="650"/>
      <c r="TMF65" s="650"/>
      <c r="TMG65" s="650"/>
      <c r="TMH65" s="650"/>
      <c r="TMI65" s="650"/>
      <c r="TMJ65" s="650"/>
      <c r="TMK65" s="650"/>
      <c r="TML65" s="650"/>
      <c r="TMM65" s="650"/>
      <c r="TMN65" s="650"/>
      <c r="TMO65" s="650"/>
      <c r="TMP65" s="650"/>
      <c r="TMQ65" s="650"/>
      <c r="TMR65" s="650"/>
      <c r="TMS65" s="650"/>
      <c r="TMT65" s="650"/>
      <c r="TMU65" s="650"/>
      <c r="TMV65" s="650"/>
      <c r="TMW65" s="650"/>
      <c r="TMX65" s="650"/>
      <c r="TMY65" s="650"/>
      <c r="TMZ65" s="650"/>
      <c r="TNA65" s="650"/>
      <c r="TNB65" s="650"/>
      <c r="TNC65" s="650"/>
      <c r="TND65" s="650"/>
      <c r="TNE65" s="650"/>
      <c r="TNF65" s="650"/>
      <c r="TNG65" s="650"/>
      <c r="TNH65" s="650"/>
      <c r="TNI65" s="650"/>
      <c r="TNJ65" s="650"/>
      <c r="TNK65" s="650"/>
      <c r="TNL65" s="650"/>
      <c r="TNM65" s="650"/>
      <c r="TNN65" s="650"/>
      <c r="TNO65" s="650"/>
      <c r="TNP65" s="650"/>
      <c r="TNQ65" s="650"/>
      <c r="TNR65" s="650"/>
      <c r="TNS65" s="650"/>
      <c r="TNT65" s="650"/>
      <c r="TNU65" s="650"/>
      <c r="TNV65" s="650"/>
      <c r="TNW65" s="650"/>
      <c r="TNX65" s="650"/>
      <c r="TNY65" s="650"/>
      <c r="TNZ65" s="650"/>
      <c r="TOA65" s="650"/>
      <c r="TOB65" s="650"/>
      <c r="TOC65" s="650"/>
      <c r="TOD65" s="650"/>
      <c r="TOE65" s="650"/>
      <c r="TOF65" s="650"/>
      <c r="TOG65" s="650"/>
      <c r="TOH65" s="650"/>
      <c r="TOI65" s="650"/>
      <c r="TOJ65" s="650"/>
      <c r="TOK65" s="650"/>
      <c r="TOL65" s="650"/>
      <c r="TOM65" s="650"/>
      <c r="TON65" s="650"/>
      <c r="TOO65" s="650"/>
      <c r="TOP65" s="650"/>
      <c r="TOQ65" s="650"/>
      <c r="TOR65" s="650"/>
      <c r="TOS65" s="650"/>
      <c r="TOT65" s="650"/>
      <c r="TOU65" s="650"/>
      <c r="TOV65" s="650"/>
      <c r="TOW65" s="650"/>
      <c r="TOX65" s="650"/>
      <c r="TOY65" s="650"/>
      <c r="TOZ65" s="650"/>
      <c r="TPA65" s="650"/>
      <c r="TPB65" s="650"/>
      <c r="TPC65" s="650"/>
      <c r="TPD65" s="650"/>
      <c r="TPE65" s="650"/>
      <c r="TPF65" s="650"/>
      <c r="TPG65" s="650"/>
      <c r="TPH65" s="650"/>
      <c r="TPI65" s="650"/>
      <c r="TPJ65" s="650"/>
      <c r="TPK65" s="650"/>
      <c r="TPL65" s="650"/>
      <c r="TPM65" s="650"/>
      <c r="TPN65" s="650"/>
      <c r="TPO65" s="650"/>
      <c r="TPP65" s="650"/>
      <c r="TPQ65" s="650"/>
      <c r="TPR65" s="650"/>
      <c r="TPS65" s="650"/>
      <c r="TPT65" s="650"/>
      <c r="TPU65" s="650"/>
      <c r="TPV65" s="650"/>
      <c r="TPW65" s="650"/>
      <c r="TPX65" s="650"/>
      <c r="TPY65" s="650"/>
      <c r="TPZ65" s="650"/>
      <c r="TQA65" s="650"/>
      <c r="TQB65" s="650"/>
      <c r="TQC65" s="650"/>
      <c r="TQD65" s="650"/>
      <c r="TQE65" s="650"/>
      <c r="TQF65" s="650"/>
      <c r="TQG65" s="650"/>
      <c r="TQH65" s="650"/>
      <c r="TQI65" s="650"/>
      <c r="TQJ65" s="650"/>
      <c r="TQK65" s="650"/>
      <c r="TQL65" s="650"/>
      <c r="TQM65" s="650"/>
      <c r="TQN65" s="650"/>
      <c r="TQO65" s="650"/>
      <c r="TQP65" s="650"/>
      <c r="TQQ65" s="650"/>
      <c r="TQR65" s="650"/>
      <c r="TQS65" s="650"/>
      <c r="TQT65" s="650"/>
      <c r="TQU65" s="650"/>
      <c r="TQV65" s="650"/>
      <c r="TQW65" s="650"/>
      <c r="TQX65" s="650"/>
      <c r="TQY65" s="650"/>
      <c r="TQZ65" s="650"/>
      <c r="TRA65" s="650"/>
      <c r="TRB65" s="650"/>
      <c r="TRC65" s="650"/>
      <c r="TRD65" s="650"/>
      <c r="TRE65" s="650"/>
      <c r="TRF65" s="650"/>
      <c r="TRG65" s="650"/>
      <c r="TRH65" s="650"/>
      <c r="TRI65" s="650"/>
      <c r="TRJ65" s="650"/>
      <c r="TRK65" s="650"/>
      <c r="TRL65" s="650"/>
      <c r="TRM65" s="650"/>
      <c r="TRN65" s="650"/>
      <c r="TRO65" s="650"/>
      <c r="TRP65" s="650"/>
      <c r="TRQ65" s="650"/>
      <c r="TRR65" s="650"/>
      <c r="TRS65" s="650"/>
      <c r="TRT65" s="650"/>
      <c r="TRU65" s="650"/>
      <c r="TRV65" s="650"/>
      <c r="TRW65" s="650"/>
      <c r="TRX65" s="650"/>
      <c r="TRY65" s="650"/>
      <c r="TRZ65" s="650"/>
      <c r="TSA65" s="650"/>
      <c r="TSB65" s="650"/>
      <c r="TSC65" s="650"/>
      <c r="TSD65" s="650"/>
      <c r="TSE65" s="650"/>
      <c r="TSF65" s="650"/>
      <c r="TSG65" s="650"/>
      <c r="TSH65" s="650"/>
      <c r="TSI65" s="650"/>
      <c r="TSJ65" s="650"/>
      <c r="TSK65" s="650"/>
      <c r="TSL65" s="650"/>
      <c r="TSM65" s="650"/>
      <c r="TSN65" s="650"/>
      <c r="TSO65" s="650"/>
      <c r="TSP65" s="650"/>
      <c r="TSQ65" s="650"/>
      <c r="TSR65" s="650"/>
      <c r="TSS65" s="650"/>
      <c r="TST65" s="650"/>
      <c r="TSU65" s="650"/>
      <c r="TSV65" s="650"/>
      <c r="TSW65" s="650"/>
      <c r="TSX65" s="650"/>
      <c r="TSY65" s="650"/>
      <c r="TSZ65" s="650"/>
      <c r="TTA65" s="650"/>
      <c r="TTB65" s="650"/>
      <c r="TTC65" s="650"/>
      <c r="TTD65" s="650"/>
      <c r="TTE65" s="650"/>
      <c r="TTF65" s="650"/>
      <c r="TTG65" s="650"/>
      <c r="TTH65" s="650"/>
      <c r="TTI65" s="650"/>
      <c r="TTJ65" s="650"/>
      <c r="TTK65" s="650"/>
      <c r="TTL65" s="650"/>
      <c r="TTM65" s="650"/>
      <c r="TTN65" s="650"/>
      <c r="TTO65" s="650"/>
      <c r="TTP65" s="650"/>
      <c r="TTQ65" s="650"/>
      <c r="TTR65" s="650"/>
      <c r="TTS65" s="650"/>
      <c r="TTT65" s="650"/>
      <c r="TTU65" s="650"/>
      <c r="TTV65" s="650"/>
      <c r="TTW65" s="650"/>
      <c r="TTX65" s="650"/>
      <c r="TTY65" s="650"/>
      <c r="TTZ65" s="650"/>
      <c r="TUA65" s="650"/>
      <c r="TUB65" s="650"/>
      <c r="TUC65" s="650"/>
      <c r="TUD65" s="650"/>
      <c r="TUE65" s="650"/>
      <c r="TUF65" s="650"/>
      <c r="TUG65" s="650"/>
      <c r="TUH65" s="650"/>
      <c r="TUI65" s="650"/>
      <c r="TUJ65" s="650"/>
      <c r="TUK65" s="650"/>
      <c r="TUL65" s="650"/>
      <c r="TUM65" s="650"/>
      <c r="TUN65" s="650"/>
      <c r="TUO65" s="650"/>
      <c r="TUP65" s="650"/>
      <c r="TUQ65" s="650"/>
      <c r="TUR65" s="650"/>
      <c r="TUS65" s="650"/>
      <c r="TUT65" s="650"/>
      <c r="TUU65" s="650"/>
      <c r="TUV65" s="650"/>
      <c r="TUW65" s="650"/>
      <c r="TUX65" s="650"/>
      <c r="TUY65" s="650"/>
      <c r="TUZ65" s="650"/>
      <c r="TVA65" s="650"/>
      <c r="TVB65" s="650"/>
      <c r="TVC65" s="650"/>
      <c r="TVD65" s="650"/>
      <c r="TVE65" s="650"/>
      <c r="TVF65" s="650"/>
      <c r="TVG65" s="650"/>
      <c r="TVH65" s="650"/>
      <c r="TVI65" s="650"/>
      <c r="TVJ65" s="650"/>
      <c r="TVK65" s="650"/>
      <c r="TVL65" s="650"/>
      <c r="TVM65" s="650"/>
      <c r="TVN65" s="650"/>
      <c r="TVO65" s="650"/>
      <c r="TVP65" s="650"/>
      <c r="TVQ65" s="650"/>
      <c r="TVR65" s="650"/>
      <c r="TVS65" s="650"/>
      <c r="TVT65" s="650"/>
      <c r="TVU65" s="650"/>
      <c r="TVV65" s="650"/>
      <c r="TVW65" s="650"/>
      <c r="TVX65" s="650"/>
      <c r="TVY65" s="650"/>
      <c r="TVZ65" s="650"/>
      <c r="TWA65" s="650"/>
      <c r="TWB65" s="650"/>
      <c r="TWC65" s="650"/>
      <c r="TWD65" s="650"/>
      <c r="TWE65" s="650"/>
      <c r="TWF65" s="650"/>
      <c r="TWG65" s="650"/>
      <c r="TWH65" s="650"/>
      <c r="TWI65" s="650"/>
      <c r="TWJ65" s="650"/>
      <c r="TWK65" s="650"/>
      <c r="TWL65" s="650"/>
      <c r="TWM65" s="650"/>
      <c r="TWN65" s="650"/>
      <c r="TWO65" s="650"/>
      <c r="TWP65" s="650"/>
      <c r="TWQ65" s="650"/>
      <c r="TWR65" s="650"/>
      <c r="TWS65" s="650"/>
      <c r="TWT65" s="650"/>
      <c r="TWU65" s="650"/>
      <c r="TWV65" s="650"/>
      <c r="TWW65" s="650"/>
      <c r="TWX65" s="650"/>
      <c r="TWY65" s="650"/>
      <c r="TWZ65" s="650"/>
      <c r="TXA65" s="650"/>
      <c r="TXB65" s="650"/>
      <c r="TXC65" s="650"/>
      <c r="TXD65" s="650"/>
      <c r="TXE65" s="650"/>
      <c r="TXF65" s="650"/>
      <c r="TXG65" s="650"/>
      <c r="TXH65" s="650"/>
      <c r="TXI65" s="650"/>
      <c r="TXJ65" s="650"/>
      <c r="TXK65" s="650"/>
      <c r="TXL65" s="650"/>
      <c r="TXM65" s="650"/>
      <c r="TXN65" s="650"/>
      <c r="TXO65" s="650"/>
      <c r="TXP65" s="650"/>
      <c r="TXQ65" s="650"/>
      <c r="TXR65" s="650"/>
      <c r="TXS65" s="650"/>
      <c r="TXT65" s="650"/>
      <c r="TXU65" s="650"/>
      <c r="TXV65" s="650"/>
      <c r="TXW65" s="650"/>
      <c r="TXX65" s="650"/>
      <c r="TXY65" s="650"/>
      <c r="TXZ65" s="650"/>
      <c r="TYA65" s="650"/>
      <c r="TYB65" s="650"/>
      <c r="TYC65" s="650"/>
      <c r="TYD65" s="650"/>
      <c r="TYE65" s="650"/>
      <c r="TYF65" s="650"/>
      <c r="TYG65" s="650"/>
      <c r="TYH65" s="650"/>
      <c r="TYI65" s="650"/>
      <c r="TYJ65" s="650"/>
      <c r="TYK65" s="650"/>
      <c r="TYL65" s="650"/>
      <c r="TYM65" s="650"/>
      <c r="TYN65" s="650"/>
      <c r="TYO65" s="650"/>
      <c r="TYP65" s="650"/>
      <c r="TYQ65" s="650"/>
      <c r="TYR65" s="650"/>
      <c r="TYS65" s="650"/>
      <c r="TYT65" s="650"/>
      <c r="TYU65" s="650"/>
      <c r="TYV65" s="650"/>
      <c r="TYW65" s="650"/>
      <c r="TYX65" s="650"/>
      <c r="TYY65" s="650"/>
      <c r="TYZ65" s="650"/>
      <c r="TZA65" s="650"/>
      <c r="TZB65" s="650"/>
      <c r="TZC65" s="650"/>
      <c r="TZD65" s="650"/>
      <c r="TZE65" s="650"/>
      <c r="TZF65" s="650"/>
      <c r="TZG65" s="650"/>
      <c r="TZH65" s="650"/>
      <c r="TZI65" s="650"/>
      <c r="TZJ65" s="650"/>
      <c r="TZK65" s="650"/>
      <c r="TZL65" s="650"/>
      <c r="TZM65" s="650"/>
      <c r="TZN65" s="650"/>
      <c r="TZO65" s="650"/>
      <c r="TZP65" s="650"/>
      <c r="TZQ65" s="650"/>
      <c r="TZR65" s="650"/>
      <c r="TZS65" s="650"/>
      <c r="TZT65" s="650"/>
      <c r="TZU65" s="650"/>
      <c r="TZV65" s="650"/>
      <c r="TZW65" s="650"/>
      <c r="TZX65" s="650"/>
      <c r="TZY65" s="650"/>
      <c r="TZZ65" s="650"/>
      <c r="UAA65" s="650"/>
      <c r="UAB65" s="650"/>
      <c r="UAC65" s="650"/>
      <c r="UAD65" s="650"/>
      <c r="UAE65" s="650"/>
      <c r="UAF65" s="650"/>
      <c r="UAG65" s="650"/>
      <c r="UAH65" s="650"/>
      <c r="UAI65" s="650"/>
      <c r="UAJ65" s="650"/>
      <c r="UAK65" s="650"/>
      <c r="UAL65" s="650"/>
      <c r="UAM65" s="650"/>
      <c r="UAN65" s="650"/>
      <c r="UAO65" s="650"/>
      <c r="UAP65" s="650"/>
      <c r="UAQ65" s="650"/>
      <c r="UAR65" s="650"/>
      <c r="UAS65" s="650"/>
      <c r="UAT65" s="650"/>
      <c r="UAU65" s="650"/>
      <c r="UAV65" s="650"/>
      <c r="UAW65" s="650"/>
      <c r="UAX65" s="650"/>
      <c r="UAY65" s="650"/>
      <c r="UAZ65" s="650"/>
      <c r="UBA65" s="650"/>
      <c r="UBB65" s="650"/>
      <c r="UBC65" s="650"/>
      <c r="UBD65" s="650"/>
      <c r="UBE65" s="650"/>
      <c r="UBF65" s="650"/>
      <c r="UBG65" s="650"/>
      <c r="UBH65" s="650"/>
      <c r="UBI65" s="650"/>
      <c r="UBJ65" s="650"/>
      <c r="UBK65" s="650"/>
      <c r="UBL65" s="650"/>
      <c r="UBM65" s="650"/>
      <c r="UBN65" s="650"/>
      <c r="UBO65" s="650"/>
      <c r="UBP65" s="650"/>
      <c r="UBQ65" s="650"/>
      <c r="UBR65" s="650"/>
      <c r="UBS65" s="650"/>
      <c r="UBT65" s="650"/>
      <c r="UBU65" s="650"/>
      <c r="UBV65" s="650"/>
      <c r="UBW65" s="650"/>
      <c r="UBX65" s="650"/>
      <c r="UBY65" s="650"/>
      <c r="UBZ65" s="650"/>
      <c r="UCA65" s="650"/>
      <c r="UCB65" s="650"/>
      <c r="UCC65" s="650"/>
      <c r="UCD65" s="650"/>
      <c r="UCE65" s="650"/>
      <c r="UCF65" s="650"/>
      <c r="UCG65" s="650"/>
      <c r="UCH65" s="650"/>
      <c r="UCI65" s="650"/>
      <c r="UCJ65" s="650"/>
      <c r="UCK65" s="650"/>
      <c r="UCL65" s="650"/>
      <c r="UCM65" s="650"/>
      <c r="UCN65" s="650"/>
      <c r="UCO65" s="650"/>
      <c r="UCP65" s="650"/>
      <c r="UCQ65" s="650"/>
      <c r="UCR65" s="650"/>
      <c r="UCS65" s="650"/>
      <c r="UCT65" s="650"/>
      <c r="UCU65" s="650"/>
      <c r="UCV65" s="650"/>
      <c r="UCW65" s="650"/>
      <c r="UCX65" s="650"/>
      <c r="UCY65" s="650"/>
      <c r="UCZ65" s="650"/>
      <c r="UDA65" s="650"/>
      <c r="UDB65" s="650"/>
      <c r="UDC65" s="650"/>
      <c r="UDD65" s="650"/>
      <c r="UDE65" s="650"/>
      <c r="UDF65" s="650"/>
      <c r="UDG65" s="650"/>
      <c r="UDH65" s="650"/>
      <c r="UDI65" s="650"/>
      <c r="UDJ65" s="650"/>
      <c r="UDK65" s="650"/>
      <c r="UDL65" s="650"/>
      <c r="UDM65" s="650"/>
      <c r="UDN65" s="650"/>
      <c r="UDO65" s="650"/>
      <c r="UDP65" s="650"/>
      <c r="UDQ65" s="650"/>
      <c r="UDR65" s="650"/>
      <c r="UDS65" s="650"/>
      <c r="UDT65" s="650"/>
      <c r="UDU65" s="650"/>
      <c r="UDV65" s="650"/>
      <c r="UDW65" s="650"/>
      <c r="UDX65" s="650"/>
      <c r="UDY65" s="650"/>
      <c r="UDZ65" s="650"/>
      <c r="UEA65" s="650"/>
      <c r="UEB65" s="650"/>
      <c r="UEC65" s="650"/>
      <c r="UED65" s="650"/>
      <c r="UEE65" s="650"/>
      <c r="UEF65" s="650"/>
      <c r="UEG65" s="650"/>
      <c r="UEH65" s="650"/>
      <c r="UEI65" s="650"/>
      <c r="UEJ65" s="650"/>
      <c r="UEK65" s="650"/>
      <c r="UEL65" s="650"/>
      <c r="UEM65" s="650"/>
      <c r="UEN65" s="650"/>
      <c r="UEO65" s="650"/>
      <c r="UEP65" s="650"/>
      <c r="UEQ65" s="650"/>
      <c r="UER65" s="650"/>
      <c r="UES65" s="650"/>
      <c r="UET65" s="650"/>
      <c r="UEU65" s="650"/>
      <c r="UEV65" s="650"/>
      <c r="UEW65" s="650"/>
      <c r="UEX65" s="650"/>
      <c r="UEY65" s="650"/>
      <c r="UEZ65" s="650"/>
      <c r="UFA65" s="650"/>
      <c r="UFB65" s="650"/>
      <c r="UFC65" s="650"/>
      <c r="UFD65" s="650"/>
      <c r="UFE65" s="650"/>
      <c r="UFF65" s="650"/>
      <c r="UFG65" s="650"/>
      <c r="UFH65" s="650"/>
      <c r="UFI65" s="650"/>
      <c r="UFJ65" s="650"/>
      <c r="UFK65" s="650"/>
      <c r="UFL65" s="650"/>
      <c r="UFM65" s="650"/>
      <c r="UFN65" s="650"/>
      <c r="UFO65" s="650"/>
      <c r="UFP65" s="650"/>
      <c r="UFQ65" s="650"/>
      <c r="UFR65" s="650"/>
      <c r="UFS65" s="650"/>
      <c r="UFT65" s="650"/>
      <c r="UFU65" s="650"/>
      <c r="UFV65" s="650"/>
      <c r="UFW65" s="650"/>
      <c r="UFX65" s="650"/>
      <c r="UFY65" s="650"/>
      <c r="UFZ65" s="650"/>
      <c r="UGA65" s="650"/>
      <c r="UGB65" s="650"/>
      <c r="UGC65" s="650"/>
      <c r="UGD65" s="650"/>
      <c r="UGE65" s="650"/>
      <c r="UGF65" s="650"/>
      <c r="UGG65" s="650"/>
      <c r="UGH65" s="650"/>
      <c r="UGI65" s="650"/>
      <c r="UGJ65" s="650"/>
      <c r="UGK65" s="650"/>
      <c r="UGL65" s="650"/>
      <c r="UGM65" s="650"/>
      <c r="UGN65" s="650"/>
      <c r="UGO65" s="650"/>
      <c r="UGP65" s="650"/>
      <c r="UGQ65" s="650"/>
      <c r="UGR65" s="650"/>
      <c r="UGS65" s="650"/>
      <c r="UGT65" s="650"/>
      <c r="UGU65" s="650"/>
      <c r="UGV65" s="650"/>
      <c r="UGW65" s="650"/>
      <c r="UGX65" s="650"/>
      <c r="UGY65" s="650"/>
      <c r="UGZ65" s="650"/>
      <c r="UHA65" s="650"/>
      <c r="UHB65" s="650"/>
      <c r="UHC65" s="650"/>
      <c r="UHD65" s="650"/>
      <c r="UHE65" s="650"/>
      <c r="UHF65" s="650"/>
      <c r="UHG65" s="650"/>
      <c r="UHH65" s="650"/>
      <c r="UHI65" s="650"/>
      <c r="UHJ65" s="650"/>
      <c r="UHK65" s="650"/>
      <c r="UHL65" s="650"/>
      <c r="UHM65" s="650"/>
      <c r="UHN65" s="650"/>
      <c r="UHO65" s="650"/>
      <c r="UHP65" s="650"/>
      <c r="UHQ65" s="650"/>
      <c r="UHR65" s="650"/>
      <c r="UHS65" s="650"/>
      <c r="UHT65" s="650"/>
      <c r="UHU65" s="650"/>
      <c r="UHV65" s="650"/>
      <c r="UHW65" s="650"/>
      <c r="UHX65" s="650"/>
      <c r="UHY65" s="650"/>
      <c r="UHZ65" s="650"/>
      <c r="UIA65" s="650"/>
      <c r="UIB65" s="650"/>
      <c r="UIC65" s="650"/>
      <c r="UID65" s="650"/>
      <c r="UIE65" s="650"/>
      <c r="UIF65" s="650"/>
      <c r="UIG65" s="650"/>
      <c r="UIH65" s="650"/>
      <c r="UII65" s="650"/>
      <c r="UIJ65" s="650"/>
      <c r="UIK65" s="650"/>
      <c r="UIL65" s="650"/>
      <c r="UIM65" s="650"/>
      <c r="UIN65" s="650"/>
      <c r="UIO65" s="650"/>
      <c r="UIP65" s="650"/>
      <c r="UIQ65" s="650"/>
      <c r="UIR65" s="650"/>
      <c r="UIS65" s="650"/>
      <c r="UIT65" s="650"/>
      <c r="UIU65" s="650"/>
      <c r="UIV65" s="650"/>
      <c r="UIW65" s="650"/>
      <c r="UIX65" s="650"/>
      <c r="UIY65" s="650"/>
      <c r="UIZ65" s="650"/>
      <c r="UJA65" s="650"/>
      <c r="UJB65" s="650"/>
      <c r="UJC65" s="650"/>
      <c r="UJD65" s="650"/>
      <c r="UJE65" s="650"/>
      <c r="UJF65" s="650"/>
      <c r="UJG65" s="650"/>
      <c r="UJH65" s="650"/>
      <c r="UJI65" s="650"/>
      <c r="UJJ65" s="650"/>
      <c r="UJK65" s="650"/>
      <c r="UJL65" s="650"/>
      <c r="UJM65" s="650"/>
      <c r="UJN65" s="650"/>
      <c r="UJO65" s="650"/>
      <c r="UJP65" s="650"/>
      <c r="UJQ65" s="650"/>
      <c r="UJR65" s="650"/>
      <c r="UJS65" s="650"/>
      <c r="UJT65" s="650"/>
      <c r="UJU65" s="650"/>
      <c r="UJV65" s="650"/>
      <c r="UJW65" s="650"/>
      <c r="UJX65" s="650"/>
      <c r="UJY65" s="650"/>
      <c r="UJZ65" s="650"/>
      <c r="UKA65" s="650"/>
      <c r="UKB65" s="650"/>
      <c r="UKC65" s="650"/>
      <c r="UKD65" s="650"/>
      <c r="UKE65" s="650"/>
      <c r="UKF65" s="650"/>
      <c r="UKG65" s="650"/>
      <c r="UKH65" s="650"/>
      <c r="UKI65" s="650"/>
      <c r="UKJ65" s="650"/>
      <c r="UKK65" s="650"/>
      <c r="UKL65" s="650"/>
      <c r="UKM65" s="650"/>
      <c r="UKN65" s="650"/>
      <c r="UKO65" s="650"/>
      <c r="UKP65" s="650"/>
      <c r="UKQ65" s="650"/>
      <c r="UKR65" s="650"/>
      <c r="UKS65" s="650"/>
      <c r="UKT65" s="650"/>
      <c r="UKU65" s="650"/>
      <c r="UKV65" s="650"/>
      <c r="UKW65" s="650"/>
      <c r="UKX65" s="650"/>
      <c r="UKY65" s="650"/>
      <c r="UKZ65" s="650"/>
      <c r="ULA65" s="650"/>
      <c r="ULB65" s="650"/>
      <c r="ULC65" s="650"/>
      <c r="ULD65" s="650"/>
      <c r="ULE65" s="650"/>
      <c r="ULF65" s="650"/>
      <c r="ULG65" s="650"/>
      <c r="ULH65" s="650"/>
      <c r="ULI65" s="650"/>
      <c r="ULJ65" s="650"/>
      <c r="ULK65" s="650"/>
      <c r="ULL65" s="650"/>
      <c r="ULM65" s="650"/>
      <c r="ULN65" s="650"/>
      <c r="ULO65" s="650"/>
      <c r="ULP65" s="650"/>
      <c r="ULQ65" s="650"/>
      <c r="ULR65" s="650"/>
      <c r="ULS65" s="650"/>
      <c r="ULT65" s="650"/>
      <c r="ULU65" s="650"/>
      <c r="ULV65" s="650"/>
      <c r="ULW65" s="650"/>
      <c r="ULX65" s="650"/>
      <c r="ULY65" s="650"/>
      <c r="ULZ65" s="650"/>
      <c r="UMA65" s="650"/>
      <c r="UMB65" s="650"/>
      <c r="UMC65" s="650"/>
      <c r="UMD65" s="650"/>
      <c r="UME65" s="650"/>
      <c r="UMF65" s="650"/>
      <c r="UMG65" s="650"/>
      <c r="UMH65" s="650"/>
      <c r="UMI65" s="650"/>
      <c r="UMJ65" s="650"/>
      <c r="UMK65" s="650"/>
      <c r="UML65" s="650"/>
      <c r="UMM65" s="650"/>
      <c r="UMN65" s="650"/>
      <c r="UMO65" s="650"/>
      <c r="UMP65" s="650"/>
      <c r="UMQ65" s="650"/>
      <c r="UMR65" s="650"/>
      <c r="UMS65" s="650"/>
      <c r="UMT65" s="650"/>
      <c r="UMU65" s="650"/>
      <c r="UMV65" s="650"/>
      <c r="UMW65" s="650"/>
      <c r="UMX65" s="650"/>
      <c r="UMY65" s="650"/>
      <c r="UMZ65" s="650"/>
      <c r="UNA65" s="650"/>
      <c r="UNB65" s="650"/>
      <c r="UNC65" s="650"/>
      <c r="UND65" s="650"/>
      <c r="UNE65" s="650"/>
      <c r="UNF65" s="650"/>
      <c r="UNG65" s="650"/>
      <c r="UNH65" s="650"/>
      <c r="UNI65" s="650"/>
      <c r="UNJ65" s="650"/>
      <c r="UNK65" s="650"/>
      <c r="UNL65" s="650"/>
      <c r="UNM65" s="650"/>
      <c r="UNN65" s="650"/>
      <c r="UNO65" s="650"/>
      <c r="UNP65" s="650"/>
      <c r="UNQ65" s="650"/>
      <c r="UNR65" s="650"/>
      <c r="UNS65" s="650"/>
      <c r="UNT65" s="650"/>
      <c r="UNU65" s="650"/>
      <c r="UNV65" s="650"/>
      <c r="UNW65" s="650"/>
      <c r="UNX65" s="650"/>
      <c r="UNY65" s="650"/>
      <c r="UNZ65" s="650"/>
      <c r="UOA65" s="650"/>
      <c r="UOB65" s="650"/>
      <c r="UOC65" s="650"/>
      <c r="UOD65" s="650"/>
      <c r="UOE65" s="650"/>
      <c r="UOF65" s="650"/>
      <c r="UOG65" s="650"/>
      <c r="UOH65" s="650"/>
      <c r="UOI65" s="650"/>
      <c r="UOJ65" s="650"/>
      <c r="UOK65" s="650"/>
      <c r="UOL65" s="650"/>
      <c r="UOM65" s="650"/>
      <c r="UON65" s="650"/>
      <c r="UOO65" s="650"/>
      <c r="UOP65" s="650"/>
      <c r="UOQ65" s="650"/>
      <c r="UOR65" s="650"/>
      <c r="UOS65" s="650"/>
      <c r="UOT65" s="650"/>
      <c r="UOU65" s="650"/>
      <c r="UOV65" s="650"/>
      <c r="UOW65" s="650"/>
      <c r="UOX65" s="650"/>
      <c r="UOY65" s="650"/>
      <c r="UOZ65" s="650"/>
      <c r="UPA65" s="650"/>
      <c r="UPB65" s="650"/>
      <c r="UPC65" s="650"/>
      <c r="UPD65" s="650"/>
      <c r="UPE65" s="650"/>
      <c r="UPF65" s="650"/>
      <c r="UPG65" s="650"/>
      <c r="UPH65" s="650"/>
      <c r="UPI65" s="650"/>
      <c r="UPJ65" s="650"/>
      <c r="UPK65" s="650"/>
      <c r="UPL65" s="650"/>
      <c r="UPM65" s="650"/>
      <c r="UPN65" s="650"/>
      <c r="UPO65" s="650"/>
      <c r="UPP65" s="650"/>
      <c r="UPQ65" s="650"/>
      <c r="UPR65" s="650"/>
      <c r="UPS65" s="650"/>
      <c r="UPT65" s="650"/>
      <c r="UPU65" s="650"/>
      <c r="UPV65" s="650"/>
      <c r="UPW65" s="650"/>
      <c r="UPX65" s="650"/>
      <c r="UPY65" s="650"/>
      <c r="UPZ65" s="650"/>
      <c r="UQA65" s="650"/>
      <c r="UQB65" s="650"/>
      <c r="UQC65" s="650"/>
      <c r="UQD65" s="650"/>
      <c r="UQE65" s="650"/>
      <c r="UQF65" s="650"/>
      <c r="UQG65" s="650"/>
      <c r="UQH65" s="650"/>
      <c r="UQI65" s="650"/>
      <c r="UQJ65" s="650"/>
      <c r="UQK65" s="650"/>
      <c r="UQL65" s="650"/>
      <c r="UQM65" s="650"/>
      <c r="UQN65" s="650"/>
      <c r="UQO65" s="650"/>
      <c r="UQP65" s="650"/>
      <c r="UQQ65" s="650"/>
      <c r="UQR65" s="650"/>
      <c r="UQS65" s="650"/>
      <c r="UQT65" s="650"/>
      <c r="UQU65" s="650"/>
      <c r="UQV65" s="650"/>
      <c r="UQW65" s="650"/>
      <c r="UQX65" s="650"/>
      <c r="UQY65" s="650"/>
      <c r="UQZ65" s="650"/>
      <c r="URA65" s="650"/>
      <c r="URB65" s="650"/>
      <c r="URC65" s="650"/>
      <c r="URD65" s="650"/>
      <c r="URE65" s="650"/>
      <c r="URF65" s="650"/>
      <c r="URG65" s="650"/>
      <c r="URH65" s="650"/>
      <c r="URI65" s="650"/>
      <c r="URJ65" s="650"/>
      <c r="URK65" s="650"/>
      <c r="URL65" s="650"/>
      <c r="URM65" s="650"/>
      <c r="URN65" s="650"/>
      <c r="URO65" s="650"/>
      <c r="URP65" s="650"/>
      <c r="URQ65" s="650"/>
      <c r="URR65" s="650"/>
      <c r="URS65" s="650"/>
      <c r="URT65" s="650"/>
      <c r="URU65" s="650"/>
      <c r="URV65" s="650"/>
      <c r="URW65" s="650"/>
      <c r="URX65" s="650"/>
      <c r="URY65" s="650"/>
      <c r="URZ65" s="650"/>
      <c r="USA65" s="650"/>
      <c r="USB65" s="650"/>
      <c r="USC65" s="650"/>
      <c r="USD65" s="650"/>
      <c r="USE65" s="650"/>
      <c r="USF65" s="650"/>
      <c r="USG65" s="650"/>
      <c r="USH65" s="650"/>
      <c r="USI65" s="650"/>
      <c r="USJ65" s="650"/>
      <c r="USK65" s="650"/>
      <c r="USL65" s="650"/>
      <c r="USM65" s="650"/>
      <c r="USN65" s="650"/>
      <c r="USO65" s="650"/>
      <c r="USP65" s="650"/>
      <c r="USQ65" s="650"/>
      <c r="USR65" s="650"/>
      <c r="USS65" s="650"/>
      <c r="UST65" s="650"/>
      <c r="USU65" s="650"/>
      <c r="USV65" s="650"/>
      <c r="USW65" s="650"/>
      <c r="USX65" s="650"/>
      <c r="USY65" s="650"/>
      <c r="USZ65" s="650"/>
      <c r="UTA65" s="650"/>
      <c r="UTB65" s="650"/>
      <c r="UTC65" s="650"/>
      <c r="UTD65" s="650"/>
      <c r="UTE65" s="650"/>
      <c r="UTF65" s="650"/>
      <c r="UTG65" s="650"/>
      <c r="UTH65" s="650"/>
      <c r="UTI65" s="650"/>
      <c r="UTJ65" s="650"/>
      <c r="UTK65" s="650"/>
      <c r="UTL65" s="650"/>
      <c r="UTM65" s="650"/>
      <c r="UTN65" s="650"/>
      <c r="UTO65" s="650"/>
      <c r="UTP65" s="650"/>
      <c r="UTQ65" s="650"/>
      <c r="UTR65" s="650"/>
      <c r="UTS65" s="650"/>
      <c r="UTT65" s="650"/>
      <c r="UTU65" s="650"/>
      <c r="UTV65" s="650"/>
      <c r="UTW65" s="650"/>
      <c r="UTX65" s="650"/>
      <c r="UTY65" s="650"/>
      <c r="UTZ65" s="650"/>
      <c r="UUA65" s="650"/>
      <c r="UUB65" s="650"/>
      <c r="UUC65" s="650"/>
      <c r="UUD65" s="650"/>
      <c r="UUE65" s="650"/>
      <c r="UUF65" s="650"/>
      <c r="UUG65" s="650"/>
      <c r="UUH65" s="650"/>
      <c r="UUI65" s="650"/>
      <c r="UUJ65" s="650"/>
      <c r="UUK65" s="650"/>
      <c r="UUL65" s="650"/>
      <c r="UUM65" s="650"/>
      <c r="UUN65" s="650"/>
      <c r="UUO65" s="650"/>
      <c r="UUP65" s="650"/>
      <c r="UUQ65" s="650"/>
      <c r="UUR65" s="650"/>
      <c r="UUS65" s="650"/>
      <c r="UUT65" s="650"/>
      <c r="UUU65" s="650"/>
      <c r="UUV65" s="650"/>
      <c r="UUW65" s="650"/>
      <c r="UUX65" s="650"/>
      <c r="UUY65" s="650"/>
      <c r="UUZ65" s="650"/>
      <c r="UVA65" s="650"/>
      <c r="UVB65" s="650"/>
      <c r="UVC65" s="650"/>
      <c r="UVD65" s="650"/>
      <c r="UVE65" s="650"/>
      <c r="UVF65" s="650"/>
      <c r="UVG65" s="650"/>
      <c r="UVH65" s="650"/>
      <c r="UVI65" s="650"/>
      <c r="UVJ65" s="650"/>
      <c r="UVK65" s="650"/>
      <c r="UVL65" s="650"/>
      <c r="UVM65" s="650"/>
      <c r="UVN65" s="650"/>
      <c r="UVO65" s="650"/>
      <c r="UVP65" s="650"/>
      <c r="UVQ65" s="650"/>
      <c r="UVR65" s="650"/>
      <c r="UVS65" s="650"/>
      <c r="UVT65" s="650"/>
      <c r="UVU65" s="650"/>
      <c r="UVV65" s="650"/>
      <c r="UVW65" s="650"/>
      <c r="UVX65" s="650"/>
      <c r="UVY65" s="650"/>
      <c r="UVZ65" s="650"/>
      <c r="UWA65" s="650"/>
      <c r="UWB65" s="650"/>
      <c r="UWC65" s="650"/>
      <c r="UWD65" s="650"/>
      <c r="UWE65" s="650"/>
      <c r="UWF65" s="650"/>
      <c r="UWG65" s="650"/>
      <c r="UWH65" s="650"/>
      <c r="UWI65" s="650"/>
      <c r="UWJ65" s="650"/>
      <c r="UWK65" s="650"/>
      <c r="UWL65" s="650"/>
      <c r="UWM65" s="650"/>
      <c r="UWN65" s="650"/>
      <c r="UWO65" s="650"/>
      <c r="UWP65" s="650"/>
      <c r="UWQ65" s="650"/>
      <c r="UWR65" s="650"/>
      <c r="UWS65" s="650"/>
      <c r="UWT65" s="650"/>
      <c r="UWU65" s="650"/>
      <c r="UWV65" s="650"/>
      <c r="UWW65" s="650"/>
      <c r="UWX65" s="650"/>
      <c r="UWY65" s="650"/>
      <c r="UWZ65" s="650"/>
      <c r="UXA65" s="650"/>
      <c r="UXB65" s="650"/>
      <c r="UXC65" s="650"/>
      <c r="UXD65" s="650"/>
      <c r="UXE65" s="650"/>
      <c r="UXF65" s="650"/>
      <c r="UXG65" s="650"/>
      <c r="UXH65" s="650"/>
      <c r="UXI65" s="650"/>
      <c r="UXJ65" s="650"/>
      <c r="UXK65" s="650"/>
      <c r="UXL65" s="650"/>
      <c r="UXM65" s="650"/>
      <c r="UXN65" s="650"/>
      <c r="UXO65" s="650"/>
      <c r="UXP65" s="650"/>
      <c r="UXQ65" s="650"/>
      <c r="UXR65" s="650"/>
      <c r="UXS65" s="650"/>
      <c r="UXT65" s="650"/>
      <c r="UXU65" s="650"/>
      <c r="UXV65" s="650"/>
      <c r="UXW65" s="650"/>
      <c r="UXX65" s="650"/>
      <c r="UXY65" s="650"/>
      <c r="UXZ65" s="650"/>
      <c r="UYA65" s="650"/>
      <c r="UYB65" s="650"/>
      <c r="UYC65" s="650"/>
      <c r="UYD65" s="650"/>
      <c r="UYE65" s="650"/>
      <c r="UYF65" s="650"/>
      <c r="UYG65" s="650"/>
      <c r="UYH65" s="650"/>
      <c r="UYI65" s="650"/>
      <c r="UYJ65" s="650"/>
      <c r="UYK65" s="650"/>
      <c r="UYL65" s="650"/>
      <c r="UYM65" s="650"/>
      <c r="UYN65" s="650"/>
      <c r="UYO65" s="650"/>
      <c r="UYP65" s="650"/>
      <c r="UYQ65" s="650"/>
      <c r="UYR65" s="650"/>
      <c r="UYS65" s="650"/>
      <c r="UYT65" s="650"/>
      <c r="UYU65" s="650"/>
      <c r="UYV65" s="650"/>
      <c r="UYW65" s="650"/>
      <c r="UYX65" s="650"/>
      <c r="UYY65" s="650"/>
      <c r="UYZ65" s="650"/>
      <c r="UZA65" s="650"/>
      <c r="UZB65" s="650"/>
      <c r="UZC65" s="650"/>
      <c r="UZD65" s="650"/>
      <c r="UZE65" s="650"/>
      <c r="UZF65" s="650"/>
      <c r="UZG65" s="650"/>
      <c r="UZH65" s="650"/>
      <c r="UZI65" s="650"/>
      <c r="UZJ65" s="650"/>
      <c r="UZK65" s="650"/>
      <c r="UZL65" s="650"/>
      <c r="UZM65" s="650"/>
      <c r="UZN65" s="650"/>
      <c r="UZO65" s="650"/>
      <c r="UZP65" s="650"/>
      <c r="UZQ65" s="650"/>
      <c r="UZR65" s="650"/>
      <c r="UZS65" s="650"/>
      <c r="UZT65" s="650"/>
      <c r="UZU65" s="650"/>
      <c r="UZV65" s="650"/>
      <c r="UZW65" s="650"/>
      <c r="UZX65" s="650"/>
      <c r="UZY65" s="650"/>
      <c r="UZZ65" s="650"/>
      <c r="VAA65" s="650"/>
      <c r="VAB65" s="650"/>
      <c r="VAC65" s="650"/>
      <c r="VAD65" s="650"/>
      <c r="VAE65" s="650"/>
      <c r="VAF65" s="650"/>
      <c r="VAG65" s="650"/>
      <c r="VAH65" s="650"/>
      <c r="VAI65" s="650"/>
      <c r="VAJ65" s="650"/>
      <c r="VAK65" s="650"/>
      <c r="VAL65" s="650"/>
      <c r="VAM65" s="650"/>
      <c r="VAN65" s="650"/>
      <c r="VAO65" s="650"/>
      <c r="VAP65" s="650"/>
      <c r="VAQ65" s="650"/>
      <c r="VAR65" s="650"/>
      <c r="VAS65" s="650"/>
      <c r="VAT65" s="650"/>
      <c r="VAU65" s="650"/>
      <c r="VAV65" s="650"/>
      <c r="VAW65" s="650"/>
      <c r="VAX65" s="650"/>
      <c r="VAY65" s="650"/>
      <c r="VAZ65" s="650"/>
      <c r="VBA65" s="650"/>
      <c r="VBB65" s="650"/>
      <c r="VBC65" s="650"/>
      <c r="VBD65" s="650"/>
      <c r="VBE65" s="650"/>
      <c r="VBF65" s="650"/>
      <c r="VBG65" s="650"/>
      <c r="VBH65" s="650"/>
      <c r="VBI65" s="650"/>
      <c r="VBJ65" s="650"/>
      <c r="VBK65" s="650"/>
      <c r="VBL65" s="650"/>
      <c r="VBM65" s="650"/>
      <c r="VBN65" s="650"/>
      <c r="VBO65" s="650"/>
      <c r="VBP65" s="650"/>
      <c r="VBQ65" s="650"/>
      <c r="VBR65" s="650"/>
      <c r="VBS65" s="650"/>
      <c r="VBT65" s="650"/>
      <c r="VBU65" s="650"/>
      <c r="VBV65" s="650"/>
      <c r="VBW65" s="650"/>
      <c r="VBX65" s="650"/>
      <c r="VBY65" s="650"/>
      <c r="VBZ65" s="650"/>
      <c r="VCA65" s="650"/>
      <c r="VCB65" s="650"/>
      <c r="VCC65" s="650"/>
      <c r="VCD65" s="650"/>
      <c r="VCE65" s="650"/>
      <c r="VCF65" s="650"/>
      <c r="VCG65" s="650"/>
      <c r="VCH65" s="650"/>
      <c r="VCI65" s="650"/>
      <c r="VCJ65" s="650"/>
      <c r="VCK65" s="650"/>
      <c r="VCL65" s="650"/>
      <c r="VCM65" s="650"/>
      <c r="VCN65" s="650"/>
      <c r="VCO65" s="650"/>
      <c r="VCP65" s="650"/>
      <c r="VCQ65" s="650"/>
      <c r="VCR65" s="650"/>
      <c r="VCS65" s="650"/>
      <c r="VCT65" s="650"/>
      <c r="VCU65" s="650"/>
      <c r="VCV65" s="650"/>
      <c r="VCW65" s="650"/>
      <c r="VCX65" s="650"/>
      <c r="VCY65" s="650"/>
      <c r="VCZ65" s="650"/>
      <c r="VDA65" s="650"/>
      <c r="VDB65" s="650"/>
      <c r="VDC65" s="650"/>
      <c r="VDD65" s="650"/>
      <c r="VDE65" s="650"/>
      <c r="VDF65" s="650"/>
      <c r="VDG65" s="650"/>
      <c r="VDH65" s="650"/>
      <c r="VDI65" s="650"/>
      <c r="VDJ65" s="650"/>
      <c r="VDK65" s="650"/>
      <c r="VDL65" s="650"/>
      <c r="VDM65" s="650"/>
      <c r="VDN65" s="650"/>
      <c r="VDO65" s="650"/>
      <c r="VDP65" s="650"/>
      <c r="VDQ65" s="650"/>
      <c r="VDR65" s="650"/>
      <c r="VDS65" s="650"/>
      <c r="VDT65" s="650"/>
      <c r="VDU65" s="650"/>
      <c r="VDV65" s="650"/>
      <c r="VDW65" s="650"/>
      <c r="VDX65" s="650"/>
      <c r="VDY65" s="650"/>
      <c r="VDZ65" s="650"/>
      <c r="VEA65" s="650"/>
      <c r="VEB65" s="650"/>
      <c r="VEC65" s="650"/>
      <c r="VED65" s="650"/>
      <c r="VEE65" s="650"/>
      <c r="VEF65" s="650"/>
      <c r="VEG65" s="650"/>
      <c r="VEH65" s="650"/>
      <c r="VEI65" s="650"/>
      <c r="VEJ65" s="650"/>
      <c r="VEK65" s="650"/>
      <c r="VEL65" s="650"/>
      <c r="VEM65" s="650"/>
      <c r="VEN65" s="650"/>
      <c r="VEO65" s="650"/>
      <c r="VEP65" s="650"/>
      <c r="VEQ65" s="650"/>
      <c r="VER65" s="650"/>
      <c r="VES65" s="650"/>
      <c r="VET65" s="650"/>
      <c r="VEU65" s="650"/>
      <c r="VEV65" s="650"/>
      <c r="VEW65" s="650"/>
      <c r="VEX65" s="650"/>
      <c r="VEY65" s="650"/>
      <c r="VEZ65" s="650"/>
      <c r="VFA65" s="650"/>
      <c r="VFB65" s="650"/>
      <c r="VFC65" s="650"/>
      <c r="VFD65" s="650"/>
      <c r="VFE65" s="650"/>
      <c r="VFF65" s="650"/>
      <c r="VFG65" s="650"/>
      <c r="VFH65" s="650"/>
      <c r="VFI65" s="650"/>
      <c r="VFJ65" s="650"/>
      <c r="VFK65" s="650"/>
      <c r="VFL65" s="650"/>
      <c r="VFM65" s="650"/>
      <c r="VFN65" s="650"/>
      <c r="VFO65" s="650"/>
      <c r="VFP65" s="650"/>
      <c r="VFQ65" s="650"/>
      <c r="VFR65" s="650"/>
      <c r="VFS65" s="650"/>
      <c r="VFT65" s="650"/>
      <c r="VFU65" s="650"/>
      <c r="VFV65" s="650"/>
      <c r="VFW65" s="650"/>
      <c r="VFX65" s="650"/>
      <c r="VFY65" s="650"/>
      <c r="VFZ65" s="650"/>
      <c r="VGA65" s="650"/>
      <c r="VGB65" s="650"/>
      <c r="VGC65" s="650"/>
      <c r="VGD65" s="650"/>
      <c r="VGE65" s="650"/>
      <c r="VGF65" s="650"/>
      <c r="VGG65" s="650"/>
      <c r="VGH65" s="650"/>
      <c r="VGI65" s="650"/>
      <c r="VGJ65" s="650"/>
      <c r="VGK65" s="650"/>
      <c r="VGL65" s="650"/>
      <c r="VGM65" s="650"/>
      <c r="VGN65" s="650"/>
      <c r="VGO65" s="650"/>
      <c r="VGP65" s="650"/>
      <c r="VGQ65" s="650"/>
      <c r="VGR65" s="650"/>
      <c r="VGS65" s="650"/>
      <c r="VGT65" s="650"/>
      <c r="VGU65" s="650"/>
      <c r="VGV65" s="650"/>
      <c r="VGW65" s="650"/>
      <c r="VGX65" s="650"/>
      <c r="VGY65" s="650"/>
      <c r="VGZ65" s="650"/>
      <c r="VHA65" s="650"/>
      <c r="VHB65" s="650"/>
      <c r="VHC65" s="650"/>
      <c r="VHD65" s="650"/>
      <c r="VHE65" s="650"/>
      <c r="VHF65" s="650"/>
      <c r="VHG65" s="650"/>
      <c r="VHH65" s="650"/>
      <c r="VHI65" s="650"/>
      <c r="VHJ65" s="650"/>
      <c r="VHK65" s="650"/>
      <c r="VHL65" s="650"/>
      <c r="VHM65" s="650"/>
      <c r="VHN65" s="650"/>
      <c r="VHO65" s="650"/>
      <c r="VHP65" s="650"/>
      <c r="VHQ65" s="650"/>
      <c r="VHR65" s="650"/>
      <c r="VHS65" s="650"/>
      <c r="VHT65" s="650"/>
      <c r="VHU65" s="650"/>
      <c r="VHV65" s="650"/>
      <c r="VHW65" s="650"/>
      <c r="VHX65" s="650"/>
      <c r="VHY65" s="650"/>
      <c r="VHZ65" s="650"/>
      <c r="VIA65" s="650"/>
      <c r="VIB65" s="650"/>
      <c r="VIC65" s="650"/>
      <c r="VID65" s="650"/>
      <c r="VIE65" s="650"/>
      <c r="VIF65" s="650"/>
      <c r="VIG65" s="650"/>
      <c r="VIH65" s="650"/>
      <c r="VII65" s="650"/>
      <c r="VIJ65" s="650"/>
      <c r="VIK65" s="650"/>
      <c r="VIL65" s="650"/>
      <c r="VIM65" s="650"/>
      <c r="VIN65" s="650"/>
      <c r="VIO65" s="650"/>
      <c r="VIP65" s="650"/>
      <c r="VIQ65" s="650"/>
      <c r="VIR65" s="650"/>
      <c r="VIS65" s="650"/>
      <c r="VIT65" s="650"/>
      <c r="VIU65" s="650"/>
      <c r="VIV65" s="650"/>
      <c r="VIW65" s="650"/>
      <c r="VIX65" s="650"/>
      <c r="VIY65" s="650"/>
      <c r="VIZ65" s="650"/>
      <c r="VJA65" s="650"/>
      <c r="VJB65" s="650"/>
      <c r="VJC65" s="650"/>
      <c r="VJD65" s="650"/>
      <c r="VJE65" s="650"/>
      <c r="VJF65" s="650"/>
      <c r="VJG65" s="650"/>
      <c r="VJH65" s="650"/>
      <c r="VJI65" s="650"/>
      <c r="VJJ65" s="650"/>
      <c r="VJK65" s="650"/>
      <c r="VJL65" s="650"/>
      <c r="VJM65" s="650"/>
      <c r="VJN65" s="650"/>
      <c r="VJO65" s="650"/>
      <c r="VJP65" s="650"/>
      <c r="VJQ65" s="650"/>
      <c r="VJR65" s="650"/>
      <c r="VJS65" s="650"/>
      <c r="VJT65" s="650"/>
      <c r="VJU65" s="650"/>
      <c r="VJV65" s="650"/>
      <c r="VJW65" s="650"/>
      <c r="VJX65" s="650"/>
      <c r="VJY65" s="650"/>
      <c r="VJZ65" s="650"/>
      <c r="VKA65" s="650"/>
      <c r="VKB65" s="650"/>
      <c r="VKC65" s="650"/>
      <c r="VKD65" s="650"/>
      <c r="VKE65" s="650"/>
      <c r="VKF65" s="650"/>
      <c r="VKG65" s="650"/>
      <c r="VKH65" s="650"/>
      <c r="VKI65" s="650"/>
      <c r="VKJ65" s="650"/>
      <c r="VKK65" s="650"/>
      <c r="VKL65" s="650"/>
      <c r="VKM65" s="650"/>
      <c r="VKN65" s="650"/>
      <c r="VKO65" s="650"/>
      <c r="VKP65" s="650"/>
      <c r="VKQ65" s="650"/>
      <c r="VKR65" s="650"/>
      <c r="VKS65" s="650"/>
      <c r="VKT65" s="650"/>
      <c r="VKU65" s="650"/>
      <c r="VKV65" s="650"/>
      <c r="VKW65" s="650"/>
      <c r="VKX65" s="650"/>
      <c r="VKY65" s="650"/>
      <c r="VKZ65" s="650"/>
      <c r="VLA65" s="650"/>
      <c r="VLB65" s="650"/>
      <c r="VLC65" s="650"/>
      <c r="VLD65" s="650"/>
      <c r="VLE65" s="650"/>
      <c r="VLF65" s="650"/>
      <c r="VLG65" s="650"/>
      <c r="VLH65" s="650"/>
      <c r="VLI65" s="650"/>
      <c r="VLJ65" s="650"/>
      <c r="VLK65" s="650"/>
      <c r="VLL65" s="650"/>
      <c r="VLM65" s="650"/>
      <c r="VLN65" s="650"/>
      <c r="VLO65" s="650"/>
      <c r="VLP65" s="650"/>
      <c r="VLQ65" s="650"/>
      <c r="VLR65" s="650"/>
      <c r="VLS65" s="650"/>
      <c r="VLT65" s="650"/>
      <c r="VLU65" s="650"/>
      <c r="VLV65" s="650"/>
      <c r="VLW65" s="650"/>
      <c r="VLX65" s="650"/>
      <c r="VLY65" s="650"/>
      <c r="VLZ65" s="650"/>
      <c r="VMA65" s="650"/>
      <c r="VMB65" s="650"/>
      <c r="VMC65" s="650"/>
      <c r="VMD65" s="650"/>
      <c r="VME65" s="650"/>
      <c r="VMF65" s="650"/>
      <c r="VMG65" s="650"/>
      <c r="VMH65" s="650"/>
      <c r="VMI65" s="650"/>
      <c r="VMJ65" s="650"/>
      <c r="VMK65" s="650"/>
      <c r="VML65" s="650"/>
      <c r="VMM65" s="650"/>
      <c r="VMN65" s="650"/>
      <c r="VMO65" s="650"/>
      <c r="VMP65" s="650"/>
      <c r="VMQ65" s="650"/>
      <c r="VMR65" s="650"/>
      <c r="VMS65" s="650"/>
      <c r="VMT65" s="650"/>
      <c r="VMU65" s="650"/>
      <c r="VMV65" s="650"/>
      <c r="VMW65" s="650"/>
      <c r="VMX65" s="650"/>
      <c r="VMY65" s="650"/>
      <c r="VMZ65" s="650"/>
      <c r="VNA65" s="650"/>
      <c r="VNB65" s="650"/>
      <c r="VNC65" s="650"/>
      <c r="VND65" s="650"/>
      <c r="VNE65" s="650"/>
      <c r="VNF65" s="650"/>
      <c r="VNG65" s="650"/>
      <c r="VNH65" s="650"/>
      <c r="VNI65" s="650"/>
      <c r="VNJ65" s="650"/>
      <c r="VNK65" s="650"/>
      <c r="VNL65" s="650"/>
      <c r="VNM65" s="650"/>
      <c r="VNN65" s="650"/>
      <c r="VNO65" s="650"/>
      <c r="VNP65" s="650"/>
      <c r="VNQ65" s="650"/>
      <c r="VNR65" s="650"/>
      <c r="VNS65" s="650"/>
      <c r="VNT65" s="650"/>
      <c r="VNU65" s="650"/>
      <c r="VNV65" s="650"/>
      <c r="VNW65" s="650"/>
      <c r="VNX65" s="650"/>
      <c r="VNY65" s="650"/>
      <c r="VNZ65" s="650"/>
      <c r="VOA65" s="650"/>
      <c r="VOB65" s="650"/>
      <c r="VOC65" s="650"/>
      <c r="VOD65" s="650"/>
      <c r="VOE65" s="650"/>
      <c r="VOF65" s="650"/>
      <c r="VOG65" s="650"/>
      <c r="VOH65" s="650"/>
      <c r="VOI65" s="650"/>
      <c r="VOJ65" s="650"/>
      <c r="VOK65" s="650"/>
      <c r="VOL65" s="650"/>
      <c r="VOM65" s="650"/>
      <c r="VON65" s="650"/>
      <c r="VOO65" s="650"/>
      <c r="VOP65" s="650"/>
      <c r="VOQ65" s="650"/>
      <c r="VOR65" s="650"/>
      <c r="VOS65" s="650"/>
      <c r="VOT65" s="650"/>
      <c r="VOU65" s="650"/>
      <c r="VOV65" s="650"/>
      <c r="VOW65" s="650"/>
      <c r="VOX65" s="650"/>
      <c r="VOY65" s="650"/>
      <c r="VOZ65" s="650"/>
      <c r="VPA65" s="650"/>
      <c r="VPB65" s="650"/>
      <c r="VPC65" s="650"/>
      <c r="VPD65" s="650"/>
      <c r="VPE65" s="650"/>
      <c r="VPF65" s="650"/>
      <c r="VPG65" s="650"/>
      <c r="VPH65" s="650"/>
      <c r="VPI65" s="650"/>
      <c r="VPJ65" s="650"/>
      <c r="VPK65" s="650"/>
      <c r="VPL65" s="650"/>
      <c r="VPM65" s="650"/>
      <c r="VPN65" s="650"/>
      <c r="VPO65" s="650"/>
      <c r="VPP65" s="650"/>
      <c r="VPQ65" s="650"/>
      <c r="VPR65" s="650"/>
      <c r="VPS65" s="650"/>
      <c r="VPT65" s="650"/>
      <c r="VPU65" s="650"/>
      <c r="VPV65" s="650"/>
      <c r="VPW65" s="650"/>
      <c r="VPX65" s="650"/>
      <c r="VPY65" s="650"/>
      <c r="VPZ65" s="650"/>
      <c r="VQA65" s="650"/>
      <c r="VQB65" s="650"/>
      <c r="VQC65" s="650"/>
      <c r="VQD65" s="650"/>
      <c r="VQE65" s="650"/>
      <c r="VQF65" s="650"/>
      <c r="VQG65" s="650"/>
      <c r="VQH65" s="650"/>
      <c r="VQI65" s="650"/>
      <c r="VQJ65" s="650"/>
      <c r="VQK65" s="650"/>
      <c r="VQL65" s="650"/>
      <c r="VQM65" s="650"/>
      <c r="VQN65" s="650"/>
      <c r="VQO65" s="650"/>
      <c r="VQP65" s="650"/>
      <c r="VQQ65" s="650"/>
      <c r="VQR65" s="650"/>
      <c r="VQS65" s="650"/>
      <c r="VQT65" s="650"/>
      <c r="VQU65" s="650"/>
      <c r="VQV65" s="650"/>
      <c r="VQW65" s="650"/>
      <c r="VQX65" s="650"/>
      <c r="VQY65" s="650"/>
      <c r="VQZ65" s="650"/>
      <c r="VRA65" s="650"/>
      <c r="VRB65" s="650"/>
      <c r="VRC65" s="650"/>
      <c r="VRD65" s="650"/>
      <c r="VRE65" s="650"/>
      <c r="VRF65" s="650"/>
      <c r="VRG65" s="650"/>
      <c r="VRH65" s="650"/>
      <c r="VRI65" s="650"/>
      <c r="VRJ65" s="650"/>
      <c r="VRK65" s="650"/>
      <c r="VRL65" s="650"/>
      <c r="VRM65" s="650"/>
      <c r="VRN65" s="650"/>
      <c r="VRO65" s="650"/>
      <c r="VRP65" s="650"/>
      <c r="VRQ65" s="650"/>
      <c r="VRR65" s="650"/>
      <c r="VRS65" s="650"/>
      <c r="VRT65" s="650"/>
      <c r="VRU65" s="650"/>
      <c r="VRV65" s="650"/>
      <c r="VRW65" s="650"/>
      <c r="VRX65" s="650"/>
      <c r="VRY65" s="650"/>
      <c r="VRZ65" s="650"/>
      <c r="VSA65" s="650"/>
      <c r="VSB65" s="650"/>
      <c r="VSC65" s="650"/>
      <c r="VSD65" s="650"/>
      <c r="VSE65" s="650"/>
      <c r="VSF65" s="650"/>
      <c r="VSG65" s="650"/>
      <c r="VSH65" s="650"/>
      <c r="VSI65" s="650"/>
      <c r="VSJ65" s="650"/>
      <c r="VSK65" s="650"/>
      <c r="VSL65" s="650"/>
      <c r="VSM65" s="650"/>
      <c r="VSN65" s="650"/>
      <c r="VSO65" s="650"/>
      <c r="VSP65" s="650"/>
      <c r="VSQ65" s="650"/>
      <c r="VSR65" s="650"/>
      <c r="VSS65" s="650"/>
      <c r="VST65" s="650"/>
      <c r="VSU65" s="650"/>
      <c r="VSV65" s="650"/>
      <c r="VSW65" s="650"/>
      <c r="VSX65" s="650"/>
      <c r="VSY65" s="650"/>
      <c r="VSZ65" s="650"/>
      <c r="VTA65" s="650"/>
      <c r="VTB65" s="650"/>
      <c r="VTC65" s="650"/>
      <c r="VTD65" s="650"/>
      <c r="VTE65" s="650"/>
      <c r="VTF65" s="650"/>
      <c r="VTG65" s="650"/>
      <c r="VTH65" s="650"/>
      <c r="VTI65" s="650"/>
      <c r="VTJ65" s="650"/>
      <c r="VTK65" s="650"/>
      <c r="VTL65" s="650"/>
      <c r="VTM65" s="650"/>
      <c r="VTN65" s="650"/>
      <c r="VTO65" s="650"/>
      <c r="VTP65" s="650"/>
      <c r="VTQ65" s="650"/>
      <c r="VTR65" s="650"/>
      <c r="VTS65" s="650"/>
      <c r="VTT65" s="650"/>
      <c r="VTU65" s="650"/>
      <c r="VTV65" s="650"/>
      <c r="VTW65" s="650"/>
      <c r="VTX65" s="650"/>
      <c r="VTY65" s="650"/>
      <c r="VTZ65" s="650"/>
      <c r="VUA65" s="650"/>
      <c r="VUB65" s="650"/>
      <c r="VUC65" s="650"/>
      <c r="VUD65" s="650"/>
      <c r="VUE65" s="650"/>
      <c r="VUF65" s="650"/>
      <c r="VUG65" s="650"/>
      <c r="VUH65" s="650"/>
      <c r="VUI65" s="650"/>
      <c r="VUJ65" s="650"/>
      <c r="VUK65" s="650"/>
      <c r="VUL65" s="650"/>
      <c r="VUM65" s="650"/>
      <c r="VUN65" s="650"/>
      <c r="VUO65" s="650"/>
      <c r="VUP65" s="650"/>
      <c r="VUQ65" s="650"/>
      <c r="VUR65" s="650"/>
      <c r="VUS65" s="650"/>
      <c r="VUT65" s="650"/>
      <c r="VUU65" s="650"/>
      <c r="VUV65" s="650"/>
      <c r="VUW65" s="650"/>
      <c r="VUX65" s="650"/>
      <c r="VUY65" s="650"/>
      <c r="VUZ65" s="650"/>
      <c r="VVA65" s="650"/>
      <c r="VVB65" s="650"/>
      <c r="VVC65" s="650"/>
      <c r="VVD65" s="650"/>
      <c r="VVE65" s="650"/>
      <c r="VVF65" s="650"/>
      <c r="VVG65" s="650"/>
      <c r="VVH65" s="650"/>
      <c r="VVI65" s="650"/>
      <c r="VVJ65" s="650"/>
      <c r="VVK65" s="650"/>
      <c r="VVL65" s="650"/>
      <c r="VVM65" s="650"/>
      <c r="VVN65" s="650"/>
      <c r="VVO65" s="650"/>
      <c r="VVP65" s="650"/>
      <c r="VVQ65" s="650"/>
      <c r="VVR65" s="650"/>
      <c r="VVS65" s="650"/>
      <c r="VVT65" s="650"/>
      <c r="VVU65" s="650"/>
      <c r="VVV65" s="650"/>
      <c r="VVW65" s="650"/>
      <c r="VVX65" s="650"/>
      <c r="VVY65" s="650"/>
      <c r="VVZ65" s="650"/>
      <c r="VWA65" s="650"/>
      <c r="VWB65" s="650"/>
      <c r="VWC65" s="650"/>
      <c r="VWD65" s="650"/>
      <c r="VWE65" s="650"/>
      <c r="VWF65" s="650"/>
      <c r="VWG65" s="650"/>
      <c r="VWH65" s="650"/>
      <c r="VWI65" s="650"/>
      <c r="VWJ65" s="650"/>
      <c r="VWK65" s="650"/>
      <c r="VWL65" s="650"/>
      <c r="VWM65" s="650"/>
      <c r="VWN65" s="650"/>
      <c r="VWO65" s="650"/>
      <c r="VWP65" s="650"/>
      <c r="VWQ65" s="650"/>
      <c r="VWR65" s="650"/>
      <c r="VWS65" s="650"/>
      <c r="VWT65" s="650"/>
      <c r="VWU65" s="650"/>
      <c r="VWV65" s="650"/>
      <c r="VWW65" s="650"/>
      <c r="VWX65" s="650"/>
      <c r="VWY65" s="650"/>
      <c r="VWZ65" s="650"/>
      <c r="VXA65" s="650"/>
      <c r="VXB65" s="650"/>
      <c r="VXC65" s="650"/>
      <c r="VXD65" s="650"/>
      <c r="VXE65" s="650"/>
      <c r="VXF65" s="650"/>
      <c r="VXG65" s="650"/>
      <c r="VXH65" s="650"/>
      <c r="VXI65" s="650"/>
      <c r="VXJ65" s="650"/>
      <c r="VXK65" s="650"/>
      <c r="VXL65" s="650"/>
      <c r="VXM65" s="650"/>
      <c r="VXN65" s="650"/>
      <c r="VXO65" s="650"/>
      <c r="VXP65" s="650"/>
      <c r="VXQ65" s="650"/>
      <c r="VXR65" s="650"/>
      <c r="VXS65" s="650"/>
      <c r="VXT65" s="650"/>
      <c r="VXU65" s="650"/>
      <c r="VXV65" s="650"/>
      <c r="VXW65" s="650"/>
      <c r="VXX65" s="650"/>
      <c r="VXY65" s="650"/>
      <c r="VXZ65" s="650"/>
      <c r="VYA65" s="650"/>
      <c r="VYB65" s="650"/>
      <c r="VYC65" s="650"/>
      <c r="VYD65" s="650"/>
      <c r="VYE65" s="650"/>
      <c r="VYF65" s="650"/>
      <c r="VYG65" s="650"/>
      <c r="VYH65" s="650"/>
      <c r="VYI65" s="650"/>
      <c r="VYJ65" s="650"/>
      <c r="VYK65" s="650"/>
      <c r="VYL65" s="650"/>
      <c r="VYM65" s="650"/>
      <c r="VYN65" s="650"/>
      <c r="VYO65" s="650"/>
      <c r="VYP65" s="650"/>
      <c r="VYQ65" s="650"/>
      <c r="VYR65" s="650"/>
      <c r="VYS65" s="650"/>
      <c r="VYT65" s="650"/>
      <c r="VYU65" s="650"/>
      <c r="VYV65" s="650"/>
      <c r="VYW65" s="650"/>
      <c r="VYX65" s="650"/>
      <c r="VYY65" s="650"/>
      <c r="VYZ65" s="650"/>
      <c r="VZA65" s="650"/>
      <c r="VZB65" s="650"/>
      <c r="VZC65" s="650"/>
      <c r="VZD65" s="650"/>
      <c r="VZE65" s="650"/>
      <c r="VZF65" s="650"/>
      <c r="VZG65" s="650"/>
      <c r="VZH65" s="650"/>
      <c r="VZI65" s="650"/>
      <c r="VZJ65" s="650"/>
      <c r="VZK65" s="650"/>
      <c r="VZL65" s="650"/>
      <c r="VZM65" s="650"/>
      <c r="VZN65" s="650"/>
      <c r="VZO65" s="650"/>
      <c r="VZP65" s="650"/>
      <c r="VZQ65" s="650"/>
      <c r="VZR65" s="650"/>
      <c r="VZS65" s="650"/>
      <c r="VZT65" s="650"/>
      <c r="VZU65" s="650"/>
      <c r="VZV65" s="650"/>
      <c r="VZW65" s="650"/>
      <c r="VZX65" s="650"/>
      <c r="VZY65" s="650"/>
      <c r="VZZ65" s="650"/>
      <c r="WAA65" s="650"/>
      <c r="WAB65" s="650"/>
      <c r="WAC65" s="650"/>
      <c r="WAD65" s="650"/>
      <c r="WAE65" s="650"/>
      <c r="WAF65" s="650"/>
      <c r="WAG65" s="650"/>
      <c r="WAH65" s="650"/>
      <c r="WAI65" s="650"/>
      <c r="WAJ65" s="650"/>
      <c r="WAK65" s="650"/>
      <c r="WAL65" s="650"/>
      <c r="WAM65" s="650"/>
      <c r="WAN65" s="650"/>
      <c r="WAO65" s="650"/>
      <c r="WAP65" s="650"/>
      <c r="WAQ65" s="650"/>
      <c r="WAR65" s="650"/>
      <c r="WAS65" s="650"/>
      <c r="WAT65" s="650"/>
      <c r="WAU65" s="650"/>
      <c r="WAV65" s="650"/>
      <c r="WAW65" s="650"/>
      <c r="WAX65" s="650"/>
      <c r="WAY65" s="650"/>
      <c r="WAZ65" s="650"/>
      <c r="WBA65" s="650"/>
      <c r="WBB65" s="650"/>
      <c r="WBC65" s="650"/>
      <c r="WBD65" s="650"/>
      <c r="WBE65" s="650"/>
      <c r="WBF65" s="650"/>
      <c r="WBG65" s="650"/>
      <c r="WBH65" s="650"/>
      <c r="WBI65" s="650"/>
      <c r="WBJ65" s="650"/>
      <c r="WBK65" s="650"/>
      <c r="WBL65" s="650"/>
      <c r="WBM65" s="650"/>
      <c r="WBN65" s="650"/>
      <c r="WBO65" s="650"/>
      <c r="WBP65" s="650"/>
      <c r="WBQ65" s="650"/>
      <c r="WBR65" s="650"/>
      <c r="WBS65" s="650"/>
      <c r="WBT65" s="650"/>
      <c r="WBU65" s="650"/>
      <c r="WBV65" s="650"/>
      <c r="WBW65" s="650"/>
      <c r="WBX65" s="650"/>
      <c r="WBY65" s="650"/>
      <c r="WBZ65" s="650"/>
      <c r="WCA65" s="650"/>
      <c r="WCB65" s="650"/>
      <c r="WCC65" s="650"/>
      <c r="WCD65" s="650"/>
      <c r="WCE65" s="650"/>
      <c r="WCF65" s="650"/>
      <c r="WCG65" s="650"/>
      <c r="WCH65" s="650"/>
      <c r="WCI65" s="650"/>
      <c r="WCJ65" s="650"/>
      <c r="WCK65" s="650"/>
      <c r="WCL65" s="650"/>
      <c r="WCM65" s="650"/>
      <c r="WCN65" s="650"/>
      <c r="WCO65" s="650"/>
      <c r="WCP65" s="650"/>
      <c r="WCQ65" s="650"/>
      <c r="WCR65" s="650"/>
      <c r="WCS65" s="650"/>
      <c r="WCT65" s="650"/>
      <c r="WCU65" s="650"/>
      <c r="WCV65" s="650"/>
      <c r="WCW65" s="650"/>
      <c r="WCX65" s="650"/>
      <c r="WCY65" s="650"/>
      <c r="WCZ65" s="650"/>
      <c r="WDA65" s="650"/>
      <c r="WDB65" s="650"/>
      <c r="WDC65" s="650"/>
      <c r="WDD65" s="650"/>
      <c r="WDE65" s="650"/>
      <c r="WDF65" s="650"/>
      <c r="WDG65" s="650"/>
      <c r="WDH65" s="650"/>
      <c r="WDI65" s="650"/>
      <c r="WDJ65" s="650"/>
      <c r="WDK65" s="650"/>
      <c r="WDL65" s="650"/>
      <c r="WDM65" s="650"/>
      <c r="WDN65" s="650"/>
      <c r="WDO65" s="650"/>
      <c r="WDP65" s="650"/>
      <c r="WDQ65" s="650"/>
      <c r="WDR65" s="650"/>
      <c r="WDS65" s="650"/>
      <c r="WDT65" s="650"/>
      <c r="WDU65" s="650"/>
      <c r="WDV65" s="650"/>
      <c r="WDW65" s="650"/>
      <c r="WDX65" s="650"/>
      <c r="WDY65" s="650"/>
      <c r="WDZ65" s="650"/>
      <c r="WEA65" s="650"/>
      <c r="WEB65" s="650"/>
      <c r="WEC65" s="650"/>
      <c r="WED65" s="650"/>
      <c r="WEE65" s="650"/>
      <c r="WEF65" s="650"/>
      <c r="WEG65" s="650"/>
      <c r="WEH65" s="650"/>
      <c r="WEI65" s="650"/>
      <c r="WEJ65" s="650"/>
      <c r="WEK65" s="650"/>
      <c r="WEL65" s="650"/>
      <c r="WEM65" s="650"/>
      <c r="WEN65" s="650"/>
      <c r="WEO65" s="650"/>
      <c r="WEP65" s="650"/>
      <c r="WEQ65" s="650"/>
      <c r="WER65" s="650"/>
      <c r="WES65" s="650"/>
      <c r="WET65" s="650"/>
      <c r="WEU65" s="650"/>
      <c r="WEV65" s="650"/>
      <c r="WEW65" s="650"/>
      <c r="WEX65" s="650"/>
      <c r="WEY65" s="650"/>
      <c r="WEZ65" s="650"/>
      <c r="WFA65" s="650"/>
      <c r="WFB65" s="650"/>
      <c r="WFC65" s="650"/>
      <c r="WFD65" s="650"/>
      <c r="WFE65" s="650"/>
      <c r="WFF65" s="650"/>
      <c r="WFG65" s="650"/>
      <c r="WFH65" s="650"/>
      <c r="WFI65" s="650"/>
      <c r="WFJ65" s="650"/>
      <c r="WFK65" s="650"/>
      <c r="WFL65" s="650"/>
      <c r="WFM65" s="650"/>
      <c r="WFN65" s="650"/>
      <c r="WFO65" s="650"/>
      <c r="WFP65" s="650"/>
      <c r="WFQ65" s="650"/>
      <c r="WFR65" s="650"/>
      <c r="WFS65" s="650"/>
      <c r="WFT65" s="650"/>
      <c r="WFU65" s="650"/>
      <c r="WFV65" s="650"/>
      <c r="WFW65" s="650"/>
      <c r="WFX65" s="650"/>
      <c r="WFY65" s="650"/>
      <c r="WFZ65" s="650"/>
      <c r="WGA65" s="650"/>
      <c r="WGB65" s="650"/>
      <c r="WGC65" s="650"/>
      <c r="WGD65" s="650"/>
      <c r="WGE65" s="650"/>
      <c r="WGF65" s="650"/>
      <c r="WGG65" s="650"/>
      <c r="WGH65" s="650"/>
      <c r="WGI65" s="650"/>
      <c r="WGJ65" s="650"/>
      <c r="WGK65" s="650"/>
      <c r="WGL65" s="650"/>
      <c r="WGM65" s="650"/>
      <c r="WGN65" s="650"/>
      <c r="WGO65" s="650"/>
      <c r="WGP65" s="650"/>
      <c r="WGQ65" s="650"/>
      <c r="WGR65" s="650"/>
      <c r="WGS65" s="650"/>
      <c r="WGT65" s="650"/>
      <c r="WGU65" s="650"/>
      <c r="WGV65" s="650"/>
      <c r="WGW65" s="650"/>
      <c r="WGX65" s="650"/>
      <c r="WGY65" s="650"/>
      <c r="WGZ65" s="650"/>
      <c r="WHA65" s="650"/>
      <c r="WHB65" s="650"/>
      <c r="WHC65" s="650"/>
      <c r="WHD65" s="650"/>
      <c r="WHE65" s="650"/>
      <c r="WHF65" s="650"/>
      <c r="WHG65" s="650"/>
      <c r="WHH65" s="650"/>
      <c r="WHI65" s="650"/>
      <c r="WHJ65" s="650"/>
      <c r="WHK65" s="650"/>
      <c r="WHL65" s="650"/>
      <c r="WHM65" s="650"/>
      <c r="WHN65" s="650"/>
      <c r="WHO65" s="650"/>
      <c r="WHP65" s="650"/>
      <c r="WHQ65" s="650"/>
      <c r="WHR65" s="650"/>
      <c r="WHS65" s="650"/>
      <c r="WHT65" s="650"/>
      <c r="WHU65" s="650"/>
      <c r="WHV65" s="650"/>
      <c r="WHW65" s="650"/>
      <c r="WHX65" s="650"/>
      <c r="WHY65" s="650"/>
      <c r="WHZ65" s="650"/>
      <c r="WIA65" s="650"/>
      <c r="WIB65" s="650"/>
      <c r="WIC65" s="650"/>
      <c r="WID65" s="650"/>
      <c r="WIE65" s="650"/>
      <c r="WIF65" s="650"/>
      <c r="WIG65" s="650"/>
      <c r="WIH65" s="650"/>
      <c r="WII65" s="650"/>
      <c r="WIJ65" s="650"/>
      <c r="WIK65" s="650"/>
      <c r="WIL65" s="650"/>
      <c r="WIM65" s="650"/>
      <c r="WIN65" s="650"/>
      <c r="WIO65" s="650"/>
      <c r="WIP65" s="650"/>
      <c r="WIQ65" s="650"/>
      <c r="WIR65" s="650"/>
      <c r="WIS65" s="650"/>
      <c r="WIT65" s="650"/>
      <c r="WIU65" s="650"/>
      <c r="WIV65" s="650"/>
      <c r="WIW65" s="650"/>
      <c r="WIX65" s="650"/>
      <c r="WIY65" s="650"/>
      <c r="WIZ65" s="650"/>
      <c r="WJA65" s="650"/>
      <c r="WJB65" s="650"/>
      <c r="WJC65" s="650"/>
      <c r="WJD65" s="650"/>
      <c r="WJE65" s="650"/>
      <c r="WJF65" s="650"/>
      <c r="WJG65" s="650"/>
      <c r="WJH65" s="650"/>
      <c r="WJI65" s="650"/>
      <c r="WJJ65" s="650"/>
      <c r="WJK65" s="650"/>
      <c r="WJL65" s="650"/>
      <c r="WJM65" s="650"/>
      <c r="WJN65" s="650"/>
      <c r="WJO65" s="650"/>
      <c r="WJP65" s="650"/>
      <c r="WJQ65" s="650"/>
      <c r="WJR65" s="650"/>
      <c r="WJS65" s="650"/>
      <c r="WJT65" s="650"/>
      <c r="WJU65" s="650"/>
      <c r="WJV65" s="650"/>
      <c r="WJW65" s="650"/>
      <c r="WJX65" s="650"/>
      <c r="WJY65" s="650"/>
      <c r="WJZ65" s="650"/>
      <c r="WKA65" s="650"/>
      <c r="WKB65" s="650"/>
      <c r="WKC65" s="650"/>
      <c r="WKD65" s="650"/>
      <c r="WKE65" s="650"/>
      <c r="WKF65" s="650"/>
      <c r="WKG65" s="650"/>
      <c r="WKH65" s="650"/>
      <c r="WKI65" s="650"/>
      <c r="WKJ65" s="650"/>
      <c r="WKK65" s="650"/>
      <c r="WKL65" s="650"/>
      <c r="WKM65" s="650"/>
      <c r="WKN65" s="650"/>
      <c r="WKO65" s="650"/>
      <c r="WKP65" s="650"/>
      <c r="WKQ65" s="650"/>
      <c r="WKR65" s="650"/>
      <c r="WKS65" s="650"/>
      <c r="WKT65" s="650"/>
      <c r="WKU65" s="650"/>
      <c r="WKV65" s="650"/>
      <c r="WKW65" s="650"/>
      <c r="WKX65" s="650"/>
      <c r="WKY65" s="650"/>
      <c r="WKZ65" s="650"/>
      <c r="WLA65" s="650"/>
      <c r="WLB65" s="650"/>
      <c r="WLC65" s="650"/>
      <c r="WLD65" s="650"/>
      <c r="WLE65" s="650"/>
      <c r="WLF65" s="650"/>
      <c r="WLG65" s="650"/>
      <c r="WLH65" s="650"/>
      <c r="WLI65" s="650"/>
      <c r="WLJ65" s="650"/>
      <c r="WLK65" s="650"/>
      <c r="WLL65" s="650"/>
      <c r="WLM65" s="650"/>
      <c r="WLN65" s="650"/>
      <c r="WLO65" s="650"/>
      <c r="WLP65" s="650"/>
      <c r="WLQ65" s="650"/>
      <c r="WLR65" s="650"/>
      <c r="WLS65" s="650"/>
      <c r="WLT65" s="650"/>
      <c r="WLU65" s="650"/>
      <c r="WLV65" s="650"/>
      <c r="WLW65" s="650"/>
      <c r="WLX65" s="650"/>
      <c r="WLY65" s="650"/>
      <c r="WLZ65" s="650"/>
      <c r="WMA65" s="650"/>
      <c r="WMB65" s="650"/>
      <c r="WMC65" s="650"/>
      <c r="WMD65" s="650"/>
      <c r="WME65" s="650"/>
      <c r="WMF65" s="650"/>
      <c r="WMG65" s="650"/>
      <c r="WMH65" s="650"/>
      <c r="WMI65" s="650"/>
      <c r="WMJ65" s="650"/>
      <c r="WMK65" s="650"/>
      <c r="WML65" s="650"/>
      <c r="WMM65" s="650"/>
      <c r="WMN65" s="650"/>
      <c r="WMO65" s="650"/>
      <c r="WMP65" s="650"/>
      <c r="WMQ65" s="650"/>
      <c r="WMR65" s="650"/>
      <c r="WMS65" s="650"/>
      <c r="WMT65" s="650"/>
      <c r="WMU65" s="650"/>
      <c r="WMV65" s="650"/>
      <c r="WMW65" s="650"/>
      <c r="WMX65" s="650"/>
      <c r="WMY65" s="650"/>
      <c r="WMZ65" s="650"/>
      <c r="WNA65" s="650"/>
      <c r="WNB65" s="650"/>
      <c r="WNC65" s="650"/>
      <c r="WND65" s="650"/>
      <c r="WNE65" s="650"/>
      <c r="WNF65" s="650"/>
      <c r="WNG65" s="650"/>
      <c r="WNH65" s="650"/>
      <c r="WNI65" s="650"/>
      <c r="WNJ65" s="650"/>
      <c r="WNK65" s="650"/>
      <c r="WNL65" s="650"/>
      <c r="WNM65" s="650"/>
      <c r="WNN65" s="650"/>
      <c r="WNO65" s="650"/>
      <c r="WNP65" s="650"/>
      <c r="WNQ65" s="650"/>
      <c r="WNR65" s="650"/>
      <c r="WNS65" s="650"/>
      <c r="WNT65" s="650"/>
      <c r="WNU65" s="650"/>
      <c r="WNV65" s="650"/>
      <c r="WNW65" s="650"/>
      <c r="WNX65" s="650"/>
      <c r="WNY65" s="650"/>
      <c r="WNZ65" s="650"/>
      <c r="WOA65" s="650"/>
      <c r="WOB65" s="650"/>
      <c r="WOC65" s="650"/>
      <c r="WOD65" s="650"/>
      <c r="WOE65" s="650"/>
      <c r="WOF65" s="650"/>
      <c r="WOG65" s="650"/>
      <c r="WOH65" s="650"/>
      <c r="WOI65" s="650"/>
      <c r="WOJ65" s="650"/>
      <c r="WOK65" s="650"/>
      <c r="WOL65" s="650"/>
      <c r="WOM65" s="650"/>
      <c r="WON65" s="650"/>
      <c r="WOO65" s="650"/>
      <c r="WOP65" s="650"/>
      <c r="WOQ65" s="650"/>
      <c r="WOR65" s="650"/>
      <c r="WOS65" s="650"/>
      <c r="WOT65" s="650"/>
      <c r="WOU65" s="650"/>
      <c r="WOV65" s="650"/>
      <c r="WOW65" s="650"/>
      <c r="WOX65" s="650"/>
      <c r="WOY65" s="650"/>
      <c r="WOZ65" s="650"/>
      <c r="WPA65" s="650"/>
      <c r="WPB65" s="650"/>
      <c r="WPC65" s="650"/>
      <c r="WPD65" s="650"/>
      <c r="WPE65" s="650"/>
      <c r="WPF65" s="650"/>
      <c r="WPG65" s="650"/>
      <c r="WPH65" s="650"/>
      <c r="WPI65" s="650"/>
      <c r="WPJ65" s="650"/>
      <c r="WPK65" s="650"/>
      <c r="WPL65" s="650"/>
      <c r="WPM65" s="650"/>
      <c r="WPN65" s="650"/>
      <c r="WPO65" s="650"/>
      <c r="WPP65" s="650"/>
      <c r="WPQ65" s="650"/>
      <c r="WPR65" s="650"/>
      <c r="WPS65" s="650"/>
      <c r="WPT65" s="650"/>
      <c r="WPU65" s="650"/>
      <c r="WPV65" s="650"/>
      <c r="WPW65" s="650"/>
      <c r="WPX65" s="650"/>
      <c r="WPY65" s="650"/>
      <c r="WPZ65" s="650"/>
      <c r="WQA65" s="650"/>
      <c r="WQB65" s="650"/>
      <c r="WQC65" s="650"/>
      <c r="WQD65" s="650"/>
      <c r="WQE65" s="650"/>
      <c r="WQF65" s="650"/>
      <c r="WQG65" s="650"/>
      <c r="WQH65" s="650"/>
      <c r="WQI65" s="650"/>
      <c r="WQJ65" s="650"/>
      <c r="WQK65" s="650"/>
      <c r="WQL65" s="650"/>
      <c r="WQM65" s="650"/>
      <c r="WQN65" s="650"/>
      <c r="WQO65" s="650"/>
      <c r="WQP65" s="650"/>
      <c r="WQQ65" s="650"/>
      <c r="WQR65" s="650"/>
      <c r="WQS65" s="650"/>
      <c r="WQT65" s="650"/>
      <c r="WQU65" s="650"/>
      <c r="WQV65" s="650"/>
      <c r="WQW65" s="650"/>
      <c r="WQX65" s="650"/>
      <c r="WQY65" s="650"/>
      <c r="WQZ65" s="650"/>
      <c r="WRA65" s="650"/>
      <c r="WRB65" s="650"/>
      <c r="WRC65" s="650"/>
      <c r="WRD65" s="650"/>
      <c r="WRE65" s="650"/>
      <c r="WRF65" s="650"/>
      <c r="WRG65" s="650"/>
      <c r="WRH65" s="650"/>
      <c r="WRI65" s="650"/>
      <c r="WRJ65" s="650"/>
      <c r="WRK65" s="650"/>
      <c r="WRL65" s="650"/>
      <c r="WRM65" s="650"/>
      <c r="WRN65" s="650"/>
      <c r="WRO65" s="650"/>
      <c r="WRP65" s="650"/>
      <c r="WRQ65" s="650"/>
      <c r="WRR65" s="650"/>
      <c r="WRS65" s="650"/>
      <c r="WRT65" s="650"/>
      <c r="WRU65" s="650"/>
      <c r="WRV65" s="650"/>
      <c r="WRW65" s="650"/>
      <c r="WRX65" s="650"/>
      <c r="WRY65" s="650"/>
      <c r="WRZ65" s="650"/>
      <c r="WSA65" s="650"/>
      <c r="WSB65" s="650"/>
      <c r="WSC65" s="650"/>
      <c r="WSD65" s="650"/>
      <c r="WSE65" s="650"/>
      <c r="WSF65" s="650"/>
      <c r="WSG65" s="650"/>
      <c r="WSH65" s="650"/>
      <c r="WSI65" s="650"/>
      <c r="WSJ65" s="650"/>
      <c r="WSK65" s="650"/>
      <c r="WSL65" s="650"/>
      <c r="WSM65" s="650"/>
      <c r="WSN65" s="650"/>
      <c r="WSO65" s="650"/>
      <c r="WSP65" s="650"/>
      <c r="WSQ65" s="650"/>
      <c r="WSR65" s="650"/>
      <c r="WSS65" s="650"/>
      <c r="WST65" s="650"/>
      <c r="WSU65" s="650"/>
      <c r="WSV65" s="650"/>
      <c r="WSW65" s="650"/>
      <c r="WSX65" s="650"/>
      <c r="WSY65" s="650"/>
      <c r="WSZ65" s="650"/>
      <c r="WTA65" s="650"/>
      <c r="WTB65" s="650"/>
      <c r="WTC65" s="650"/>
      <c r="WTD65" s="650"/>
      <c r="WTE65" s="650"/>
      <c r="WTF65" s="650"/>
      <c r="WTG65" s="650"/>
      <c r="WTH65" s="650"/>
      <c r="WTI65" s="650"/>
      <c r="WTJ65" s="650"/>
      <c r="WTK65" s="650"/>
      <c r="WTL65" s="650"/>
      <c r="WTM65" s="650"/>
      <c r="WTN65" s="650"/>
      <c r="WTO65" s="650"/>
      <c r="WTP65" s="650"/>
      <c r="WTQ65" s="650"/>
      <c r="WTR65" s="650"/>
      <c r="WTS65" s="650"/>
      <c r="WTT65" s="650"/>
      <c r="WTU65" s="650"/>
      <c r="WTV65" s="650"/>
      <c r="WTW65" s="650"/>
      <c r="WTX65" s="650"/>
      <c r="WTY65" s="650"/>
      <c r="WTZ65" s="650"/>
      <c r="WUA65" s="650"/>
      <c r="WUB65" s="650"/>
      <c r="WUC65" s="650"/>
      <c r="WUD65" s="650"/>
      <c r="WUE65" s="650"/>
      <c r="WUF65" s="650"/>
      <c r="WUG65" s="650"/>
      <c r="WUH65" s="650"/>
      <c r="WUI65" s="650"/>
      <c r="WUJ65" s="650"/>
      <c r="WUK65" s="650"/>
      <c r="WUL65" s="650"/>
      <c r="WUM65" s="650"/>
      <c r="WUN65" s="650"/>
      <c r="WUO65" s="650"/>
      <c r="WUP65" s="650"/>
      <c r="WUQ65" s="650"/>
      <c r="WUR65" s="650"/>
      <c r="WUS65" s="650"/>
      <c r="WUT65" s="650"/>
      <c r="WUU65" s="650"/>
      <c r="WUV65" s="650"/>
      <c r="WUW65" s="650"/>
      <c r="WUX65" s="650"/>
      <c r="WUY65" s="650"/>
      <c r="WUZ65" s="650"/>
      <c r="WVA65" s="650"/>
      <c r="WVB65" s="650"/>
      <c r="WVC65" s="650"/>
      <c r="WVD65" s="650"/>
      <c r="WVE65" s="650"/>
      <c r="WVF65" s="650"/>
      <c r="WVG65" s="650"/>
      <c r="WVH65" s="650"/>
      <c r="WVI65" s="650"/>
      <c r="WVJ65" s="650"/>
      <c r="WVK65" s="650"/>
      <c r="WVL65" s="650"/>
      <c r="WVM65" s="650"/>
      <c r="WVN65" s="650"/>
      <c r="WVO65" s="650"/>
      <c r="WVP65" s="650"/>
      <c r="WVQ65" s="650"/>
      <c r="WVR65" s="650"/>
      <c r="WVS65" s="650"/>
      <c r="WVT65" s="650"/>
      <c r="WVU65" s="650"/>
      <c r="WVV65" s="650"/>
      <c r="WVW65" s="650"/>
      <c r="WVX65" s="650"/>
      <c r="WVY65" s="650"/>
      <c r="WVZ65" s="650"/>
      <c r="WWA65" s="650"/>
      <c r="WWB65" s="650"/>
      <c r="WWC65" s="650"/>
      <c r="WWD65" s="650"/>
      <c r="WWE65" s="650"/>
      <c r="WWF65" s="650"/>
      <c r="WWG65" s="650"/>
      <c r="WWH65" s="650"/>
      <c r="WWI65" s="650"/>
      <c r="WWJ65" s="650"/>
      <c r="WWK65" s="650"/>
      <c r="WWL65" s="650"/>
      <c r="WWM65" s="650"/>
      <c r="WWN65" s="650"/>
      <c r="WWO65" s="650"/>
      <c r="WWP65" s="650"/>
      <c r="WWQ65" s="650"/>
      <c r="WWR65" s="650"/>
      <c r="WWS65" s="650"/>
      <c r="WWT65" s="650"/>
      <c r="WWU65" s="650"/>
      <c r="WWV65" s="650"/>
      <c r="WWW65" s="650"/>
      <c r="WWX65" s="650"/>
      <c r="WWY65" s="650"/>
      <c r="WWZ65" s="650"/>
      <c r="WXA65" s="650"/>
      <c r="WXB65" s="650"/>
      <c r="WXC65" s="650"/>
      <c r="WXD65" s="650"/>
      <c r="WXE65" s="650"/>
      <c r="WXF65" s="650"/>
      <c r="WXG65" s="650"/>
      <c r="WXH65" s="650"/>
      <c r="WXI65" s="650"/>
      <c r="WXJ65" s="650"/>
      <c r="WXK65" s="650"/>
      <c r="WXL65" s="650"/>
      <c r="WXM65" s="650"/>
      <c r="WXN65" s="650"/>
      <c r="WXO65" s="650"/>
      <c r="WXP65" s="650"/>
      <c r="WXQ65" s="650"/>
      <c r="WXR65" s="650"/>
      <c r="WXS65" s="650"/>
      <c r="WXT65" s="650"/>
      <c r="WXU65" s="650"/>
      <c r="WXV65" s="650"/>
      <c r="WXW65" s="650"/>
      <c r="WXX65" s="650"/>
      <c r="WXY65" s="650"/>
      <c r="WXZ65" s="650"/>
      <c r="WYA65" s="650"/>
      <c r="WYB65" s="650"/>
      <c r="WYC65" s="650"/>
      <c r="WYD65" s="650"/>
      <c r="WYE65" s="650"/>
      <c r="WYF65" s="650"/>
      <c r="WYG65" s="650"/>
      <c r="WYH65" s="650"/>
      <c r="WYI65" s="650"/>
      <c r="WYJ65" s="650"/>
      <c r="WYK65" s="650"/>
      <c r="WYL65" s="650"/>
      <c r="WYM65" s="650"/>
      <c r="WYN65" s="650"/>
      <c r="WYO65" s="650"/>
      <c r="WYP65" s="650"/>
      <c r="WYQ65" s="650"/>
      <c r="WYR65" s="650"/>
      <c r="WYS65" s="650"/>
      <c r="WYT65" s="650"/>
      <c r="WYU65" s="650"/>
      <c r="WYV65" s="650"/>
      <c r="WYW65" s="650"/>
      <c r="WYX65" s="650"/>
      <c r="WYY65" s="650"/>
      <c r="WYZ65" s="650"/>
      <c r="WZA65" s="650"/>
      <c r="WZB65" s="650"/>
      <c r="WZC65" s="650"/>
      <c r="WZD65" s="650"/>
      <c r="WZE65" s="650"/>
      <c r="WZF65" s="650"/>
      <c r="WZG65" s="650"/>
      <c r="WZH65" s="650"/>
      <c r="WZI65" s="650"/>
      <c r="WZJ65" s="650"/>
      <c r="WZK65" s="650"/>
      <c r="WZL65" s="650"/>
      <c r="WZM65" s="650"/>
      <c r="WZN65" s="650"/>
      <c r="WZO65" s="650"/>
      <c r="WZP65" s="650"/>
      <c r="WZQ65" s="650"/>
      <c r="WZR65" s="650"/>
      <c r="WZS65" s="650"/>
      <c r="WZT65" s="650"/>
      <c r="WZU65" s="650"/>
      <c r="WZV65" s="650"/>
      <c r="WZW65" s="650"/>
      <c r="WZX65" s="650"/>
      <c r="WZY65" s="650"/>
      <c r="WZZ65" s="650"/>
      <c r="XAA65" s="650"/>
      <c r="XAB65" s="650"/>
      <c r="XAC65" s="650"/>
      <c r="XAD65" s="650"/>
      <c r="XAE65" s="650"/>
      <c r="XAF65" s="650"/>
      <c r="XAG65" s="650"/>
      <c r="XAH65" s="650"/>
      <c r="XAI65" s="650"/>
      <c r="XAJ65" s="650"/>
      <c r="XAK65" s="650"/>
      <c r="XAL65" s="650"/>
      <c r="XAM65" s="650"/>
      <c r="XAN65" s="650"/>
      <c r="XAO65" s="650"/>
      <c r="XAP65" s="650"/>
      <c r="XAQ65" s="650"/>
      <c r="XAR65" s="650"/>
      <c r="XAS65" s="650"/>
      <c r="XAT65" s="650"/>
      <c r="XAU65" s="650"/>
      <c r="XAV65" s="650"/>
      <c r="XAW65" s="650"/>
      <c r="XAX65" s="650"/>
      <c r="XAY65" s="650"/>
      <c r="XAZ65" s="650"/>
      <c r="XBA65" s="650"/>
      <c r="XBB65" s="650"/>
      <c r="XBC65" s="650"/>
      <c r="XBD65" s="650"/>
      <c r="XBE65" s="650"/>
      <c r="XBF65" s="650"/>
      <c r="XBG65" s="650"/>
      <c r="XBH65" s="650"/>
      <c r="XBI65" s="650"/>
      <c r="XBJ65" s="650"/>
      <c r="XBK65" s="650"/>
      <c r="XBL65" s="650"/>
      <c r="XBM65" s="650"/>
      <c r="XBN65" s="650"/>
      <c r="XBO65" s="650"/>
      <c r="XBP65" s="650"/>
      <c r="XBQ65" s="650"/>
      <c r="XBR65" s="650"/>
      <c r="XBS65" s="650"/>
      <c r="XBT65" s="650"/>
      <c r="XBU65" s="650"/>
      <c r="XBV65" s="650"/>
      <c r="XBW65" s="650"/>
      <c r="XBX65" s="650"/>
      <c r="XBY65" s="650"/>
      <c r="XBZ65" s="650"/>
      <c r="XCA65" s="650"/>
      <c r="XCB65" s="650"/>
      <c r="XCC65" s="650"/>
      <c r="XCD65" s="650"/>
      <c r="XCE65" s="650"/>
      <c r="XCF65" s="650"/>
      <c r="XCG65" s="650"/>
      <c r="XCH65" s="650"/>
      <c r="XCI65" s="650"/>
      <c r="XCJ65" s="650"/>
      <c r="XCK65" s="650"/>
      <c r="XCL65" s="650"/>
      <c r="XCM65" s="650"/>
      <c r="XCN65" s="650"/>
      <c r="XCO65" s="650"/>
      <c r="XCP65" s="650"/>
      <c r="XCQ65" s="650"/>
      <c r="XCR65" s="650"/>
      <c r="XCS65" s="650"/>
      <c r="XCT65" s="650"/>
      <c r="XCU65" s="650"/>
      <c r="XCV65" s="650"/>
      <c r="XCW65" s="650"/>
      <c r="XCX65" s="650"/>
      <c r="XCY65" s="650"/>
      <c r="XCZ65" s="650"/>
      <c r="XDA65" s="650"/>
      <c r="XDB65" s="650"/>
      <c r="XDC65" s="650"/>
      <c r="XDD65" s="650"/>
      <c r="XDE65" s="650"/>
      <c r="XDF65" s="650"/>
      <c r="XDG65" s="650"/>
      <c r="XDH65" s="650"/>
      <c r="XDI65" s="650"/>
      <c r="XDJ65" s="650"/>
      <c r="XDK65" s="650"/>
      <c r="XDL65" s="650"/>
      <c r="XDM65" s="650"/>
      <c r="XDN65" s="650"/>
      <c r="XDO65" s="650"/>
      <c r="XDP65" s="650"/>
      <c r="XDQ65" s="650"/>
      <c r="XDR65" s="650"/>
      <c r="XDS65" s="650"/>
      <c r="XDT65" s="650"/>
      <c r="XDU65" s="650"/>
      <c r="XDV65" s="650"/>
      <c r="XDW65" s="650"/>
      <c r="XDX65" s="650"/>
      <c r="XDY65" s="650"/>
      <c r="XDZ65" s="650"/>
      <c r="XEA65" s="650"/>
      <c r="XEB65" s="650"/>
      <c r="XEC65" s="650"/>
      <c r="XED65" s="650"/>
      <c r="XEE65" s="650"/>
      <c r="XEF65" s="650"/>
      <c r="XEG65" s="650"/>
      <c r="XEH65" s="650"/>
      <c r="XEI65" s="650"/>
      <c r="XEJ65" s="650"/>
      <c r="XEK65" s="650"/>
      <c r="XEL65" s="650"/>
      <c r="XEM65" s="650"/>
      <c r="XEN65" s="650"/>
      <c r="XEO65" s="650"/>
      <c r="XEP65" s="650"/>
      <c r="XEQ65" s="650"/>
      <c r="XER65" s="650"/>
      <c r="XES65" s="650"/>
      <c r="XET65" s="650"/>
      <c r="XEU65" s="650"/>
      <c r="XEV65" s="650"/>
      <c r="XEW65" s="650"/>
      <c r="XEX65" s="650"/>
      <c r="XEY65" s="650"/>
      <c r="XEZ65" s="650"/>
      <c r="XFA65" s="650"/>
      <c r="XFB65" s="650"/>
      <c r="XFC65" s="650"/>
      <c r="XFD65" s="650"/>
    </row>
    <row r="66" spans="1:16384" x14ac:dyDescent="0.2">
      <c r="A66" s="490" t="s">
        <v>365</v>
      </c>
      <c r="B66" s="189"/>
    </row>
    <row r="67" spans="1:16384" x14ac:dyDescent="0.2">
      <c r="A67" s="460" t="s">
        <v>469</v>
      </c>
    </row>
    <row r="68" spans="1:16384" x14ac:dyDescent="0.2">
      <c r="A68" s="490"/>
    </row>
  </sheetData>
  <hyperlinks>
    <hyperlink ref="AE1" r:id="rId1" display="lisa.brown@defra.gsi.gov.uk "/>
  </hyperlinks>
  <printOptions horizontalCentered="1" vertic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86CE"/>
  </sheetPr>
  <dimension ref="A1:V78"/>
  <sheetViews>
    <sheetView showGridLines="0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.75" x14ac:dyDescent="0.2"/>
  <cols>
    <col min="1" max="1" width="2.88671875" style="16" customWidth="1"/>
    <col min="2" max="2" width="4.21875" style="16" customWidth="1"/>
    <col min="3" max="3" width="28.44140625" style="16" customWidth="1"/>
    <col min="4" max="21" width="8.88671875" style="16"/>
    <col min="22" max="22" width="7.5546875" style="16" customWidth="1"/>
    <col min="23" max="16384" width="8.88671875" style="16"/>
  </cols>
  <sheetData>
    <row r="1" spans="1:22" x14ac:dyDescent="0.2">
      <c r="A1" s="382" t="s">
        <v>257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381"/>
      <c r="T1" s="565"/>
      <c r="U1" s="457" t="s">
        <v>468</v>
      </c>
      <c r="V1" s="645" t="s">
        <v>456</v>
      </c>
    </row>
    <row r="2" spans="1:22" x14ac:dyDescent="0.2">
      <c r="A2" s="382" t="s">
        <v>256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381"/>
      <c r="T2" s="565"/>
      <c r="U2" s="565"/>
    </row>
    <row r="3" spans="1:22" ht="13.5" thickBot="1" x14ac:dyDescent="0.25">
      <c r="A3" s="382" t="s">
        <v>75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381"/>
      <c r="T3" s="565"/>
      <c r="U3" s="565"/>
      <c r="V3" s="381"/>
    </row>
    <row r="4" spans="1:22" x14ac:dyDescent="0.2">
      <c r="A4" s="773"/>
      <c r="B4" s="774"/>
      <c r="C4" s="774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</row>
    <row r="5" spans="1:22" x14ac:dyDescent="0.2">
      <c r="A5" s="776"/>
      <c r="B5" s="777"/>
      <c r="C5" s="778" t="s">
        <v>39</v>
      </c>
      <c r="D5" s="779">
        <v>1986</v>
      </c>
      <c r="E5" s="778">
        <v>1987</v>
      </c>
      <c r="F5" s="779">
        <v>1988</v>
      </c>
      <c r="G5" s="778">
        <v>1989</v>
      </c>
      <c r="H5" s="779">
        <v>1990</v>
      </c>
      <c r="I5" s="778">
        <v>1991</v>
      </c>
      <c r="J5" s="779">
        <v>1992</v>
      </c>
      <c r="K5" s="778">
        <v>1993</v>
      </c>
      <c r="L5" s="779">
        <v>1994</v>
      </c>
      <c r="M5" s="778">
        <v>1995</v>
      </c>
      <c r="N5" s="779">
        <v>1996</v>
      </c>
      <c r="O5" s="778">
        <v>1997</v>
      </c>
      <c r="P5" s="779">
        <v>1998</v>
      </c>
      <c r="Q5" s="778">
        <v>1999</v>
      </c>
      <c r="R5" s="779">
        <v>2000</v>
      </c>
      <c r="S5" s="780">
        <v>2001</v>
      </c>
      <c r="T5" s="780">
        <v>2002</v>
      </c>
      <c r="U5" s="780">
        <v>2003</v>
      </c>
      <c r="V5" s="780">
        <v>2004</v>
      </c>
    </row>
    <row r="6" spans="1:22" ht="13.5" thickBot="1" x14ac:dyDescent="0.25">
      <c r="A6" s="781"/>
      <c r="B6" s="782"/>
      <c r="C6" s="782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4"/>
      <c r="T6" s="785"/>
      <c r="U6" s="786"/>
      <c r="V6" s="786"/>
    </row>
    <row r="7" spans="1:22" x14ac:dyDescent="0.2">
      <c r="A7" s="237"/>
      <c r="B7" s="236"/>
      <c r="C7" s="236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9"/>
      <c r="U7" s="379"/>
      <c r="V7" s="379"/>
    </row>
    <row r="8" spans="1:22" x14ac:dyDescent="0.2">
      <c r="A8" s="227" t="s">
        <v>217</v>
      </c>
      <c r="B8" s="226"/>
      <c r="C8" s="226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379"/>
      <c r="T8" s="379"/>
      <c r="U8" s="379"/>
      <c r="V8" s="379"/>
    </row>
    <row r="9" spans="1:22" x14ac:dyDescent="0.2">
      <c r="A9" s="227" t="s">
        <v>216</v>
      </c>
      <c r="B9" s="226"/>
      <c r="C9" s="226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379"/>
      <c r="T9" s="379"/>
      <c r="U9" s="379"/>
      <c r="V9" s="379"/>
    </row>
    <row r="10" spans="1:22" x14ac:dyDescent="0.2">
      <c r="A10" s="227"/>
      <c r="B10" s="231" t="s">
        <v>215</v>
      </c>
      <c r="C10" s="231"/>
      <c r="D10" s="238">
        <v>4042</v>
      </c>
      <c r="E10" s="238">
        <v>3814</v>
      </c>
      <c r="F10" s="238">
        <v>3826</v>
      </c>
      <c r="G10" s="238">
        <v>3961</v>
      </c>
      <c r="H10" s="238">
        <v>3972</v>
      </c>
      <c r="I10" s="238">
        <v>3702</v>
      </c>
      <c r="J10" s="238">
        <v>3943</v>
      </c>
      <c r="K10" s="238">
        <v>4047.9</v>
      </c>
      <c r="L10" s="238">
        <v>3830</v>
      </c>
      <c r="M10" s="238">
        <v>4333.8999999999996</v>
      </c>
      <c r="N10" s="238">
        <v>3993.224445488655</v>
      </c>
      <c r="O10" s="238">
        <v>3936</v>
      </c>
      <c r="P10" s="238">
        <v>3808</v>
      </c>
      <c r="Q10" s="238">
        <v>3808</v>
      </c>
      <c r="R10" s="238">
        <v>3530</v>
      </c>
      <c r="S10" s="238">
        <v>3300</v>
      </c>
      <c r="T10" s="238">
        <v>3900</v>
      </c>
      <c r="U10" s="238">
        <v>3890</v>
      </c>
      <c r="V10" s="238">
        <v>3900</v>
      </c>
    </row>
    <row r="11" spans="1:22" x14ac:dyDescent="0.2">
      <c r="A11" s="227"/>
      <c r="B11" s="226" t="s">
        <v>231</v>
      </c>
      <c r="C11" s="226"/>
      <c r="D11" s="230" t="s">
        <v>12</v>
      </c>
      <c r="E11" s="230" t="s">
        <v>12</v>
      </c>
      <c r="F11" s="230">
        <v>135</v>
      </c>
      <c r="G11" s="230">
        <v>108</v>
      </c>
      <c r="H11" s="230">
        <v>110</v>
      </c>
      <c r="I11" s="230">
        <v>196</v>
      </c>
      <c r="J11" s="230">
        <v>147</v>
      </c>
      <c r="K11" s="230">
        <v>139.69999999999999</v>
      </c>
      <c r="L11" s="230">
        <v>160</v>
      </c>
      <c r="M11" s="230">
        <v>252.5</v>
      </c>
      <c r="N11" s="230">
        <v>302.35749476476707</v>
      </c>
      <c r="O11" s="230">
        <v>184</v>
      </c>
      <c r="P11" s="230">
        <v>91</v>
      </c>
      <c r="Q11" s="230">
        <v>113.22</v>
      </c>
      <c r="R11" s="230">
        <v>70</v>
      </c>
      <c r="S11" s="230">
        <v>150</v>
      </c>
      <c r="T11" s="230">
        <v>104</v>
      </c>
      <c r="U11" s="230">
        <v>93</v>
      </c>
      <c r="V11" s="230">
        <v>130</v>
      </c>
    </row>
    <row r="12" spans="1:22" x14ac:dyDescent="0.2">
      <c r="A12" s="227"/>
      <c r="B12" s="226" t="s">
        <v>214</v>
      </c>
      <c r="C12" s="226"/>
      <c r="D12" s="238">
        <v>1145</v>
      </c>
      <c r="E12" s="238">
        <v>1296</v>
      </c>
      <c r="F12" s="238">
        <v>1274</v>
      </c>
      <c r="G12" s="238">
        <v>1331</v>
      </c>
      <c r="H12" s="238">
        <v>1303</v>
      </c>
      <c r="I12" s="238">
        <v>1390</v>
      </c>
      <c r="J12" s="238">
        <v>1276</v>
      </c>
      <c r="K12" s="238">
        <v>1392.08</v>
      </c>
      <c r="L12" s="238">
        <v>1558</v>
      </c>
      <c r="M12" s="238">
        <v>1140.3</v>
      </c>
      <c r="N12" s="238">
        <v>902.13632793580246</v>
      </c>
      <c r="O12" s="238">
        <v>971.3</v>
      </c>
      <c r="P12" s="238">
        <v>772</v>
      </c>
      <c r="Q12" s="238">
        <v>535.66999999999996</v>
      </c>
      <c r="R12" s="238">
        <v>533.27</v>
      </c>
      <c r="S12" s="238">
        <v>610</v>
      </c>
      <c r="T12" s="238">
        <v>662</v>
      </c>
      <c r="U12" s="238">
        <v>666</v>
      </c>
      <c r="V12" s="238">
        <v>638</v>
      </c>
    </row>
    <row r="13" spans="1:22" x14ac:dyDescent="0.2">
      <c r="A13" s="227"/>
      <c r="B13" s="227" t="s">
        <v>186</v>
      </c>
      <c r="C13" s="227"/>
      <c r="D13" s="234">
        <v>5187</v>
      </c>
      <c r="E13" s="234">
        <v>5110</v>
      </c>
      <c r="F13" s="234">
        <v>5235</v>
      </c>
      <c r="G13" s="234">
        <v>5400</v>
      </c>
      <c r="H13" s="234">
        <v>5385</v>
      </c>
      <c r="I13" s="234">
        <v>5288</v>
      </c>
      <c r="J13" s="234">
        <v>5366</v>
      </c>
      <c r="K13" s="234">
        <v>5579.68</v>
      </c>
      <c r="L13" s="234">
        <v>5548</v>
      </c>
      <c r="M13" s="234">
        <v>5726.7</v>
      </c>
      <c r="N13" s="234">
        <v>5197.7182681892245</v>
      </c>
      <c r="O13" s="234">
        <v>5091.3</v>
      </c>
      <c r="P13" s="234">
        <v>4671</v>
      </c>
      <c r="Q13" s="234">
        <v>4456.8899999999994</v>
      </c>
      <c r="R13" s="234">
        <v>4133.2700000000004</v>
      </c>
      <c r="S13" s="234">
        <v>4060</v>
      </c>
      <c r="T13" s="234">
        <v>4666</v>
      </c>
      <c r="U13" s="234">
        <v>4649</v>
      </c>
      <c r="V13" s="234">
        <v>4668</v>
      </c>
    </row>
    <row r="14" spans="1:22" x14ac:dyDescent="0.2">
      <c r="A14" s="227" t="s">
        <v>213</v>
      </c>
      <c r="B14" s="226"/>
      <c r="C14" s="226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379"/>
      <c r="T14" s="379"/>
      <c r="U14" s="379"/>
      <c r="V14" s="379"/>
    </row>
    <row r="15" spans="1:22" x14ac:dyDescent="0.2">
      <c r="A15" s="227"/>
      <c r="B15" s="56" t="s">
        <v>435</v>
      </c>
      <c r="C15" s="226"/>
      <c r="D15" s="238">
        <v>856</v>
      </c>
      <c r="E15" s="238">
        <v>846</v>
      </c>
      <c r="F15" s="238">
        <v>854</v>
      </c>
      <c r="G15" s="238">
        <v>943</v>
      </c>
      <c r="H15" s="238">
        <v>925</v>
      </c>
      <c r="I15" s="238">
        <v>824</v>
      </c>
      <c r="J15" s="238">
        <v>787</v>
      </c>
      <c r="K15" s="238">
        <v>843</v>
      </c>
      <c r="L15" s="238">
        <v>856.6</v>
      </c>
      <c r="M15" s="238">
        <v>891</v>
      </c>
      <c r="N15" s="238">
        <v>884.82299986840076</v>
      </c>
      <c r="O15" s="238">
        <v>837.2</v>
      </c>
      <c r="P15" s="238">
        <v>781</v>
      </c>
      <c r="Q15" s="238">
        <v>920.64454279905976</v>
      </c>
      <c r="R15" s="238">
        <v>825.82640809466898</v>
      </c>
      <c r="S15" s="238">
        <v>783.38910134739297</v>
      </c>
      <c r="T15" s="238">
        <v>952.78020760445224</v>
      </c>
      <c r="U15" s="238">
        <v>793.95366294270639</v>
      </c>
      <c r="V15" s="238">
        <v>846.95553128529571</v>
      </c>
    </row>
    <row r="16" spans="1:22" x14ac:dyDescent="0.2">
      <c r="A16" s="227"/>
      <c r="B16" s="56" t="s">
        <v>255</v>
      </c>
      <c r="C16" s="226"/>
      <c r="D16" s="238">
        <v>1771</v>
      </c>
      <c r="E16" s="238">
        <v>1736</v>
      </c>
      <c r="F16" s="238">
        <v>1983</v>
      </c>
      <c r="G16" s="238">
        <v>1962</v>
      </c>
      <c r="H16" s="238">
        <v>1951</v>
      </c>
      <c r="I16" s="238">
        <v>1917</v>
      </c>
      <c r="J16" s="238">
        <v>1998</v>
      </c>
      <c r="K16" s="238">
        <v>2058</v>
      </c>
      <c r="L16" s="238">
        <v>2219.5</v>
      </c>
      <c r="M16" s="238">
        <v>2343.4</v>
      </c>
      <c r="N16" s="238">
        <v>2397.2044860952333</v>
      </c>
      <c r="O16" s="238">
        <v>3098.2</v>
      </c>
      <c r="P16" s="238">
        <v>2889</v>
      </c>
      <c r="Q16" s="238">
        <v>2947.099947534713</v>
      </c>
      <c r="R16" s="238">
        <v>3499.3807699303352</v>
      </c>
      <c r="S16" s="238">
        <v>3546.6180981017378</v>
      </c>
      <c r="T16" s="238">
        <v>3326.1863999998509</v>
      </c>
      <c r="U16" s="238">
        <v>3259.448467881853</v>
      </c>
      <c r="V16" s="238">
        <v>3762.8415094905649</v>
      </c>
    </row>
    <row r="17" spans="1:22" x14ac:dyDescent="0.2">
      <c r="A17" s="227"/>
      <c r="B17" s="56" t="s">
        <v>212</v>
      </c>
      <c r="C17" s="226"/>
      <c r="D17" s="238">
        <v>1466</v>
      </c>
      <c r="E17" s="238">
        <v>1441</v>
      </c>
      <c r="F17" s="238">
        <v>1522</v>
      </c>
      <c r="G17" s="238">
        <v>1505</v>
      </c>
      <c r="H17" s="238">
        <v>1506</v>
      </c>
      <c r="I17" s="238">
        <v>1697</v>
      </c>
      <c r="J17" s="238">
        <v>1749</v>
      </c>
      <c r="K17" s="238">
        <v>1689</v>
      </c>
      <c r="L17" s="238">
        <v>1637.6</v>
      </c>
      <c r="M17" s="238">
        <v>1782.1</v>
      </c>
      <c r="N17" s="238">
        <v>1675.0862497917408</v>
      </c>
      <c r="O17" s="238">
        <v>1349.7</v>
      </c>
      <c r="P17" s="238">
        <v>1258</v>
      </c>
      <c r="Q17" s="238">
        <v>1482.9332072230693</v>
      </c>
      <c r="R17" s="238">
        <v>1330.2043807722068</v>
      </c>
      <c r="S17" s="238">
        <v>1261.8482579961849</v>
      </c>
      <c r="T17" s="238">
        <v>1534.6959041823313</v>
      </c>
      <c r="U17" s="238">
        <v>1278.8651830754477</v>
      </c>
      <c r="V17" s="238">
        <v>1364.2382309307325</v>
      </c>
    </row>
    <row r="18" spans="1:22" x14ac:dyDescent="0.2">
      <c r="A18" s="227"/>
      <c r="B18" s="56" t="s">
        <v>211</v>
      </c>
      <c r="C18" s="226"/>
      <c r="D18" s="238">
        <v>260</v>
      </c>
      <c r="E18" s="238">
        <v>297</v>
      </c>
      <c r="F18" s="238">
        <v>249</v>
      </c>
      <c r="G18" s="238">
        <v>203</v>
      </c>
      <c r="H18" s="238">
        <v>222</v>
      </c>
      <c r="I18" s="238">
        <v>250</v>
      </c>
      <c r="J18" s="238">
        <v>295</v>
      </c>
      <c r="K18" s="238">
        <v>305</v>
      </c>
      <c r="L18" s="238">
        <v>234.4</v>
      </c>
      <c r="M18" s="238">
        <v>249.8</v>
      </c>
      <c r="N18" s="238">
        <v>208.5320566871533</v>
      </c>
      <c r="O18" s="238">
        <v>351</v>
      </c>
      <c r="P18" s="238">
        <v>327</v>
      </c>
      <c r="Q18" s="238">
        <v>385.46832969947826</v>
      </c>
      <c r="R18" s="238">
        <v>352</v>
      </c>
      <c r="S18" s="238">
        <v>356</v>
      </c>
      <c r="T18" s="238">
        <v>420</v>
      </c>
      <c r="U18" s="238">
        <v>400</v>
      </c>
      <c r="V18" s="238">
        <v>502</v>
      </c>
    </row>
    <row r="19" spans="1:22" x14ac:dyDescent="0.2">
      <c r="A19" s="227"/>
      <c r="B19" s="56" t="s">
        <v>210</v>
      </c>
      <c r="C19" s="226"/>
      <c r="D19" s="238">
        <v>901</v>
      </c>
      <c r="E19" s="238">
        <v>886</v>
      </c>
      <c r="F19" s="238">
        <v>972</v>
      </c>
      <c r="G19" s="238">
        <v>863</v>
      </c>
      <c r="H19" s="238">
        <v>778</v>
      </c>
      <c r="I19" s="238">
        <v>743</v>
      </c>
      <c r="J19" s="238">
        <v>881</v>
      </c>
      <c r="K19" s="238">
        <v>770</v>
      </c>
      <c r="L19" s="238">
        <v>775.2</v>
      </c>
      <c r="M19" s="238">
        <v>660.1</v>
      </c>
      <c r="N19" s="238">
        <v>638.33179339670096</v>
      </c>
      <c r="O19" s="238">
        <v>743</v>
      </c>
      <c r="P19" s="238">
        <v>693</v>
      </c>
      <c r="Q19" s="238">
        <v>816.90994642733472</v>
      </c>
      <c r="R19" s="238">
        <v>732.77554521076263</v>
      </c>
      <c r="S19" s="238">
        <v>695.11990682937687</v>
      </c>
      <c r="T19" s="238">
        <v>845.4246912546547</v>
      </c>
      <c r="U19" s="238">
        <v>704.49409528719025</v>
      </c>
      <c r="V19" s="238">
        <v>751.52392212638915</v>
      </c>
    </row>
    <row r="20" spans="1:22" x14ac:dyDescent="0.2">
      <c r="A20" s="227"/>
      <c r="B20" s="56" t="s">
        <v>436</v>
      </c>
      <c r="C20" s="226"/>
      <c r="D20" s="238">
        <v>1362</v>
      </c>
      <c r="E20" s="238">
        <v>1542</v>
      </c>
      <c r="F20" s="238">
        <v>1769</v>
      </c>
      <c r="G20" s="238">
        <v>1879</v>
      </c>
      <c r="H20" s="238">
        <v>1884</v>
      </c>
      <c r="I20" s="238">
        <v>1886</v>
      </c>
      <c r="J20" s="238">
        <v>1943</v>
      </c>
      <c r="K20" s="238">
        <v>2055</v>
      </c>
      <c r="L20" s="238">
        <v>2017.3</v>
      </c>
      <c r="M20" s="238">
        <v>1865.7</v>
      </c>
      <c r="N20" s="238">
        <v>1979.7076793962772</v>
      </c>
      <c r="O20" s="238">
        <v>1986.5</v>
      </c>
      <c r="P20" s="238">
        <v>1851</v>
      </c>
      <c r="Q20" s="238">
        <v>2005.2201590222273</v>
      </c>
      <c r="R20" s="238">
        <v>1947.8128959920264</v>
      </c>
      <c r="S20" s="238">
        <v>1979.4246357253069</v>
      </c>
      <c r="T20" s="238">
        <v>2209.7127969587104</v>
      </c>
      <c r="U20" s="238">
        <v>2167.2385908128026</v>
      </c>
      <c r="V20" s="238">
        <v>2236.4408061670174</v>
      </c>
    </row>
    <row r="21" spans="1:22" x14ac:dyDescent="0.2">
      <c r="A21" s="227"/>
      <c r="B21" s="227" t="s">
        <v>186</v>
      </c>
      <c r="C21" s="227"/>
      <c r="D21" s="234">
        <v>6616</v>
      </c>
      <c r="E21" s="234">
        <v>6748</v>
      </c>
      <c r="F21" s="234">
        <v>7349</v>
      </c>
      <c r="G21" s="234">
        <v>7355</v>
      </c>
      <c r="H21" s="234">
        <v>7266</v>
      </c>
      <c r="I21" s="234">
        <v>7317</v>
      </c>
      <c r="J21" s="234">
        <v>7653</v>
      </c>
      <c r="K21" s="234">
        <v>7720</v>
      </c>
      <c r="L21" s="234">
        <v>7740.5999999999995</v>
      </c>
      <c r="M21" s="234">
        <v>7792.1</v>
      </c>
      <c r="N21" s="234">
        <v>7783.6852652355055</v>
      </c>
      <c r="O21" s="234">
        <v>8365.5999999999985</v>
      </c>
      <c r="P21" s="234">
        <v>7799</v>
      </c>
      <c r="Q21" s="234">
        <v>8558.2761327058815</v>
      </c>
      <c r="R21" s="234">
        <v>8688</v>
      </c>
      <c r="S21" s="234">
        <v>8622.4</v>
      </c>
      <c r="T21" s="234">
        <v>9288.7999999999993</v>
      </c>
      <c r="U21" s="234">
        <v>8604</v>
      </c>
      <c r="V21" s="234">
        <v>9464</v>
      </c>
    </row>
    <row r="22" spans="1:22" x14ac:dyDescent="0.2">
      <c r="A22" s="227" t="s">
        <v>207</v>
      </c>
      <c r="B22" s="226"/>
      <c r="C22" s="226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379"/>
      <c r="T22" s="379"/>
      <c r="U22" s="379"/>
      <c r="V22" s="379"/>
    </row>
    <row r="23" spans="1:22" x14ac:dyDescent="0.2">
      <c r="A23" s="227" t="s">
        <v>205</v>
      </c>
      <c r="B23" s="226"/>
      <c r="C23" s="226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379"/>
      <c r="T23" s="379"/>
      <c r="U23" s="379"/>
      <c r="V23" s="379"/>
    </row>
    <row r="24" spans="1:22" x14ac:dyDescent="0.2">
      <c r="A24" s="227"/>
      <c r="B24" s="226" t="s">
        <v>204</v>
      </c>
      <c r="C24" s="226"/>
      <c r="D24" s="230" t="s">
        <v>12</v>
      </c>
      <c r="E24" s="238">
        <v>15.86</v>
      </c>
      <c r="F24" s="238">
        <v>28.25</v>
      </c>
      <c r="G24" s="238">
        <v>29.155000000000001</v>
      </c>
      <c r="H24" s="238">
        <v>29.8</v>
      </c>
      <c r="I24" s="238">
        <v>30.11</v>
      </c>
      <c r="J24" s="238">
        <v>23.3</v>
      </c>
      <c r="K24" s="238">
        <v>30.4</v>
      </c>
      <c r="L24" s="238">
        <v>19.3203</v>
      </c>
      <c r="M24" s="238">
        <v>15.295159386811189</v>
      </c>
      <c r="N24" s="238">
        <v>15.439070604536795</v>
      </c>
      <c r="O24" s="238">
        <v>11.568844</v>
      </c>
      <c r="P24" s="238">
        <v>12</v>
      </c>
      <c r="Q24" s="238">
        <v>8</v>
      </c>
      <c r="R24" s="238">
        <v>7.9</v>
      </c>
      <c r="S24" s="238">
        <v>4.2</v>
      </c>
      <c r="T24" s="238">
        <v>5</v>
      </c>
      <c r="U24" s="238">
        <v>5</v>
      </c>
      <c r="V24" s="238">
        <v>5</v>
      </c>
    </row>
    <row r="25" spans="1:22" x14ac:dyDescent="0.2">
      <c r="A25" s="227"/>
      <c r="B25" s="226" t="s">
        <v>203</v>
      </c>
      <c r="C25" s="226"/>
      <c r="D25" s="230" t="s">
        <v>12</v>
      </c>
      <c r="E25" s="230">
        <v>10.16</v>
      </c>
      <c r="F25" s="230">
        <v>14.19</v>
      </c>
      <c r="G25" s="230">
        <v>19.760000000000002</v>
      </c>
      <c r="H25" s="230">
        <v>21.29</v>
      </c>
      <c r="I25" s="230">
        <v>24.8</v>
      </c>
      <c r="J25" s="230">
        <v>24.5</v>
      </c>
      <c r="K25" s="230">
        <v>21.2</v>
      </c>
      <c r="L25" s="230">
        <v>20.518899999999999</v>
      </c>
      <c r="M25" s="230">
        <v>25.61628132535559</v>
      </c>
      <c r="N25" s="230">
        <v>21.918594886128172</v>
      </c>
      <c r="O25" s="230">
        <v>25.3659</v>
      </c>
      <c r="P25" s="230">
        <v>25</v>
      </c>
      <c r="Q25" s="230">
        <v>25</v>
      </c>
      <c r="R25" s="230">
        <v>26.4</v>
      </c>
      <c r="S25" s="230">
        <v>21</v>
      </c>
      <c r="T25" s="230">
        <v>19</v>
      </c>
      <c r="U25" s="230">
        <v>18</v>
      </c>
      <c r="V25" s="230">
        <v>18</v>
      </c>
    </row>
    <row r="26" spans="1:22" x14ac:dyDescent="0.2">
      <c r="A26" s="227"/>
      <c r="B26" s="226" t="s">
        <v>437</v>
      </c>
      <c r="C26" s="226"/>
      <c r="D26" s="230">
        <v>56</v>
      </c>
      <c r="E26" s="230">
        <v>52</v>
      </c>
      <c r="F26" s="230">
        <v>61</v>
      </c>
      <c r="G26" s="230">
        <v>72.5</v>
      </c>
      <c r="H26" s="230">
        <v>71</v>
      </c>
      <c r="I26" s="230">
        <v>60.2</v>
      </c>
      <c r="J26" s="230">
        <v>61.6</v>
      </c>
      <c r="K26" s="230">
        <v>61.1</v>
      </c>
      <c r="L26" s="230">
        <v>49</v>
      </c>
      <c r="M26" s="230">
        <v>42.651381672830759</v>
      </c>
      <c r="N26" s="230">
        <v>39.61201953260931</v>
      </c>
      <c r="O26" s="230">
        <v>37.700000000000003</v>
      </c>
      <c r="P26" s="230">
        <v>39.621621621621621</v>
      </c>
      <c r="Q26" s="230">
        <v>32.432432432432428</v>
      </c>
      <c r="R26" s="230">
        <v>24.432432432432432</v>
      </c>
      <c r="S26" s="230">
        <v>26.216216216216214</v>
      </c>
      <c r="T26" s="230">
        <v>18</v>
      </c>
      <c r="U26" s="230">
        <v>19</v>
      </c>
      <c r="V26" s="230">
        <v>18</v>
      </c>
    </row>
    <row r="27" spans="1:22" x14ac:dyDescent="0.2">
      <c r="A27" s="227"/>
      <c r="B27" s="226" t="s">
        <v>438</v>
      </c>
      <c r="C27" s="226"/>
      <c r="D27" s="238">
        <v>125</v>
      </c>
      <c r="E27" s="238">
        <v>114.5</v>
      </c>
      <c r="F27" s="238">
        <v>127</v>
      </c>
      <c r="G27" s="238">
        <v>127</v>
      </c>
      <c r="H27" s="238">
        <v>111.05</v>
      </c>
      <c r="I27" s="238">
        <v>101.3</v>
      </c>
      <c r="J27" s="238">
        <v>98.5</v>
      </c>
      <c r="K27" s="238">
        <v>95</v>
      </c>
      <c r="L27" s="238">
        <v>98.187200000000004</v>
      </c>
      <c r="M27" s="238">
        <v>83.972055853541917</v>
      </c>
      <c r="N27" s="238">
        <v>71.4577048835732</v>
      </c>
      <c r="O27" s="238">
        <v>68.661336000000006</v>
      </c>
      <c r="P27" s="238">
        <v>66</v>
      </c>
      <c r="Q27" s="238">
        <v>54</v>
      </c>
      <c r="R27" s="238">
        <v>43.7</v>
      </c>
      <c r="S27" s="238">
        <v>33</v>
      </c>
      <c r="T27" s="238">
        <v>30</v>
      </c>
      <c r="U27" s="238">
        <v>27</v>
      </c>
      <c r="V27" s="238">
        <v>25</v>
      </c>
    </row>
    <row r="28" spans="1:22" x14ac:dyDescent="0.2">
      <c r="A28" s="227"/>
      <c r="B28" s="226" t="s">
        <v>254</v>
      </c>
      <c r="C28" s="226"/>
      <c r="D28" s="230">
        <v>121</v>
      </c>
      <c r="E28" s="230">
        <v>114</v>
      </c>
      <c r="F28" s="230">
        <v>90</v>
      </c>
      <c r="G28" s="230">
        <v>93</v>
      </c>
      <c r="H28" s="230">
        <v>91</v>
      </c>
      <c r="I28" s="230">
        <v>88</v>
      </c>
      <c r="J28" s="230">
        <v>86</v>
      </c>
      <c r="K28" s="230">
        <v>89</v>
      </c>
      <c r="L28" s="230">
        <v>82.538499999999999</v>
      </c>
      <c r="M28" s="230">
        <v>70.231585587564425</v>
      </c>
      <c r="N28" s="230">
        <v>85.726744057064664</v>
      </c>
      <c r="O28" s="230">
        <v>77.694870000000009</v>
      </c>
      <c r="P28" s="230">
        <v>90</v>
      </c>
      <c r="Q28" s="230">
        <v>85</v>
      </c>
      <c r="R28" s="230">
        <v>66.900000000000006</v>
      </c>
      <c r="S28" s="230">
        <v>51.7</v>
      </c>
      <c r="T28" s="230">
        <v>55</v>
      </c>
      <c r="U28" s="230">
        <v>53</v>
      </c>
      <c r="V28" s="230">
        <v>52</v>
      </c>
    </row>
    <row r="29" spans="1:22" x14ac:dyDescent="0.2">
      <c r="A29" s="227"/>
      <c r="B29" s="227" t="s">
        <v>186</v>
      </c>
      <c r="C29" s="227"/>
      <c r="D29" s="234">
        <v>302</v>
      </c>
      <c r="E29" s="234">
        <v>306.52</v>
      </c>
      <c r="F29" s="234">
        <v>320.44</v>
      </c>
      <c r="G29" s="234">
        <v>341.41500000000002</v>
      </c>
      <c r="H29" s="234">
        <v>324.14</v>
      </c>
      <c r="I29" s="234">
        <v>304.40999999999997</v>
      </c>
      <c r="J29" s="234">
        <v>293.89999999999998</v>
      </c>
      <c r="K29" s="234">
        <v>296.7</v>
      </c>
      <c r="L29" s="234">
        <v>269.56490000000002</v>
      </c>
      <c r="M29" s="234">
        <v>237.76646382610386</v>
      </c>
      <c r="N29" s="234">
        <v>234.15413396391216</v>
      </c>
      <c r="O29" s="234">
        <v>220.99095000000003</v>
      </c>
      <c r="P29" s="234">
        <v>232.62162162162161</v>
      </c>
      <c r="Q29" s="234">
        <v>204.43243243243242</v>
      </c>
      <c r="R29" s="234">
        <v>169.33243243243243</v>
      </c>
      <c r="S29" s="234">
        <v>136.11621621621623</v>
      </c>
      <c r="T29" s="234">
        <v>127</v>
      </c>
      <c r="U29" s="234">
        <v>122</v>
      </c>
      <c r="V29" s="234">
        <v>118</v>
      </c>
    </row>
    <row r="30" spans="1:22" ht="13.5" thickBot="1" x14ac:dyDescent="0.25">
      <c r="A30" s="224"/>
      <c r="B30" s="223"/>
      <c r="C30" s="223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</row>
    <row r="31" spans="1:22" x14ac:dyDescent="0.2">
      <c r="A31" s="565"/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379"/>
      <c r="V31" s="379"/>
    </row>
    <row r="32" spans="1:22" x14ac:dyDescent="0.2">
      <c r="A32" s="226" t="s">
        <v>439</v>
      </c>
      <c r="B32" s="226" t="s">
        <v>328</v>
      </c>
      <c r="C32" s="226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379"/>
      <c r="V32" s="379"/>
    </row>
    <row r="33" spans="1:22" x14ac:dyDescent="0.2">
      <c r="A33" s="226" t="s">
        <v>327</v>
      </c>
      <c r="B33" s="226" t="s">
        <v>330</v>
      </c>
      <c r="C33" s="226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379"/>
      <c r="V33" s="379"/>
    </row>
    <row r="34" spans="1:22" x14ac:dyDescent="0.2">
      <c r="A34" s="226" t="s">
        <v>329</v>
      </c>
      <c r="B34" s="226" t="s">
        <v>444</v>
      </c>
      <c r="C34" s="226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379"/>
      <c r="V34" s="379"/>
    </row>
    <row r="35" spans="1:22" x14ac:dyDescent="0.2">
      <c r="A35" s="226" t="s">
        <v>331</v>
      </c>
      <c r="B35" s="226" t="s">
        <v>332</v>
      </c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379"/>
      <c r="V35" s="379"/>
    </row>
    <row r="36" spans="1:22" x14ac:dyDescent="0.2">
      <c r="A36" s="636" t="s">
        <v>421</v>
      </c>
      <c r="B36" s="226"/>
      <c r="C36" s="226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379"/>
      <c r="V36" s="379"/>
    </row>
    <row r="37" spans="1:22" x14ac:dyDescent="0.2">
      <c r="B37" s="565"/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379"/>
      <c r="V37" s="379"/>
    </row>
    <row r="38" spans="1:22" x14ac:dyDescent="0.2">
      <c r="A38" s="565"/>
      <c r="B38" s="565"/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379"/>
      <c r="V38" s="379"/>
    </row>
    <row r="39" spans="1:22" x14ac:dyDescent="0.2">
      <c r="A39" s="565"/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379"/>
      <c r="V39" s="379"/>
    </row>
    <row r="40" spans="1:22" x14ac:dyDescent="0.2">
      <c r="A40" s="382" t="s">
        <v>253</v>
      </c>
      <c r="B40" s="565"/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381"/>
      <c r="T40" s="565"/>
      <c r="U40" s="381"/>
    </row>
    <row r="41" spans="1:22" x14ac:dyDescent="0.2">
      <c r="A41" s="382" t="s">
        <v>252</v>
      </c>
      <c r="B41" s="565"/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381"/>
      <c r="T41" s="565"/>
      <c r="U41" s="381"/>
    </row>
    <row r="42" spans="1:22" ht="13.5" thickBot="1" x14ac:dyDescent="0.25">
      <c r="A42" s="383" t="s">
        <v>251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381"/>
      <c r="T42" s="565"/>
      <c r="U42" s="381"/>
      <c r="V42" s="381"/>
    </row>
    <row r="43" spans="1:22" x14ac:dyDescent="0.2">
      <c r="A43" s="773"/>
      <c r="B43" s="774"/>
      <c r="C43" s="774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5"/>
      <c r="U43" s="775"/>
      <c r="V43" s="775"/>
    </row>
    <row r="44" spans="1:22" x14ac:dyDescent="0.2">
      <c r="A44" s="776"/>
      <c r="B44" s="777"/>
      <c r="C44" s="778" t="s">
        <v>39</v>
      </c>
      <c r="D44" s="779">
        <v>1986</v>
      </c>
      <c r="E44" s="778">
        <v>1987</v>
      </c>
      <c r="F44" s="779">
        <v>1988</v>
      </c>
      <c r="G44" s="778">
        <v>1989</v>
      </c>
      <c r="H44" s="779">
        <v>1990</v>
      </c>
      <c r="I44" s="778">
        <v>1991</v>
      </c>
      <c r="J44" s="779">
        <v>1992</v>
      </c>
      <c r="K44" s="778">
        <v>1993</v>
      </c>
      <c r="L44" s="779">
        <v>1994</v>
      </c>
      <c r="M44" s="778">
        <v>1995</v>
      </c>
      <c r="N44" s="779">
        <v>1996</v>
      </c>
      <c r="O44" s="778">
        <v>1997</v>
      </c>
      <c r="P44" s="779">
        <v>1998</v>
      </c>
      <c r="Q44" s="778">
        <v>1999</v>
      </c>
      <c r="R44" s="779">
        <v>2000</v>
      </c>
      <c r="S44" s="780">
        <v>2001</v>
      </c>
      <c r="T44" s="780">
        <v>2002</v>
      </c>
      <c r="U44" s="780">
        <v>2003</v>
      </c>
      <c r="V44" s="780">
        <v>2004</v>
      </c>
    </row>
    <row r="45" spans="1:22" ht="13.5" thickBot="1" x14ac:dyDescent="0.25">
      <c r="A45" s="781"/>
      <c r="B45" s="782"/>
      <c r="C45" s="782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N45" s="783"/>
      <c r="O45" s="783"/>
      <c r="P45" s="783"/>
      <c r="Q45" s="783"/>
      <c r="R45" s="783"/>
      <c r="S45" s="786"/>
      <c r="T45" s="786"/>
      <c r="U45" s="786"/>
      <c r="V45" s="786"/>
    </row>
    <row r="46" spans="1:22" x14ac:dyDescent="0.2">
      <c r="A46" s="237"/>
      <c r="B46" s="236"/>
      <c r="C46" s="236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</row>
    <row r="47" spans="1:22" x14ac:dyDescent="0.2">
      <c r="A47" s="227" t="s">
        <v>217</v>
      </c>
      <c r="B47" s="226"/>
      <c r="C47" s="226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379"/>
      <c r="T47" s="379"/>
      <c r="U47" s="379"/>
      <c r="V47" s="379"/>
    </row>
    <row r="48" spans="1:22" x14ac:dyDescent="0.2">
      <c r="A48" s="227" t="s">
        <v>207</v>
      </c>
      <c r="B48" s="226"/>
      <c r="C48" s="226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379"/>
      <c r="T48" s="379"/>
      <c r="U48" s="379"/>
      <c r="V48" s="379"/>
    </row>
    <row r="49" spans="1:22" x14ac:dyDescent="0.2">
      <c r="A49" s="227" t="s">
        <v>200</v>
      </c>
      <c r="B49" s="226"/>
      <c r="C49" s="226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379"/>
      <c r="T49" s="379"/>
      <c r="U49" s="379"/>
      <c r="V49" s="379"/>
    </row>
    <row r="50" spans="1:22" x14ac:dyDescent="0.2">
      <c r="A50" s="232"/>
      <c r="B50" s="226" t="s">
        <v>250</v>
      </c>
      <c r="C50" s="226"/>
      <c r="D50" s="228">
        <v>5.781511717760214</v>
      </c>
      <c r="E50" s="228">
        <v>5.4603166223290911</v>
      </c>
      <c r="F50" s="228">
        <v>6.8783908187572624</v>
      </c>
      <c r="G50" s="228">
        <v>6.2826534630413038</v>
      </c>
      <c r="H50" s="228">
        <v>7.2694576718959585</v>
      </c>
      <c r="I50" s="228">
        <v>8.0771751909955096</v>
      </c>
      <c r="J50" s="228">
        <v>7.2731125022991234</v>
      </c>
      <c r="K50" s="228">
        <v>6.7248879418243153</v>
      </c>
      <c r="L50" s="228">
        <v>8.1470190000000002</v>
      </c>
      <c r="M50" s="228">
        <v>8.1999999999999993</v>
      </c>
      <c r="N50" s="228">
        <v>9.0845494968436125</v>
      </c>
      <c r="O50" s="228">
        <v>9.1634069999999994</v>
      </c>
      <c r="P50" s="228">
        <v>9.3536950000000001</v>
      </c>
      <c r="Q50" s="228">
        <v>8.5110729999999997</v>
      </c>
      <c r="R50" s="228">
        <v>8.5</v>
      </c>
      <c r="S50" s="228">
        <v>6.4</v>
      </c>
      <c r="T50" s="228">
        <v>5.4</v>
      </c>
      <c r="U50" s="228">
        <v>5.7</v>
      </c>
      <c r="V50" s="228">
        <v>5.2</v>
      </c>
    </row>
    <row r="51" spans="1:22" x14ac:dyDescent="0.2">
      <c r="A51" s="227"/>
      <c r="B51" s="226" t="s">
        <v>249</v>
      </c>
      <c r="C51" s="226"/>
      <c r="D51" s="230" t="s">
        <v>12</v>
      </c>
      <c r="E51" s="230" t="s">
        <v>12</v>
      </c>
      <c r="F51" s="230" t="s">
        <v>12</v>
      </c>
      <c r="G51" s="230" t="s">
        <v>12</v>
      </c>
      <c r="H51" s="230" t="s">
        <v>12</v>
      </c>
      <c r="I51" s="230" t="s">
        <v>12</v>
      </c>
      <c r="J51" s="230" t="s">
        <v>12</v>
      </c>
      <c r="K51" s="230" t="s">
        <v>12</v>
      </c>
      <c r="L51" s="228">
        <v>3.6643628141694506</v>
      </c>
      <c r="M51" s="228">
        <v>3.5</v>
      </c>
      <c r="N51" s="228">
        <v>4.434743113689632</v>
      </c>
      <c r="O51" s="228">
        <v>4.9683219999999997</v>
      </c>
      <c r="P51" s="228">
        <v>4.4459239999999998</v>
      </c>
      <c r="Q51" s="228">
        <v>4.6024440000000002</v>
      </c>
      <c r="R51" s="228">
        <v>4</v>
      </c>
      <c r="S51" s="228">
        <v>3.6</v>
      </c>
      <c r="T51" s="228">
        <v>3.8</v>
      </c>
      <c r="U51" s="228">
        <v>4.4000000000000004</v>
      </c>
      <c r="V51" s="228">
        <v>4.2</v>
      </c>
    </row>
    <row r="52" spans="1:22" x14ac:dyDescent="0.2">
      <c r="A52" s="227"/>
      <c r="B52" s="226" t="s">
        <v>248</v>
      </c>
      <c r="C52" s="226"/>
      <c r="D52" s="230" t="s">
        <v>12</v>
      </c>
      <c r="E52" s="230" t="s">
        <v>12</v>
      </c>
      <c r="F52" s="230" t="s">
        <v>12</v>
      </c>
      <c r="G52" s="230" t="s">
        <v>12</v>
      </c>
      <c r="H52" s="230" t="s">
        <v>12</v>
      </c>
      <c r="I52" s="230" t="s">
        <v>12</v>
      </c>
      <c r="J52" s="230" t="s">
        <v>12</v>
      </c>
      <c r="K52" s="230" t="s">
        <v>12</v>
      </c>
      <c r="L52" s="228">
        <v>3.4879509547798171</v>
      </c>
      <c r="M52" s="228">
        <v>3.9</v>
      </c>
      <c r="N52" s="228">
        <v>3.9497689208852367</v>
      </c>
      <c r="O52" s="228">
        <v>4.1307410000000004</v>
      </c>
      <c r="P52" s="228">
        <v>4.2671400000000004</v>
      </c>
      <c r="Q52" s="228">
        <v>5.5024040000000003</v>
      </c>
      <c r="R52" s="228">
        <v>6.4</v>
      </c>
      <c r="S52" s="228">
        <v>4</v>
      </c>
      <c r="T52" s="228">
        <v>5.5</v>
      </c>
      <c r="U52" s="228">
        <v>5.25</v>
      </c>
      <c r="V52" s="228">
        <v>5.25</v>
      </c>
    </row>
    <row r="53" spans="1:22" x14ac:dyDescent="0.2">
      <c r="A53" s="227"/>
      <c r="B53" s="226" t="s">
        <v>247</v>
      </c>
      <c r="C53" s="226"/>
      <c r="D53" s="235">
        <v>43.835544193272121</v>
      </c>
      <c r="E53" s="235">
        <v>46.049460566669701</v>
      </c>
      <c r="F53" s="235">
        <v>49.220716339436713</v>
      </c>
      <c r="G53" s="235">
        <v>56.45541962048457</v>
      </c>
      <c r="H53" s="235">
        <v>58.752150820817228</v>
      </c>
      <c r="I53" s="235">
        <v>61.349223793501075</v>
      </c>
      <c r="J53" s="235">
        <v>57.639119546809859</v>
      </c>
      <c r="K53" s="235">
        <v>56.093242777355186</v>
      </c>
      <c r="L53" s="228">
        <v>50.460305033241362</v>
      </c>
      <c r="M53" s="233">
        <v>57.426747620517304</v>
      </c>
      <c r="N53" s="228">
        <v>53.432525803050467</v>
      </c>
      <c r="O53" s="228">
        <v>56.908669000000003</v>
      </c>
      <c r="P53" s="228">
        <v>57.278011999999997</v>
      </c>
      <c r="Q53" s="228">
        <v>53.344211999999999</v>
      </c>
      <c r="R53" s="228">
        <v>53.1</v>
      </c>
      <c r="S53" s="228">
        <v>51.8</v>
      </c>
      <c r="T53" s="228">
        <v>53.5</v>
      </c>
      <c r="U53" s="228">
        <v>61.1</v>
      </c>
      <c r="V53" s="228">
        <v>66.599999999999994</v>
      </c>
    </row>
    <row r="54" spans="1:22" x14ac:dyDescent="0.2">
      <c r="A54" s="227"/>
      <c r="B54" s="226" t="s">
        <v>246</v>
      </c>
      <c r="C54" s="226"/>
      <c r="D54" s="235">
        <v>22.775036</v>
      </c>
      <c r="E54" s="235">
        <v>18.127071000000001</v>
      </c>
      <c r="F54" s="235">
        <v>18.401724000000002</v>
      </c>
      <c r="G54" s="235">
        <v>16.418638999999999</v>
      </c>
      <c r="H54" s="235">
        <v>18.713618</v>
      </c>
      <c r="I54" s="235">
        <v>17.363630000000001</v>
      </c>
      <c r="J54" s="235">
        <v>14.663656</v>
      </c>
      <c r="K54" s="235">
        <v>13.872284000000001</v>
      </c>
      <c r="L54" s="235">
        <v>13.458582407595697</v>
      </c>
      <c r="M54" s="235">
        <v>15.599914243625433</v>
      </c>
      <c r="N54" s="235">
        <v>13.396792094956192</v>
      </c>
      <c r="O54" s="235">
        <v>12.432041</v>
      </c>
      <c r="P54" s="235">
        <v>12.432041</v>
      </c>
      <c r="Q54" s="235">
        <v>12.174334999999999</v>
      </c>
      <c r="R54" s="235">
        <v>11</v>
      </c>
      <c r="S54" s="235">
        <v>8.9</v>
      </c>
      <c r="T54" s="235">
        <v>8.4</v>
      </c>
      <c r="U54" s="235">
        <v>8.1</v>
      </c>
      <c r="V54" s="235">
        <v>8.6</v>
      </c>
    </row>
    <row r="55" spans="1:22" x14ac:dyDescent="0.2">
      <c r="A55" s="227"/>
      <c r="B55" s="226" t="s">
        <v>445</v>
      </c>
      <c r="C55" s="226"/>
      <c r="D55" s="230" t="s">
        <v>12</v>
      </c>
      <c r="E55" s="230" t="s">
        <v>12</v>
      </c>
      <c r="F55" s="230" t="s">
        <v>12</v>
      </c>
      <c r="G55" s="230" t="s">
        <v>12</v>
      </c>
      <c r="H55" s="230" t="s">
        <v>12</v>
      </c>
      <c r="I55" s="230" t="s">
        <v>12</v>
      </c>
      <c r="J55" s="230" t="s">
        <v>12</v>
      </c>
      <c r="K55" s="230" t="s">
        <v>12</v>
      </c>
      <c r="L55" s="230" t="s">
        <v>12</v>
      </c>
      <c r="M55" s="228">
        <v>2.0463495140794277</v>
      </c>
      <c r="N55" s="228">
        <v>0.76060952049165287</v>
      </c>
      <c r="O55" s="228">
        <v>0.60522699999999996</v>
      </c>
      <c r="P55" s="228">
        <v>1.591151</v>
      </c>
      <c r="Q55" s="228">
        <v>0.906026</v>
      </c>
      <c r="R55" s="230" t="s">
        <v>12</v>
      </c>
      <c r="S55" s="230" t="s">
        <v>12</v>
      </c>
      <c r="T55" s="230" t="s">
        <v>12</v>
      </c>
      <c r="U55" s="230" t="s">
        <v>12</v>
      </c>
      <c r="V55" s="235" t="s">
        <v>12</v>
      </c>
    </row>
    <row r="56" spans="1:22" x14ac:dyDescent="0.2">
      <c r="A56" s="227"/>
      <c r="B56" s="227" t="s">
        <v>186</v>
      </c>
      <c r="C56" s="227"/>
      <c r="D56" s="225">
        <v>72.392091911032338</v>
      </c>
      <c r="E56" s="225">
        <v>69.636848188998783</v>
      </c>
      <c r="F56" s="225">
        <v>74.500831158193975</v>
      </c>
      <c r="G56" s="225">
        <v>79.156712083525875</v>
      </c>
      <c r="H56" s="225">
        <v>84.735226492713181</v>
      </c>
      <c r="I56" s="225">
        <v>86.790028984496587</v>
      </c>
      <c r="J56" s="225">
        <v>79.575888049108983</v>
      </c>
      <c r="K56" s="225">
        <v>76.6904147191795</v>
      </c>
      <c r="L56" s="225">
        <v>79.218220209786324</v>
      </c>
      <c r="M56" s="225">
        <v>88.626661864142733</v>
      </c>
      <c r="N56" s="225">
        <v>84.298379429425154</v>
      </c>
      <c r="O56" s="225">
        <v>88.208407000000008</v>
      </c>
      <c r="P56" s="225">
        <v>89.367962999999989</v>
      </c>
      <c r="Q56" s="234">
        <v>85.040493999999995</v>
      </c>
      <c r="R56" s="234">
        <v>83</v>
      </c>
      <c r="S56" s="225">
        <v>74.7</v>
      </c>
      <c r="T56" s="225">
        <v>76.600000000000009</v>
      </c>
      <c r="U56" s="225">
        <v>84.55</v>
      </c>
      <c r="V56" s="225">
        <v>89.85</v>
      </c>
    </row>
    <row r="57" spans="1:22" x14ac:dyDescent="0.2">
      <c r="A57" s="227" t="s">
        <v>195</v>
      </c>
      <c r="B57" s="226"/>
      <c r="C57" s="226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38"/>
      <c r="P57" s="238"/>
      <c r="Q57" s="238"/>
      <c r="R57" s="238"/>
      <c r="S57" s="379"/>
      <c r="T57" s="379"/>
      <c r="U57" s="379"/>
      <c r="V57" s="379"/>
    </row>
    <row r="58" spans="1:22" x14ac:dyDescent="0.2">
      <c r="A58" s="227"/>
      <c r="B58" s="226" t="s">
        <v>245</v>
      </c>
      <c r="C58" s="226"/>
      <c r="D58" s="228">
        <v>15.1</v>
      </c>
      <c r="E58" s="228">
        <v>15.9</v>
      </c>
      <c r="F58" s="228">
        <v>18.2</v>
      </c>
      <c r="G58" s="228">
        <v>18.600000000000001</v>
      </c>
      <c r="H58" s="228">
        <v>19.7</v>
      </c>
      <c r="I58" s="228">
        <v>23.648</v>
      </c>
      <c r="J58" s="228">
        <v>23.779</v>
      </c>
      <c r="K58" s="228">
        <v>27.905999999999999</v>
      </c>
      <c r="L58" s="228">
        <v>29.5</v>
      </c>
      <c r="M58" s="233">
        <v>28.825675025234744</v>
      </c>
      <c r="N58" s="233">
        <v>32.07904874895037</v>
      </c>
      <c r="O58" s="233">
        <v>25.901036375</v>
      </c>
      <c r="P58" s="233">
        <v>22.156554318333331</v>
      </c>
      <c r="Q58" s="233">
        <v>24.156805161666668</v>
      </c>
      <c r="R58" s="233">
        <v>25.014500000000005</v>
      </c>
      <c r="S58" s="233">
        <v>24.504998000000001</v>
      </c>
      <c r="T58" s="233">
        <v>24.823599999999999</v>
      </c>
      <c r="U58" s="233">
        <v>25.19</v>
      </c>
      <c r="V58" s="233">
        <v>23.998699999999999</v>
      </c>
    </row>
    <row r="59" spans="1:22" x14ac:dyDescent="0.2">
      <c r="A59" s="227"/>
      <c r="B59" s="226" t="s">
        <v>244</v>
      </c>
      <c r="C59" s="226"/>
      <c r="D59" s="228">
        <v>26.080941604892761</v>
      </c>
      <c r="E59" s="228">
        <v>27.488525631396517</v>
      </c>
      <c r="F59" s="228">
        <v>41.553545678591753</v>
      </c>
      <c r="G59" s="228">
        <v>45.836520624007335</v>
      </c>
      <c r="H59" s="228">
        <v>57.664584576721445</v>
      </c>
      <c r="I59" s="228">
        <v>62.812690863213049</v>
      </c>
      <c r="J59" s="228">
        <v>66.18305384751784</v>
      </c>
      <c r="K59" s="228">
        <v>75.655027647696485</v>
      </c>
      <c r="L59" s="228">
        <v>77.285277616897247</v>
      </c>
      <c r="M59" s="228">
        <v>84.425459473929706</v>
      </c>
      <c r="N59" s="228">
        <v>94.972905212893835</v>
      </c>
      <c r="O59" s="228">
        <v>94.902377999999999</v>
      </c>
      <c r="P59" s="228">
        <v>92.924758999999995</v>
      </c>
      <c r="Q59" s="228">
        <v>102.70341467200001</v>
      </c>
      <c r="R59" s="228">
        <v>101.9</v>
      </c>
      <c r="S59" s="228">
        <v>93.6</v>
      </c>
      <c r="T59" s="228">
        <v>96.344999999999999</v>
      </c>
      <c r="U59" s="228">
        <v>100.8</v>
      </c>
      <c r="V59" s="228">
        <v>102.88500000000001</v>
      </c>
    </row>
    <row r="60" spans="1:22" x14ac:dyDescent="0.2">
      <c r="A60" s="227"/>
      <c r="B60" s="226" t="s">
        <v>243</v>
      </c>
      <c r="C60" s="226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238"/>
      <c r="R60" s="238"/>
      <c r="S60" s="379"/>
      <c r="T60" s="379"/>
      <c r="U60" s="379"/>
      <c r="V60" s="379"/>
    </row>
    <row r="61" spans="1:22" x14ac:dyDescent="0.2">
      <c r="A61" s="227"/>
      <c r="B61" s="226"/>
      <c r="C61" s="231" t="s">
        <v>242</v>
      </c>
      <c r="D61" s="230" t="s">
        <v>12</v>
      </c>
      <c r="E61" s="230" t="s">
        <v>12</v>
      </c>
      <c r="F61" s="230" t="s">
        <v>12</v>
      </c>
      <c r="G61" s="230" t="s">
        <v>12</v>
      </c>
      <c r="H61" s="230" t="s">
        <v>12</v>
      </c>
      <c r="I61" s="230" t="s">
        <v>12</v>
      </c>
      <c r="J61" s="230" t="s">
        <v>12</v>
      </c>
      <c r="K61" s="230" t="s">
        <v>12</v>
      </c>
      <c r="L61" s="230" t="s">
        <v>12</v>
      </c>
      <c r="M61" s="228">
        <v>6.986233533581931</v>
      </c>
      <c r="N61" s="228">
        <v>9.9353834614785423</v>
      </c>
      <c r="O61" s="228">
        <v>9.6119869999999992</v>
      </c>
      <c r="P61" s="228">
        <v>8.5185619999999993</v>
      </c>
      <c r="Q61" s="228">
        <v>8.9172130000000003</v>
      </c>
      <c r="R61" s="228">
        <v>8.6999999999999993</v>
      </c>
      <c r="S61" s="228">
        <v>7.9</v>
      </c>
      <c r="T61" s="228">
        <v>7.9</v>
      </c>
      <c r="U61" s="228">
        <v>8.5</v>
      </c>
      <c r="V61" s="228">
        <v>8.2449999999999992</v>
      </c>
    </row>
    <row r="62" spans="1:22" x14ac:dyDescent="0.2">
      <c r="A62" s="232"/>
      <c r="B62" s="379"/>
      <c r="C62" s="231" t="s">
        <v>396</v>
      </c>
      <c r="D62" s="230" t="s">
        <v>12</v>
      </c>
      <c r="E62" s="230" t="s">
        <v>12</v>
      </c>
      <c r="F62" s="230" t="s">
        <v>12</v>
      </c>
      <c r="G62" s="230" t="s">
        <v>12</v>
      </c>
      <c r="H62" s="230" t="s">
        <v>12</v>
      </c>
      <c r="I62" s="230" t="s">
        <v>12</v>
      </c>
      <c r="J62" s="230" t="s">
        <v>12</v>
      </c>
      <c r="K62" s="230" t="s">
        <v>12</v>
      </c>
      <c r="L62" s="230" t="s">
        <v>12</v>
      </c>
      <c r="M62" s="228">
        <v>12.349873580667152</v>
      </c>
      <c r="N62" s="228">
        <v>15.874086033649958</v>
      </c>
      <c r="O62" s="228">
        <v>15.6655</v>
      </c>
      <c r="P62" s="228">
        <v>14.089237000000001</v>
      </c>
      <c r="Q62" s="228">
        <v>15.854028</v>
      </c>
      <c r="R62" s="228">
        <v>15.6</v>
      </c>
      <c r="S62" s="228">
        <v>15.7</v>
      </c>
      <c r="T62" s="228">
        <v>15.7</v>
      </c>
      <c r="U62" s="228">
        <v>17.5</v>
      </c>
      <c r="V62" s="228">
        <v>17.5</v>
      </c>
    </row>
    <row r="63" spans="1:22" x14ac:dyDescent="0.2">
      <c r="A63" s="227"/>
      <c r="B63" s="226"/>
      <c r="C63" s="231" t="s">
        <v>241</v>
      </c>
      <c r="D63" s="230" t="s">
        <v>12</v>
      </c>
      <c r="E63" s="230" t="s">
        <v>12</v>
      </c>
      <c r="F63" s="230" t="s">
        <v>12</v>
      </c>
      <c r="G63" s="230" t="s">
        <v>12</v>
      </c>
      <c r="H63" s="230" t="s">
        <v>12</v>
      </c>
      <c r="I63" s="230" t="s">
        <v>12</v>
      </c>
      <c r="J63" s="230" t="s">
        <v>12</v>
      </c>
      <c r="K63" s="230" t="s">
        <v>12</v>
      </c>
      <c r="L63" s="230" t="s">
        <v>12</v>
      </c>
      <c r="M63" s="228">
        <v>17.617130537360332</v>
      </c>
      <c r="N63" s="228">
        <v>22.50569740939239</v>
      </c>
      <c r="O63" s="228">
        <v>16.887090000000001</v>
      </c>
      <c r="P63" s="228">
        <v>14.679645000000001</v>
      </c>
      <c r="Q63" s="228">
        <v>16.625291000000001</v>
      </c>
      <c r="R63" s="228">
        <v>16.3</v>
      </c>
      <c r="S63" s="228">
        <v>9.4</v>
      </c>
      <c r="T63" s="228">
        <v>9.4</v>
      </c>
      <c r="U63" s="228">
        <v>9.4</v>
      </c>
      <c r="V63" s="228">
        <v>9.4</v>
      </c>
    </row>
    <row r="64" spans="1:22" x14ac:dyDescent="0.2">
      <c r="A64" s="227"/>
      <c r="B64" s="226"/>
      <c r="C64" s="231" t="s">
        <v>397</v>
      </c>
      <c r="D64" s="230" t="s">
        <v>12</v>
      </c>
      <c r="E64" s="230" t="s">
        <v>12</v>
      </c>
      <c r="F64" s="230" t="s">
        <v>12</v>
      </c>
      <c r="G64" s="230" t="s">
        <v>12</v>
      </c>
      <c r="H64" s="230" t="s">
        <v>12</v>
      </c>
      <c r="I64" s="230" t="s">
        <v>12</v>
      </c>
      <c r="J64" s="230" t="s">
        <v>12</v>
      </c>
      <c r="K64" s="230" t="s">
        <v>12</v>
      </c>
      <c r="L64" s="230" t="s">
        <v>12</v>
      </c>
      <c r="M64" s="228">
        <v>15.401556015705081</v>
      </c>
      <c r="N64" s="228">
        <v>16.941711617275587</v>
      </c>
      <c r="O64" s="228">
        <v>18.13016</v>
      </c>
      <c r="P64" s="228">
        <v>18.931671000000001</v>
      </c>
      <c r="Q64" s="228">
        <v>21.314644999999999</v>
      </c>
      <c r="R64" s="228">
        <v>22.7</v>
      </c>
      <c r="S64" s="228">
        <v>21.1</v>
      </c>
      <c r="T64" s="228">
        <v>21.155000000000001</v>
      </c>
      <c r="U64" s="228">
        <v>21.2</v>
      </c>
      <c r="V64" s="228">
        <v>22.26</v>
      </c>
    </row>
    <row r="65" spans="1:22" x14ac:dyDescent="0.2">
      <c r="A65" s="227"/>
      <c r="B65" s="226"/>
      <c r="C65" s="231" t="s">
        <v>240</v>
      </c>
      <c r="D65" s="230" t="s">
        <v>12</v>
      </c>
      <c r="E65" s="230" t="s">
        <v>12</v>
      </c>
      <c r="F65" s="230" t="s">
        <v>12</v>
      </c>
      <c r="G65" s="230" t="s">
        <v>12</v>
      </c>
      <c r="H65" s="230" t="s">
        <v>12</v>
      </c>
      <c r="I65" s="230" t="s">
        <v>12</v>
      </c>
      <c r="J65" s="230" t="s">
        <v>12</v>
      </c>
      <c r="K65" s="230" t="s">
        <v>12</v>
      </c>
      <c r="L65" s="230" t="s">
        <v>12</v>
      </c>
      <c r="M65" s="228">
        <v>32.07066580661521</v>
      </c>
      <c r="N65" s="228">
        <v>29.716026691097365</v>
      </c>
      <c r="O65" s="228">
        <v>34.607641000000001</v>
      </c>
      <c r="P65" s="228">
        <v>36.705643999999999</v>
      </c>
      <c r="Q65" s="228">
        <v>39.992237672000009</v>
      </c>
      <c r="R65" s="228">
        <v>38.6</v>
      </c>
      <c r="S65" s="228">
        <v>39.5</v>
      </c>
      <c r="T65" s="228">
        <v>42.19</v>
      </c>
      <c r="U65" s="228">
        <v>44.2</v>
      </c>
      <c r="V65" s="228">
        <v>45.48</v>
      </c>
    </row>
    <row r="66" spans="1:22" ht="25.5" x14ac:dyDescent="0.2">
      <c r="A66" s="227"/>
      <c r="B66" s="565"/>
      <c r="C66" s="229" t="s">
        <v>239</v>
      </c>
      <c r="D66" s="228">
        <v>0.5</v>
      </c>
      <c r="E66" s="228">
        <v>0.5</v>
      </c>
      <c r="F66" s="228">
        <v>3.2</v>
      </c>
      <c r="G66" s="228">
        <v>3.9</v>
      </c>
      <c r="H66" s="228">
        <v>4.3360000000000003</v>
      </c>
      <c r="I66" s="228">
        <v>4.7880000000000003</v>
      </c>
      <c r="J66" s="228">
        <v>5.3369999999999997</v>
      </c>
      <c r="K66" s="228">
        <v>6.6420000000000003</v>
      </c>
      <c r="L66" s="228">
        <v>7.8</v>
      </c>
      <c r="M66" s="228">
        <v>9.7426017328655057</v>
      </c>
      <c r="N66" s="228">
        <v>11.019979135533323</v>
      </c>
      <c r="O66" s="228">
        <v>22.894566999999999</v>
      </c>
      <c r="P66" s="228">
        <v>19.918700000000001</v>
      </c>
      <c r="Q66" s="228">
        <v>21.065663000000001</v>
      </c>
      <c r="R66" s="228">
        <v>22.877082999999999</v>
      </c>
      <c r="S66" s="228">
        <v>23.206666999999999</v>
      </c>
      <c r="T66" s="228">
        <v>25.593333000000001</v>
      </c>
      <c r="U66" s="228">
        <v>32.299999999999997</v>
      </c>
      <c r="V66" s="228">
        <v>32.851999999999997</v>
      </c>
    </row>
    <row r="67" spans="1:22" x14ac:dyDescent="0.2">
      <c r="A67" s="227"/>
      <c r="B67" s="379"/>
      <c r="C67" s="227" t="s">
        <v>186</v>
      </c>
      <c r="D67" s="225">
        <v>41.680941604892759</v>
      </c>
      <c r="E67" s="225">
        <v>41.680941604892759</v>
      </c>
      <c r="F67" s="225">
        <v>43.888525631396519</v>
      </c>
      <c r="G67" s="225">
        <v>62.953545678591752</v>
      </c>
      <c r="H67" s="225">
        <v>68.336520624007335</v>
      </c>
      <c r="I67" s="225">
        <v>91.248690863213042</v>
      </c>
      <c r="J67" s="225">
        <v>95.29905384751784</v>
      </c>
      <c r="K67" s="225">
        <v>110.20302764769647</v>
      </c>
      <c r="L67" s="225">
        <v>114.58527761689724</v>
      </c>
      <c r="M67" s="225">
        <v>122.99373623202996</v>
      </c>
      <c r="N67" s="225">
        <v>138.07193309737752</v>
      </c>
      <c r="O67" s="225">
        <v>143.69798137500001</v>
      </c>
      <c r="P67" s="225">
        <v>135.00001331833334</v>
      </c>
      <c r="Q67" s="225">
        <v>147.92588283366666</v>
      </c>
      <c r="R67" s="225">
        <v>149.791583</v>
      </c>
      <c r="S67" s="225">
        <v>141.311665</v>
      </c>
      <c r="T67" s="225">
        <v>146.761933</v>
      </c>
      <c r="U67" s="225">
        <v>158.29</v>
      </c>
      <c r="V67" s="225">
        <v>159.73570000000001</v>
      </c>
    </row>
    <row r="68" spans="1:22" x14ac:dyDescent="0.2">
      <c r="A68" s="227"/>
      <c r="B68" s="226"/>
      <c r="C68" s="226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38"/>
      <c r="P68" s="238"/>
      <c r="Q68" s="238"/>
      <c r="R68" s="238"/>
      <c r="S68" s="238"/>
      <c r="T68" s="238"/>
      <c r="U68" s="238"/>
      <c r="V68" s="238"/>
    </row>
    <row r="69" spans="1:22" x14ac:dyDescent="0.2">
      <c r="A69" s="227"/>
      <c r="B69" s="227" t="s">
        <v>208</v>
      </c>
      <c r="C69" s="226"/>
      <c r="D69" s="225">
        <v>107.7</v>
      </c>
      <c r="E69" s="225">
        <v>122.02</v>
      </c>
      <c r="F69" s="225">
        <v>141</v>
      </c>
      <c r="G69" s="225">
        <v>147.16999999999999</v>
      </c>
      <c r="H69" s="225">
        <v>158.06576000000001</v>
      </c>
      <c r="I69" s="225">
        <v>157.98427799999999</v>
      </c>
      <c r="J69" s="225">
        <v>163.67071200000001</v>
      </c>
      <c r="K69" s="225">
        <v>175.31620100000001</v>
      </c>
      <c r="L69" s="225">
        <v>176.99824100000001</v>
      </c>
      <c r="M69" s="225">
        <v>195.69409200000001</v>
      </c>
      <c r="N69" s="225">
        <v>233.49226655514525</v>
      </c>
      <c r="O69" s="225">
        <v>216.49796900000001</v>
      </c>
      <c r="P69" s="225">
        <v>216.46821399999999</v>
      </c>
      <c r="Q69" s="225">
        <v>225.12694256</v>
      </c>
      <c r="R69" s="225">
        <v>227.29</v>
      </c>
      <c r="S69" s="225">
        <v>238</v>
      </c>
      <c r="T69" s="225">
        <v>255.85</v>
      </c>
      <c r="U69" s="225">
        <v>268.60000000000002</v>
      </c>
      <c r="V69" s="225">
        <v>273.7</v>
      </c>
    </row>
    <row r="70" spans="1:22" x14ac:dyDescent="0.2">
      <c r="A70" s="227"/>
      <c r="B70" s="227"/>
      <c r="C70" s="226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38"/>
      <c r="P70" s="238"/>
      <c r="Q70" s="238"/>
      <c r="R70" s="238"/>
      <c r="S70" s="238"/>
      <c r="T70" s="238"/>
      <c r="U70" s="238"/>
      <c r="V70" s="238"/>
    </row>
    <row r="71" spans="1:22" x14ac:dyDescent="0.2">
      <c r="A71" s="227"/>
      <c r="B71" s="227" t="s">
        <v>238</v>
      </c>
      <c r="C71" s="226"/>
      <c r="D71" s="225">
        <v>81.983999999999995</v>
      </c>
      <c r="E71" s="225">
        <v>230.58600000000001</v>
      </c>
      <c r="F71" s="225">
        <v>220.7</v>
      </c>
      <c r="G71" s="225">
        <v>223.3</v>
      </c>
      <c r="H71" s="225">
        <v>203.2</v>
      </c>
      <c r="I71" s="225">
        <v>212</v>
      </c>
      <c r="J71" s="225">
        <v>178.9</v>
      </c>
      <c r="K71" s="225">
        <v>205.2</v>
      </c>
      <c r="L71" s="225">
        <v>187.4</v>
      </c>
      <c r="M71" s="225">
        <v>144.65576535796913</v>
      </c>
      <c r="N71" s="225">
        <v>140.15303063799479</v>
      </c>
      <c r="O71" s="225">
        <v>140.91040000000001</v>
      </c>
      <c r="P71" s="225">
        <v>153.9384</v>
      </c>
      <c r="Q71" s="225">
        <v>159.26400000000001</v>
      </c>
      <c r="R71" s="225">
        <v>153.24879999999999</v>
      </c>
      <c r="S71" s="225">
        <v>144.4648</v>
      </c>
      <c r="T71" s="225">
        <v>156.73759999999999</v>
      </c>
      <c r="U71" s="225">
        <v>154.56</v>
      </c>
      <c r="V71" s="225">
        <v>161.38999999999999</v>
      </c>
    </row>
    <row r="72" spans="1:22" ht="13.5" thickBot="1" x14ac:dyDescent="0.25">
      <c r="A72" s="224"/>
      <c r="B72" s="223"/>
      <c r="C72" s="223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</row>
    <row r="73" spans="1:22" x14ac:dyDescent="0.2">
      <c r="A73" s="227"/>
      <c r="B73" s="226"/>
      <c r="C73" s="226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</row>
    <row r="74" spans="1:22" x14ac:dyDescent="0.2">
      <c r="A74" s="226" t="s">
        <v>334</v>
      </c>
      <c r="B74" s="226" t="s">
        <v>453</v>
      </c>
      <c r="C74" s="565"/>
      <c r="D74" s="565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</row>
    <row r="75" spans="1:22" x14ac:dyDescent="0.2">
      <c r="A75" s="226" t="s">
        <v>443</v>
      </c>
      <c r="B75" s="226" t="s">
        <v>336</v>
      </c>
      <c r="C75" s="226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228"/>
      <c r="P75" s="228"/>
      <c r="Q75" s="228"/>
      <c r="R75" s="228"/>
      <c r="S75" s="565"/>
      <c r="T75" s="565"/>
      <c r="U75" s="565"/>
      <c r="V75" s="565"/>
    </row>
    <row r="76" spans="1:22" x14ac:dyDescent="0.2">
      <c r="A76" s="636" t="s">
        <v>421</v>
      </c>
      <c r="B76" s="226"/>
      <c r="C76" s="226"/>
      <c r="D76" s="565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</row>
    <row r="77" spans="1:22" ht="14.25" x14ac:dyDescent="0.2">
      <c r="A77" s="347" t="s">
        <v>469</v>
      </c>
      <c r="B77" s="272"/>
      <c r="C77" s="226"/>
      <c r="D77" s="565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</row>
    <row r="78" spans="1:22" ht="14.25" x14ac:dyDescent="0.2">
      <c r="A78" s="272"/>
      <c r="B78" s="272"/>
    </row>
  </sheetData>
  <hyperlinks>
    <hyperlink ref="V1" r:id="rId1" display="lisa.brown@defra.gsi.gov.uk "/>
  </hyperlinks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86CE"/>
  </sheetPr>
  <dimension ref="A1:AJ116"/>
  <sheetViews>
    <sheetView showGridLines="0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.75" x14ac:dyDescent="0.2"/>
  <cols>
    <col min="1" max="1" width="3" style="16" customWidth="1"/>
    <col min="2" max="2" width="2" style="16" customWidth="1"/>
    <col min="3" max="3" width="29.88671875" style="16" customWidth="1"/>
    <col min="4" max="22" width="7.5546875" style="16" customWidth="1"/>
    <col min="23" max="31" width="8.88671875" style="16"/>
    <col min="32" max="34" width="7.5546875" style="16" customWidth="1"/>
    <col min="35" max="16384" width="8.88671875" style="16"/>
  </cols>
  <sheetData>
    <row r="1" spans="1:36" x14ac:dyDescent="0.2">
      <c r="A1" s="159" t="s">
        <v>224</v>
      </c>
      <c r="AG1" s="457" t="s">
        <v>468</v>
      </c>
      <c r="AH1" s="645" t="s">
        <v>456</v>
      </c>
    </row>
    <row r="2" spans="1:36" x14ac:dyDescent="0.2">
      <c r="A2" s="563" t="s">
        <v>223</v>
      </c>
    </row>
    <row r="3" spans="1:36" ht="13.5" thickBot="1" x14ac:dyDescent="0.25">
      <c r="A3" s="562" t="s">
        <v>46</v>
      </c>
      <c r="V3" s="537"/>
      <c r="AF3" s="537"/>
      <c r="AG3" s="537"/>
    </row>
    <row r="4" spans="1:36" x14ac:dyDescent="0.2">
      <c r="A4" s="787"/>
      <c r="B4" s="788"/>
      <c r="C4" s="788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</row>
    <row r="5" spans="1:36" x14ac:dyDescent="0.2">
      <c r="A5" s="791"/>
      <c r="B5" s="792"/>
      <c r="C5" s="793" t="s">
        <v>39</v>
      </c>
      <c r="D5" s="794">
        <v>1986</v>
      </c>
      <c r="E5" s="793">
        <v>1987</v>
      </c>
      <c r="F5" s="794">
        <v>1988</v>
      </c>
      <c r="G5" s="793">
        <v>1989</v>
      </c>
      <c r="H5" s="794">
        <v>1990</v>
      </c>
      <c r="I5" s="793">
        <v>1991</v>
      </c>
      <c r="J5" s="794">
        <v>1992</v>
      </c>
      <c r="K5" s="793">
        <v>1993</v>
      </c>
      <c r="L5" s="794">
        <v>1994</v>
      </c>
      <c r="M5" s="793">
        <v>1995</v>
      </c>
      <c r="N5" s="794">
        <v>1996</v>
      </c>
      <c r="O5" s="793">
        <v>1997</v>
      </c>
      <c r="P5" s="794">
        <v>1998</v>
      </c>
      <c r="Q5" s="793">
        <v>1999</v>
      </c>
      <c r="R5" s="793">
        <v>2000</v>
      </c>
      <c r="S5" s="793">
        <v>2001</v>
      </c>
      <c r="T5" s="793">
        <v>2002</v>
      </c>
      <c r="U5" s="793">
        <v>2003</v>
      </c>
      <c r="V5" s="795">
        <v>2004</v>
      </c>
      <c r="W5" s="793">
        <v>2005</v>
      </c>
      <c r="X5" s="793">
        <v>2006</v>
      </c>
      <c r="Y5" s="793">
        <v>2007</v>
      </c>
      <c r="Z5" s="793">
        <v>2008</v>
      </c>
      <c r="AA5" s="793">
        <v>2009</v>
      </c>
      <c r="AB5" s="795">
        <v>2010</v>
      </c>
      <c r="AC5" s="793">
        <v>2011</v>
      </c>
      <c r="AD5" s="793">
        <v>2012</v>
      </c>
      <c r="AE5" s="793">
        <v>2013</v>
      </c>
      <c r="AF5" s="795">
        <v>2014</v>
      </c>
      <c r="AG5" s="795">
        <v>2015</v>
      </c>
      <c r="AH5" s="795">
        <v>2016</v>
      </c>
      <c r="AI5" s="795">
        <v>2017</v>
      </c>
    </row>
    <row r="6" spans="1:36" ht="13.5" thickBot="1" x14ac:dyDescent="0.25">
      <c r="A6" s="796"/>
      <c r="B6" s="797"/>
      <c r="C6" s="797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9"/>
      <c r="W6" s="798"/>
      <c r="X6" s="798"/>
      <c r="Y6" s="798"/>
      <c r="Z6" s="798"/>
      <c r="AA6" s="798"/>
      <c r="AB6" s="799"/>
      <c r="AC6" s="798"/>
      <c r="AD6" s="798"/>
      <c r="AE6" s="798"/>
      <c r="AF6" s="798"/>
      <c r="AG6" s="798"/>
      <c r="AH6" s="798"/>
      <c r="AI6" s="798" t="s">
        <v>37</v>
      </c>
    </row>
    <row r="7" spans="1:36" x14ac:dyDescent="0.2">
      <c r="A7" s="157"/>
      <c r="B7" s="111"/>
      <c r="C7" s="111" t="s">
        <v>222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125"/>
      <c r="P7" s="125"/>
      <c r="Q7" s="125"/>
      <c r="R7" s="125"/>
      <c r="S7" s="125"/>
      <c r="T7" s="125"/>
      <c r="U7" s="125"/>
      <c r="V7" s="125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</row>
    <row r="8" spans="1:36" x14ac:dyDescent="0.2">
      <c r="A8" s="105" t="s">
        <v>221</v>
      </c>
      <c r="B8" s="80"/>
      <c r="C8" s="80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81"/>
      <c r="P8" s="81"/>
      <c r="Q8" s="81"/>
      <c r="R8" s="81"/>
      <c r="S8" s="81"/>
      <c r="T8" s="81"/>
      <c r="U8" s="81"/>
      <c r="V8" s="80"/>
      <c r="AF8" s="80"/>
      <c r="AG8" s="80"/>
      <c r="AH8" s="80"/>
      <c r="AI8" s="80"/>
    </row>
    <row r="9" spans="1:36" x14ac:dyDescent="0.2">
      <c r="A9" s="90"/>
      <c r="B9" s="56" t="s">
        <v>220</v>
      </c>
      <c r="C9" s="56"/>
      <c r="D9" s="200">
        <v>27.126903366488669</v>
      </c>
      <c r="E9" s="200">
        <v>32.813024990010511</v>
      </c>
      <c r="F9" s="200">
        <v>36.290200289830736</v>
      </c>
      <c r="G9" s="200">
        <v>39.309615513592952</v>
      </c>
      <c r="H9" s="200">
        <v>39.816101606286963</v>
      </c>
      <c r="I9" s="200">
        <v>41.943735902453263</v>
      </c>
      <c r="J9" s="200">
        <v>46.193231387076708</v>
      </c>
      <c r="K9" s="200">
        <v>54.511749848170417</v>
      </c>
      <c r="L9" s="200">
        <v>52.9457039823982</v>
      </c>
      <c r="M9" s="200">
        <v>49.673653960909903</v>
      </c>
      <c r="N9" s="200">
        <v>49.01949426650058</v>
      </c>
      <c r="O9" s="200">
        <v>42.196402999999997</v>
      </c>
      <c r="P9" s="200">
        <v>33.986195000000002</v>
      </c>
      <c r="Q9" s="200">
        <v>31.446362361617044</v>
      </c>
      <c r="R9" s="200">
        <v>31.604851660000001</v>
      </c>
      <c r="S9" s="200">
        <v>32.369148000000003</v>
      </c>
      <c r="T9" s="200">
        <v>31.979093281964499</v>
      </c>
      <c r="U9" s="200">
        <v>32.505252752875499</v>
      </c>
      <c r="V9" s="200">
        <v>33.202672503180501</v>
      </c>
      <c r="W9" s="366">
        <v>31.230469939797302</v>
      </c>
      <c r="X9" s="366">
        <v>32.231355585174455</v>
      </c>
      <c r="Y9" s="366">
        <v>31.652649411462718</v>
      </c>
      <c r="Z9" s="366">
        <v>34.055833580958783</v>
      </c>
      <c r="AA9" s="366">
        <v>35.302518070123966</v>
      </c>
      <c r="AB9" s="366">
        <v>32.996300522042588</v>
      </c>
      <c r="AC9" s="366">
        <v>38.615968612383234</v>
      </c>
      <c r="AD9" s="366">
        <v>37.955235446690274</v>
      </c>
      <c r="AE9" s="366">
        <v>45.499941608712483</v>
      </c>
      <c r="AF9" s="200">
        <v>41.574155228603502</v>
      </c>
      <c r="AG9" s="200">
        <v>44.801826695310709</v>
      </c>
      <c r="AH9" s="200" t="s">
        <v>12</v>
      </c>
      <c r="AI9" s="200" t="s">
        <v>12</v>
      </c>
      <c r="AJ9" s="220"/>
    </row>
    <row r="10" spans="1:36" x14ac:dyDescent="0.2">
      <c r="A10" s="90"/>
      <c r="B10" s="56" t="s">
        <v>219</v>
      </c>
      <c r="C10" s="56"/>
      <c r="D10" s="200">
        <v>144.61906414846109</v>
      </c>
      <c r="E10" s="200">
        <v>162.99470726533832</v>
      </c>
      <c r="F10" s="200">
        <v>200.78347604331319</v>
      </c>
      <c r="G10" s="200">
        <v>238.51503852234219</v>
      </c>
      <c r="H10" s="200">
        <v>257.38353230334644</v>
      </c>
      <c r="I10" s="200">
        <v>258.49649268339272</v>
      </c>
      <c r="J10" s="200">
        <v>268.75362275371094</v>
      </c>
      <c r="K10" s="200">
        <v>273.65098957307578</v>
      </c>
      <c r="L10" s="200">
        <v>301.81869646105673</v>
      </c>
      <c r="M10" s="200">
        <v>323.75404414428465</v>
      </c>
      <c r="N10" s="200">
        <v>352.31838639072237</v>
      </c>
      <c r="O10" s="200">
        <v>353.24252437146419</v>
      </c>
      <c r="P10" s="200">
        <v>351.72467525705889</v>
      </c>
      <c r="Q10" s="200">
        <v>400.45035833576634</v>
      </c>
      <c r="R10" s="200">
        <v>374.60165452826453</v>
      </c>
      <c r="S10" s="200">
        <v>392.50579553589404</v>
      </c>
      <c r="T10" s="200">
        <v>440.96909550777434</v>
      </c>
      <c r="U10" s="200">
        <v>456.42514808070729</v>
      </c>
      <c r="V10" s="200">
        <v>474.48485663119374</v>
      </c>
      <c r="W10" s="366">
        <v>473.19230369116235</v>
      </c>
      <c r="X10" s="366">
        <v>459.45848369404558</v>
      </c>
      <c r="Y10" s="366">
        <v>486.78432932018825</v>
      </c>
      <c r="Z10" s="366">
        <v>538.68416081943155</v>
      </c>
      <c r="AA10" s="366">
        <v>563.05329558258802</v>
      </c>
      <c r="AB10" s="366">
        <v>648.44418051811283</v>
      </c>
      <c r="AC10" s="366">
        <v>756.27252922312971</v>
      </c>
      <c r="AD10" s="366">
        <v>791.15159547383473</v>
      </c>
      <c r="AE10" s="366">
        <v>809.30597562634034</v>
      </c>
      <c r="AF10" s="200">
        <v>795.97666847841867</v>
      </c>
      <c r="AG10" s="200">
        <v>782.78833839668471</v>
      </c>
      <c r="AH10" s="200" t="s">
        <v>12</v>
      </c>
      <c r="AI10" s="200" t="s">
        <v>12</v>
      </c>
      <c r="AJ10" s="220"/>
    </row>
    <row r="11" spans="1:36" x14ac:dyDescent="0.2">
      <c r="A11" s="90"/>
      <c r="B11" s="56" t="s">
        <v>446</v>
      </c>
      <c r="C11" s="56"/>
      <c r="D11" s="200">
        <v>134.67813869617959</v>
      </c>
      <c r="E11" s="200">
        <v>145.66653756570361</v>
      </c>
      <c r="F11" s="200">
        <v>179.73073163988397</v>
      </c>
      <c r="G11" s="200">
        <v>187.03498678667714</v>
      </c>
      <c r="H11" s="200">
        <v>209.21460654454592</v>
      </c>
      <c r="I11" s="200">
        <v>223.43601534319478</v>
      </c>
      <c r="J11" s="200">
        <v>211.3301941064492</v>
      </c>
      <c r="K11" s="200">
        <v>238.4840954674811</v>
      </c>
      <c r="L11" s="200">
        <v>250.13035364889916</v>
      </c>
      <c r="M11" s="200">
        <v>256.9848217073324</v>
      </c>
      <c r="N11" s="200">
        <v>276.38533991522036</v>
      </c>
      <c r="O11" s="200">
        <v>275.42693194908173</v>
      </c>
      <c r="P11" s="200">
        <v>263.823653279518</v>
      </c>
      <c r="Q11" s="200">
        <v>285.26270191322914</v>
      </c>
      <c r="R11" s="200">
        <v>272.60800232998099</v>
      </c>
      <c r="S11" s="200">
        <v>262.83412437972976</v>
      </c>
      <c r="T11" s="200">
        <v>275.15174569999999</v>
      </c>
      <c r="U11" s="200">
        <v>274.69133599999998</v>
      </c>
      <c r="V11" s="200">
        <v>270.98415499999999</v>
      </c>
      <c r="W11" s="366">
        <v>265.83265956431774</v>
      </c>
      <c r="X11" s="366">
        <v>245.33979327181453</v>
      </c>
      <c r="Y11" s="366">
        <v>249.45593869751826</v>
      </c>
      <c r="Z11" s="366">
        <v>246.10813411904124</v>
      </c>
      <c r="AA11" s="366">
        <v>280.48186818812445</v>
      </c>
      <c r="AB11" s="366">
        <v>314.05966977594096</v>
      </c>
      <c r="AC11" s="366">
        <v>319.01967980102575</v>
      </c>
      <c r="AD11" s="366">
        <v>313.3720340977805</v>
      </c>
      <c r="AE11" s="366">
        <v>335.75941754363822</v>
      </c>
      <c r="AF11" s="200">
        <v>328.30126329304812</v>
      </c>
      <c r="AG11" s="200">
        <v>321.02951182305014</v>
      </c>
      <c r="AH11" s="200" t="s">
        <v>12</v>
      </c>
      <c r="AI11" s="200" t="s">
        <v>12</v>
      </c>
      <c r="AJ11" s="220"/>
    </row>
    <row r="12" spans="1:36" x14ac:dyDescent="0.2">
      <c r="A12" s="90"/>
      <c r="B12" s="56" t="s">
        <v>532</v>
      </c>
      <c r="C12" s="56"/>
      <c r="D12" s="200" t="s">
        <v>12</v>
      </c>
      <c r="E12" s="200" t="s">
        <v>12</v>
      </c>
      <c r="F12" s="200" t="s">
        <v>12</v>
      </c>
      <c r="G12" s="200" t="s">
        <v>12</v>
      </c>
      <c r="H12" s="200" t="s">
        <v>12</v>
      </c>
      <c r="I12" s="200" t="s">
        <v>12</v>
      </c>
      <c r="J12" s="200" t="s">
        <v>12</v>
      </c>
      <c r="K12" s="200" t="s">
        <v>12</v>
      </c>
      <c r="L12" s="200" t="s">
        <v>12</v>
      </c>
      <c r="M12" s="200" t="s">
        <v>12</v>
      </c>
      <c r="N12" s="200" t="s">
        <v>12</v>
      </c>
      <c r="O12" s="200" t="s">
        <v>12</v>
      </c>
      <c r="P12" s="200" t="s">
        <v>12</v>
      </c>
      <c r="Q12" s="200" t="s">
        <v>12</v>
      </c>
      <c r="R12" s="200" t="s">
        <v>12</v>
      </c>
      <c r="S12" s="200" t="s">
        <v>12</v>
      </c>
      <c r="T12" s="200" t="s">
        <v>12</v>
      </c>
      <c r="U12" s="200" t="s">
        <v>12</v>
      </c>
      <c r="V12" s="200" t="s">
        <v>12</v>
      </c>
      <c r="W12" s="200" t="s">
        <v>12</v>
      </c>
      <c r="X12" s="200" t="s">
        <v>12</v>
      </c>
      <c r="Y12" s="200" t="s">
        <v>12</v>
      </c>
      <c r="Z12" s="200" t="s">
        <v>12</v>
      </c>
      <c r="AA12" s="200" t="s">
        <v>12</v>
      </c>
      <c r="AB12" s="200" t="s">
        <v>12</v>
      </c>
      <c r="AC12" s="200" t="s">
        <v>12</v>
      </c>
      <c r="AD12" s="200" t="s">
        <v>12</v>
      </c>
      <c r="AE12" s="200" t="s">
        <v>12</v>
      </c>
      <c r="AF12" s="200" t="s">
        <v>12</v>
      </c>
      <c r="AG12" s="200" t="s">
        <v>12</v>
      </c>
      <c r="AH12" s="200">
        <v>93.446228708607691</v>
      </c>
      <c r="AI12" s="200">
        <v>121.27481970860769</v>
      </c>
      <c r="AJ12" s="220"/>
    </row>
    <row r="13" spans="1:36" x14ac:dyDescent="0.2">
      <c r="A13" s="90"/>
      <c r="B13" s="56" t="s">
        <v>200</v>
      </c>
      <c r="C13" s="56"/>
      <c r="D13" s="200" t="s">
        <v>12</v>
      </c>
      <c r="E13" s="200" t="s">
        <v>12</v>
      </c>
      <c r="F13" s="200" t="s">
        <v>12</v>
      </c>
      <c r="G13" s="200" t="s">
        <v>12</v>
      </c>
      <c r="H13" s="200" t="s">
        <v>12</v>
      </c>
      <c r="I13" s="200" t="s">
        <v>12</v>
      </c>
      <c r="J13" s="200" t="s">
        <v>12</v>
      </c>
      <c r="K13" s="200" t="s">
        <v>12</v>
      </c>
      <c r="L13" s="200" t="s">
        <v>12</v>
      </c>
      <c r="M13" s="200" t="s">
        <v>12</v>
      </c>
      <c r="N13" s="200" t="s">
        <v>12</v>
      </c>
      <c r="O13" s="200" t="s">
        <v>12</v>
      </c>
      <c r="P13" s="200" t="s">
        <v>12</v>
      </c>
      <c r="Q13" s="200" t="s">
        <v>12</v>
      </c>
      <c r="R13" s="200" t="s">
        <v>12</v>
      </c>
      <c r="S13" s="200" t="s">
        <v>12</v>
      </c>
      <c r="T13" s="200" t="s">
        <v>12</v>
      </c>
      <c r="U13" s="200" t="s">
        <v>12</v>
      </c>
      <c r="V13" s="200" t="s">
        <v>12</v>
      </c>
      <c r="W13" s="200" t="s">
        <v>12</v>
      </c>
      <c r="X13" s="200" t="s">
        <v>12</v>
      </c>
      <c r="Y13" s="200" t="s">
        <v>12</v>
      </c>
      <c r="Z13" s="200" t="s">
        <v>12</v>
      </c>
      <c r="AA13" s="200" t="s">
        <v>12</v>
      </c>
      <c r="AB13" s="200" t="s">
        <v>12</v>
      </c>
      <c r="AC13" s="200" t="s">
        <v>12</v>
      </c>
      <c r="AD13" s="200" t="s">
        <v>12</v>
      </c>
      <c r="AE13" s="200" t="s">
        <v>12</v>
      </c>
      <c r="AF13" s="200" t="s">
        <v>12</v>
      </c>
      <c r="AG13" s="200" t="s">
        <v>12</v>
      </c>
      <c r="AH13" s="200">
        <v>304.48620228833681</v>
      </c>
      <c r="AI13" s="200">
        <v>296.77144528833679</v>
      </c>
      <c r="AJ13" s="220"/>
    </row>
    <row r="14" spans="1:36" x14ac:dyDescent="0.2">
      <c r="A14" s="90"/>
      <c r="B14" s="56" t="s">
        <v>218</v>
      </c>
      <c r="C14" s="56"/>
      <c r="D14" s="200" t="s">
        <v>12</v>
      </c>
      <c r="E14" s="200" t="s">
        <v>12</v>
      </c>
      <c r="F14" s="200" t="s">
        <v>12</v>
      </c>
      <c r="G14" s="200" t="s">
        <v>12</v>
      </c>
      <c r="H14" s="200" t="s">
        <v>12</v>
      </c>
      <c r="I14" s="200" t="s">
        <v>12</v>
      </c>
      <c r="J14" s="200" t="s">
        <v>12</v>
      </c>
      <c r="K14" s="200" t="s">
        <v>12</v>
      </c>
      <c r="L14" s="200" t="s">
        <v>12</v>
      </c>
      <c r="M14" s="200" t="s">
        <v>12</v>
      </c>
      <c r="N14" s="200" t="s">
        <v>12</v>
      </c>
      <c r="O14" s="200" t="s">
        <v>12</v>
      </c>
      <c r="P14" s="200" t="s">
        <v>12</v>
      </c>
      <c r="Q14" s="200" t="s">
        <v>12</v>
      </c>
      <c r="R14" s="200" t="s">
        <v>12</v>
      </c>
      <c r="S14" s="200" t="s">
        <v>12</v>
      </c>
      <c r="T14" s="200" t="s">
        <v>12</v>
      </c>
      <c r="U14" s="200" t="s">
        <v>12</v>
      </c>
      <c r="V14" s="200" t="s">
        <v>12</v>
      </c>
      <c r="W14" s="200" t="s">
        <v>12</v>
      </c>
      <c r="X14" s="200" t="s">
        <v>12</v>
      </c>
      <c r="Y14" s="200" t="s">
        <v>12</v>
      </c>
      <c r="Z14" s="200" t="s">
        <v>12</v>
      </c>
      <c r="AA14" s="200" t="s">
        <v>12</v>
      </c>
      <c r="AB14" s="200" t="s">
        <v>12</v>
      </c>
      <c r="AC14" s="200" t="s">
        <v>12</v>
      </c>
      <c r="AD14" s="200" t="s">
        <v>12</v>
      </c>
      <c r="AE14" s="200" t="s">
        <v>12</v>
      </c>
      <c r="AF14" s="200" t="s">
        <v>12</v>
      </c>
      <c r="AG14" s="200" t="s">
        <v>12</v>
      </c>
      <c r="AH14" s="200">
        <v>891.62121498621764</v>
      </c>
      <c r="AI14" s="200">
        <v>933.19559791153586</v>
      </c>
      <c r="AJ14" s="220"/>
    </row>
    <row r="15" spans="1:36" x14ac:dyDescent="0.2">
      <c r="A15" s="90"/>
      <c r="B15" s="90" t="s">
        <v>353</v>
      </c>
      <c r="C15" s="56"/>
      <c r="D15" s="199">
        <f t="shared" ref="D15:AE15" si="0">SUM(D9:D11)</f>
        <v>306.42410621112936</v>
      </c>
      <c r="E15" s="199">
        <f t="shared" si="0"/>
        <v>341.47426982105242</v>
      </c>
      <c r="F15" s="199">
        <f t="shared" si="0"/>
        <v>416.80440797302788</v>
      </c>
      <c r="G15" s="199">
        <f t="shared" si="0"/>
        <v>464.85964082261228</v>
      </c>
      <c r="H15" s="199">
        <f t="shared" si="0"/>
        <v>506.41424045417932</v>
      </c>
      <c r="I15" s="199">
        <f t="shared" si="0"/>
        <v>523.87624392904081</v>
      </c>
      <c r="J15" s="199">
        <f t="shared" si="0"/>
        <v>526.27704824723685</v>
      </c>
      <c r="K15" s="199">
        <f t="shared" si="0"/>
        <v>566.64683488872731</v>
      </c>
      <c r="L15" s="199">
        <f t="shared" si="0"/>
        <v>604.89475409235411</v>
      </c>
      <c r="M15" s="199">
        <f t="shared" si="0"/>
        <v>630.41251981252697</v>
      </c>
      <c r="N15" s="199">
        <f t="shared" si="0"/>
        <v>677.72322057244332</v>
      </c>
      <c r="O15" s="199">
        <f t="shared" si="0"/>
        <v>670.86585932054595</v>
      </c>
      <c r="P15" s="199">
        <f t="shared" si="0"/>
        <v>649.5345235365769</v>
      </c>
      <c r="Q15" s="199">
        <f t="shared" si="0"/>
        <v>717.15942261061252</v>
      </c>
      <c r="R15" s="199">
        <f t="shared" si="0"/>
        <v>678.81450851824547</v>
      </c>
      <c r="S15" s="199">
        <f t="shared" si="0"/>
        <v>687.70906791562379</v>
      </c>
      <c r="T15" s="199">
        <f t="shared" si="0"/>
        <v>748.09993448973887</v>
      </c>
      <c r="U15" s="199">
        <f t="shared" si="0"/>
        <v>763.62173683358276</v>
      </c>
      <c r="V15" s="199">
        <f t="shared" si="0"/>
        <v>778.67168413437423</v>
      </c>
      <c r="W15" s="201">
        <f t="shared" si="0"/>
        <v>770.25543319527742</v>
      </c>
      <c r="X15" s="201">
        <f t="shared" si="0"/>
        <v>737.02963255103464</v>
      </c>
      <c r="Y15" s="201">
        <f t="shared" si="0"/>
        <v>767.89291742916919</v>
      </c>
      <c r="Z15" s="201">
        <f t="shared" si="0"/>
        <v>818.8481285194315</v>
      </c>
      <c r="AA15" s="201">
        <f t="shared" si="0"/>
        <v>878.83768184083647</v>
      </c>
      <c r="AB15" s="201">
        <f t="shared" si="0"/>
        <v>995.50015081609638</v>
      </c>
      <c r="AC15" s="201">
        <f t="shared" si="0"/>
        <v>1113.9081776365388</v>
      </c>
      <c r="AD15" s="201">
        <f t="shared" si="0"/>
        <v>1142.4788650183054</v>
      </c>
      <c r="AE15" s="201">
        <f t="shared" si="0"/>
        <v>1190.5653347786911</v>
      </c>
      <c r="AF15" s="201">
        <v>1165.8520870000702</v>
      </c>
      <c r="AG15" s="201">
        <v>1148.6196769150456</v>
      </c>
      <c r="AH15" s="201">
        <v>1289.5536459831621</v>
      </c>
      <c r="AI15" s="201">
        <v>1351.2418629084805</v>
      </c>
      <c r="AJ15" s="220"/>
    </row>
    <row r="16" spans="1:36" x14ac:dyDescent="0.2">
      <c r="A16" s="90" t="s">
        <v>217</v>
      </c>
      <c r="B16" s="56"/>
      <c r="C16" s="56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AF16" s="369"/>
      <c r="AG16" s="369"/>
      <c r="AH16" s="369"/>
      <c r="AI16" s="369"/>
    </row>
    <row r="17" spans="1:35" x14ac:dyDescent="0.2">
      <c r="A17" s="90" t="s">
        <v>216</v>
      </c>
      <c r="B17" s="90"/>
      <c r="C17" s="56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AF17" s="81"/>
      <c r="AG17" s="81"/>
      <c r="AH17" s="81"/>
      <c r="AI17" s="81"/>
    </row>
    <row r="18" spans="1:35" x14ac:dyDescent="0.2">
      <c r="A18" s="90"/>
      <c r="B18" s="87" t="s">
        <v>215</v>
      </c>
      <c r="C18" s="87"/>
      <c r="D18" s="200">
        <v>13.548589088954584</v>
      </c>
      <c r="E18" s="200">
        <v>13.884116773874316</v>
      </c>
      <c r="F18" s="200">
        <v>14.419192448872577</v>
      </c>
      <c r="G18" s="200">
        <v>15.108180867746995</v>
      </c>
      <c r="H18" s="200">
        <v>13.715829336026259</v>
      </c>
      <c r="I18" s="200">
        <v>13.04214501510574</v>
      </c>
      <c r="J18" s="200">
        <v>12.353908698001083</v>
      </c>
      <c r="K18" s="200">
        <v>17.630122593963993</v>
      </c>
      <c r="L18" s="200">
        <v>16.361355796338845</v>
      </c>
      <c r="M18" s="200">
        <v>22.352089249999999</v>
      </c>
      <c r="N18" s="200">
        <v>25.379569685877087</v>
      </c>
      <c r="O18" s="200">
        <v>22.26</v>
      </c>
      <c r="P18" s="200">
        <v>18.86</v>
      </c>
      <c r="Q18" s="200">
        <v>17.28</v>
      </c>
      <c r="R18" s="200">
        <v>15.65555</v>
      </c>
      <c r="S18" s="200">
        <v>13.3584</v>
      </c>
      <c r="T18" s="200">
        <v>13.4862</v>
      </c>
      <c r="U18" s="200">
        <v>13.828950000000001</v>
      </c>
      <c r="V18" s="200">
        <v>14.0235</v>
      </c>
      <c r="W18" s="200" t="s">
        <v>12</v>
      </c>
      <c r="X18" s="200" t="s">
        <v>12</v>
      </c>
      <c r="Y18" s="200" t="s">
        <v>12</v>
      </c>
      <c r="Z18" s="200" t="s">
        <v>12</v>
      </c>
      <c r="AA18" s="200" t="s">
        <v>12</v>
      </c>
      <c r="AB18" s="200" t="s">
        <v>12</v>
      </c>
      <c r="AC18" s="200" t="s">
        <v>12</v>
      </c>
      <c r="AD18" s="200" t="s">
        <v>12</v>
      </c>
      <c r="AE18" s="200" t="s">
        <v>12</v>
      </c>
      <c r="AF18" s="200" t="s">
        <v>12</v>
      </c>
      <c r="AG18" s="200" t="s">
        <v>12</v>
      </c>
      <c r="AH18" s="200" t="s">
        <v>12</v>
      </c>
      <c r="AI18" s="200" t="s">
        <v>12</v>
      </c>
    </row>
    <row r="19" spans="1:35" x14ac:dyDescent="0.2">
      <c r="A19" s="90"/>
      <c r="B19" s="56" t="s">
        <v>214</v>
      </c>
      <c r="C19" s="56"/>
      <c r="D19" s="200">
        <v>12.557314277534083</v>
      </c>
      <c r="E19" s="200">
        <v>17.898908216136196</v>
      </c>
      <c r="F19" s="200">
        <v>20.746007840958146</v>
      </c>
      <c r="G19" s="200">
        <v>23.119834645845955</v>
      </c>
      <c r="H19" s="200">
        <v>24.925672270260701</v>
      </c>
      <c r="I19" s="200">
        <v>27.620090887347526</v>
      </c>
      <c r="J19" s="200">
        <v>32.30422268907563</v>
      </c>
      <c r="K19" s="200">
        <v>35.438627254206416</v>
      </c>
      <c r="L19" s="200">
        <v>35.261348186059344</v>
      </c>
      <c r="M19" s="200">
        <v>26.043564710909902</v>
      </c>
      <c r="N19" s="200">
        <v>22.285324580623485</v>
      </c>
      <c r="O19" s="200">
        <v>17.734017999999995</v>
      </c>
      <c r="P19" s="200">
        <v>12.702299999999999</v>
      </c>
      <c r="Q19" s="200">
        <v>10.949281361617047</v>
      </c>
      <c r="R19" s="200">
        <v>9.9531726599999999</v>
      </c>
      <c r="S19" s="200">
        <v>13.138245999999999</v>
      </c>
      <c r="T19" s="200">
        <v>13.041030999999998</v>
      </c>
      <c r="U19" s="200">
        <v>12.934719999999999</v>
      </c>
      <c r="V19" s="200">
        <v>13.346</v>
      </c>
      <c r="W19" s="200" t="s">
        <v>12</v>
      </c>
      <c r="X19" s="200" t="s">
        <v>12</v>
      </c>
      <c r="Y19" s="200" t="s">
        <v>12</v>
      </c>
      <c r="Z19" s="200" t="s">
        <v>12</v>
      </c>
      <c r="AA19" s="200" t="s">
        <v>12</v>
      </c>
      <c r="AB19" s="200" t="s">
        <v>12</v>
      </c>
      <c r="AC19" s="200" t="s">
        <v>12</v>
      </c>
      <c r="AD19" s="200" t="s">
        <v>12</v>
      </c>
      <c r="AE19" s="200" t="s">
        <v>12</v>
      </c>
      <c r="AF19" s="200" t="s">
        <v>12</v>
      </c>
      <c r="AG19" s="200" t="s">
        <v>12</v>
      </c>
      <c r="AH19" s="200" t="s">
        <v>12</v>
      </c>
      <c r="AI19" s="200" t="s">
        <v>12</v>
      </c>
    </row>
    <row r="20" spans="1:35" x14ac:dyDescent="0.2">
      <c r="A20" s="90"/>
      <c r="B20" s="90" t="s">
        <v>186</v>
      </c>
      <c r="C20" s="90"/>
      <c r="D20" s="199">
        <f t="shared" ref="D20:V20" si="1">SUM(D18:D19)</f>
        <v>26.105903366488668</v>
      </c>
      <c r="E20" s="199">
        <f t="shared" si="1"/>
        <v>31.78302499001051</v>
      </c>
      <c r="F20" s="199">
        <f t="shared" si="1"/>
        <v>35.165200289830722</v>
      </c>
      <c r="G20" s="199">
        <f t="shared" si="1"/>
        <v>38.22801551359295</v>
      </c>
      <c r="H20" s="199">
        <f t="shared" si="1"/>
        <v>38.641501606286958</v>
      </c>
      <c r="I20" s="199">
        <f t="shared" si="1"/>
        <v>40.662235902453268</v>
      </c>
      <c r="J20" s="199">
        <f t="shared" si="1"/>
        <v>44.658131387076715</v>
      </c>
      <c r="K20" s="199">
        <f t="shared" si="1"/>
        <v>53.068749848170413</v>
      </c>
      <c r="L20" s="199">
        <f t="shared" si="1"/>
        <v>51.622703982398193</v>
      </c>
      <c r="M20" s="199">
        <f t="shared" si="1"/>
        <v>48.395653960909897</v>
      </c>
      <c r="N20" s="199">
        <f t="shared" si="1"/>
        <v>47.664894266500568</v>
      </c>
      <c r="O20" s="199">
        <f t="shared" si="1"/>
        <v>39.994017999999997</v>
      </c>
      <c r="P20" s="199">
        <f t="shared" si="1"/>
        <v>31.5623</v>
      </c>
      <c r="Q20" s="199">
        <f t="shared" si="1"/>
        <v>28.229281361617048</v>
      </c>
      <c r="R20" s="199">
        <f t="shared" si="1"/>
        <v>25.608722659999998</v>
      </c>
      <c r="S20" s="199">
        <f t="shared" si="1"/>
        <v>26.496645999999998</v>
      </c>
      <c r="T20" s="199">
        <f t="shared" si="1"/>
        <v>26.527231</v>
      </c>
      <c r="U20" s="199">
        <f t="shared" si="1"/>
        <v>26.763669999999998</v>
      </c>
      <c r="V20" s="199">
        <f t="shared" si="1"/>
        <v>27.369500000000002</v>
      </c>
      <c r="W20" s="200" t="s">
        <v>12</v>
      </c>
      <c r="X20" s="200" t="s">
        <v>12</v>
      </c>
      <c r="Y20" s="200" t="s">
        <v>12</v>
      </c>
      <c r="Z20" s="200" t="s">
        <v>12</v>
      </c>
      <c r="AA20" s="200" t="s">
        <v>12</v>
      </c>
      <c r="AB20" s="200" t="s">
        <v>12</v>
      </c>
      <c r="AC20" s="200" t="s">
        <v>12</v>
      </c>
      <c r="AD20" s="200" t="s">
        <v>12</v>
      </c>
      <c r="AE20" s="200" t="s">
        <v>12</v>
      </c>
      <c r="AF20" s="200" t="s">
        <v>12</v>
      </c>
      <c r="AG20" s="200" t="s">
        <v>12</v>
      </c>
      <c r="AH20" s="200" t="s">
        <v>12</v>
      </c>
      <c r="AI20" s="200" t="s">
        <v>12</v>
      </c>
    </row>
    <row r="21" spans="1:35" x14ac:dyDescent="0.2">
      <c r="A21" s="90" t="s">
        <v>213</v>
      </c>
      <c r="B21" s="56"/>
      <c r="C21" s="56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200" t="s">
        <v>12</v>
      </c>
      <c r="X21" s="200" t="s">
        <v>12</v>
      </c>
      <c r="Y21" s="200" t="s">
        <v>12</v>
      </c>
      <c r="Z21" s="200" t="s">
        <v>12</v>
      </c>
      <c r="AA21" s="200" t="s">
        <v>12</v>
      </c>
      <c r="AB21" s="200" t="s">
        <v>12</v>
      </c>
      <c r="AC21" s="200" t="s">
        <v>12</v>
      </c>
      <c r="AD21" s="200" t="s">
        <v>12</v>
      </c>
      <c r="AE21" s="200" t="s">
        <v>12</v>
      </c>
      <c r="AF21" s="200" t="s">
        <v>12</v>
      </c>
      <c r="AG21" s="200" t="s">
        <v>12</v>
      </c>
      <c r="AH21" s="200" t="s">
        <v>12</v>
      </c>
      <c r="AI21" s="200" t="s">
        <v>12</v>
      </c>
    </row>
    <row r="22" spans="1:35" x14ac:dyDescent="0.2">
      <c r="A22" s="90"/>
      <c r="B22" s="56" t="s">
        <v>435</v>
      </c>
      <c r="C22" s="56"/>
      <c r="D22" s="200">
        <v>10</v>
      </c>
      <c r="E22" s="200">
        <v>10.4</v>
      </c>
      <c r="F22" s="200">
        <v>12.199999999999998</v>
      </c>
      <c r="G22" s="200">
        <v>14.6</v>
      </c>
      <c r="H22" s="200">
        <v>17</v>
      </c>
      <c r="I22" s="200">
        <v>16.699999999999996</v>
      </c>
      <c r="J22" s="200">
        <v>15.95</v>
      </c>
      <c r="K22" s="200">
        <v>24</v>
      </c>
      <c r="L22" s="200">
        <v>25.488133000000001</v>
      </c>
      <c r="M22" s="200">
        <v>29.284500000000001</v>
      </c>
      <c r="N22" s="200">
        <v>32.669499999999999</v>
      </c>
      <c r="O22" s="200">
        <v>30.892679999999999</v>
      </c>
      <c r="P22" s="200">
        <v>28.242522000000001</v>
      </c>
      <c r="Q22" s="200">
        <v>32.293448627762622</v>
      </c>
      <c r="R22" s="200">
        <v>26.070513877140606</v>
      </c>
      <c r="S22" s="200">
        <v>23.493839149408316</v>
      </c>
      <c r="T22" s="200">
        <v>27.144708114650847</v>
      </c>
      <c r="U22" s="200">
        <v>22.619739857237704</v>
      </c>
      <c r="V22" s="200">
        <v>24.129763086318075</v>
      </c>
      <c r="W22" s="200" t="s">
        <v>12</v>
      </c>
      <c r="X22" s="200" t="s">
        <v>12</v>
      </c>
      <c r="Y22" s="200" t="s">
        <v>12</v>
      </c>
      <c r="Z22" s="200" t="s">
        <v>12</v>
      </c>
      <c r="AA22" s="200" t="s">
        <v>12</v>
      </c>
      <c r="AB22" s="200" t="s">
        <v>12</v>
      </c>
      <c r="AC22" s="200" t="s">
        <v>12</v>
      </c>
      <c r="AD22" s="200" t="s">
        <v>12</v>
      </c>
      <c r="AE22" s="200" t="s">
        <v>12</v>
      </c>
      <c r="AF22" s="200" t="s">
        <v>12</v>
      </c>
      <c r="AG22" s="200" t="s">
        <v>12</v>
      </c>
      <c r="AH22" s="200" t="s">
        <v>12</v>
      </c>
      <c r="AI22" s="200" t="s">
        <v>12</v>
      </c>
    </row>
    <row r="23" spans="1:35" x14ac:dyDescent="0.2">
      <c r="A23" s="90"/>
      <c r="B23" s="56" t="s">
        <v>447</v>
      </c>
      <c r="C23" s="56"/>
      <c r="D23" s="200">
        <v>36.47906414846112</v>
      </c>
      <c r="E23" s="200">
        <v>39.394707265338297</v>
      </c>
      <c r="F23" s="200">
        <v>39.683476043313178</v>
      </c>
      <c r="G23" s="200">
        <v>42.306521360015445</v>
      </c>
      <c r="H23" s="200">
        <v>42.353332303346455</v>
      </c>
      <c r="I23" s="200">
        <v>40.386706861290278</v>
      </c>
      <c r="J23" s="200">
        <v>41.489922753710943</v>
      </c>
      <c r="K23" s="200">
        <v>40.951735519506762</v>
      </c>
      <c r="L23" s="200">
        <v>43.679071686354376</v>
      </c>
      <c r="M23" s="200">
        <v>45.361484835030552</v>
      </c>
      <c r="N23" s="200">
        <v>48.251222299388999</v>
      </c>
      <c r="O23" s="200">
        <v>49.235213095723012</v>
      </c>
      <c r="P23" s="200">
        <v>50.302599999999998</v>
      </c>
      <c r="Q23" s="200">
        <v>69.563254341560651</v>
      </c>
      <c r="R23" s="200">
        <v>60.160378662625703</v>
      </c>
      <c r="S23" s="200">
        <v>65.942987131176807</v>
      </c>
      <c r="T23" s="200">
        <v>73.306499319998139</v>
      </c>
      <c r="U23" s="200">
        <v>84.671578271917255</v>
      </c>
      <c r="V23" s="200">
        <v>90.317560944106589</v>
      </c>
      <c r="W23" s="200" t="s">
        <v>12</v>
      </c>
      <c r="X23" s="200" t="s">
        <v>12</v>
      </c>
      <c r="Y23" s="200" t="s">
        <v>12</v>
      </c>
      <c r="Z23" s="200" t="s">
        <v>12</v>
      </c>
      <c r="AA23" s="200" t="s">
        <v>12</v>
      </c>
      <c r="AB23" s="200" t="s">
        <v>12</v>
      </c>
      <c r="AC23" s="200" t="s">
        <v>12</v>
      </c>
      <c r="AD23" s="200" t="s">
        <v>12</v>
      </c>
      <c r="AE23" s="200" t="s">
        <v>12</v>
      </c>
      <c r="AF23" s="200" t="s">
        <v>12</v>
      </c>
      <c r="AG23" s="200" t="s">
        <v>12</v>
      </c>
      <c r="AH23" s="200" t="s">
        <v>12</v>
      </c>
      <c r="AI23" s="200" t="s">
        <v>12</v>
      </c>
    </row>
    <row r="24" spans="1:35" x14ac:dyDescent="0.2">
      <c r="A24" s="90"/>
      <c r="B24" s="56" t="s">
        <v>212</v>
      </c>
      <c r="C24" s="56"/>
      <c r="D24" s="200">
        <v>18</v>
      </c>
      <c r="E24" s="200">
        <v>17.899999999999999</v>
      </c>
      <c r="F24" s="200">
        <v>24.2</v>
      </c>
      <c r="G24" s="200">
        <v>29.3</v>
      </c>
      <c r="H24" s="200">
        <v>33.799999999999997</v>
      </c>
      <c r="I24" s="200">
        <v>34.120106132075485</v>
      </c>
      <c r="J24" s="200">
        <v>35.17</v>
      </c>
      <c r="K24" s="200">
        <v>29.282662721893487</v>
      </c>
      <c r="L24" s="200">
        <v>28.392708799999998</v>
      </c>
      <c r="M24" s="200">
        <v>30.898049799999995</v>
      </c>
      <c r="N24" s="200">
        <v>30.240332067490293</v>
      </c>
      <c r="O24" s="200">
        <v>23.61975</v>
      </c>
      <c r="P24" s="200">
        <v>22.015000000000001</v>
      </c>
      <c r="Q24" s="200">
        <v>25.951331126403712</v>
      </c>
      <c r="R24" s="200">
        <v>23.976933963419029</v>
      </c>
      <c r="S24" s="200">
        <v>22.744814850381232</v>
      </c>
      <c r="T24" s="200">
        <v>29.737802535341032</v>
      </c>
      <c r="U24" s="200">
        <v>24.780570652452948</v>
      </c>
      <c r="V24" s="200">
        <v>26.434844200744802</v>
      </c>
      <c r="W24" s="200" t="s">
        <v>12</v>
      </c>
      <c r="X24" s="200" t="s">
        <v>12</v>
      </c>
      <c r="Y24" s="200" t="s">
        <v>12</v>
      </c>
      <c r="Z24" s="200" t="s">
        <v>12</v>
      </c>
      <c r="AA24" s="200" t="s">
        <v>12</v>
      </c>
      <c r="AB24" s="200" t="s">
        <v>12</v>
      </c>
      <c r="AC24" s="200" t="s">
        <v>12</v>
      </c>
      <c r="AD24" s="200" t="s">
        <v>12</v>
      </c>
      <c r="AE24" s="200" t="s">
        <v>12</v>
      </c>
      <c r="AF24" s="200" t="s">
        <v>12</v>
      </c>
      <c r="AG24" s="200" t="s">
        <v>12</v>
      </c>
      <c r="AH24" s="200" t="s">
        <v>12</v>
      </c>
      <c r="AI24" s="200" t="s">
        <v>12</v>
      </c>
    </row>
    <row r="25" spans="1:35" x14ac:dyDescent="0.2">
      <c r="A25" s="90"/>
      <c r="B25" s="56" t="s">
        <v>211</v>
      </c>
      <c r="C25" s="56"/>
      <c r="D25" s="200">
        <v>3.5000000000000004</v>
      </c>
      <c r="E25" s="200">
        <v>4.2000000000000011</v>
      </c>
      <c r="F25" s="200">
        <v>4.2</v>
      </c>
      <c r="G25" s="200">
        <v>3.1</v>
      </c>
      <c r="H25" s="200">
        <v>4</v>
      </c>
      <c r="I25" s="200">
        <v>4.3</v>
      </c>
      <c r="J25" s="200">
        <v>5.0700000000000012</v>
      </c>
      <c r="K25" s="200">
        <v>8.0263157894736832</v>
      </c>
      <c r="L25" s="200">
        <v>5.7774912</v>
      </c>
      <c r="M25" s="200">
        <v>6.1570704000000003</v>
      </c>
      <c r="N25" s="200">
        <v>5.1655475761974738</v>
      </c>
      <c r="O25" s="200">
        <v>8.6942700000000013</v>
      </c>
      <c r="P25" s="200">
        <v>8.3427509999999998</v>
      </c>
      <c r="Q25" s="200">
        <v>10.031042343769522</v>
      </c>
      <c r="R25" s="200">
        <v>9.3431360000000012</v>
      </c>
      <c r="S25" s="200">
        <v>9.4493080000000003</v>
      </c>
      <c r="T25" s="200">
        <v>11.371079999999999</v>
      </c>
      <c r="U25" s="200">
        <v>10.829600000000001</v>
      </c>
      <c r="V25" s="200">
        <v>13.9305</v>
      </c>
      <c r="W25" s="200" t="s">
        <v>12</v>
      </c>
      <c r="X25" s="200" t="s">
        <v>12</v>
      </c>
      <c r="Y25" s="200" t="s">
        <v>12</v>
      </c>
      <c r="Z25" s="200" t="s">
        <v>12</v>
      </c>
      <c r="AA25" s="200" t="s">
        <v>12</v>
      </c>
      <c r="AB25" s="200" t="s">
        <v>12</v>
      </c>
      <c r="AC25" s="200" t="s">
        <v>12</v>
      </c>
      <c r="AD25" s="200" t="s">
        <v>12</v>
      </c>
      <c r="AE25" s="200" t="s">
        <v>12</v>
      </c>
      <c r="AF25" s="200" t="s">
        <v>12</v>
      </c>
      <c r="AG25" s="200" t="s">
        <v>12</v>
      </c>
      <c r="AH25" s="200" t="s">
        <v>12</v>
      </c>
      <c r="AI25" s="200" t="s">
        <v>12</v>
      </c>
    </row>
    <row r="26" spans="1:35" x14ac:dyDescent="0.2">
      <c r="A26" s="90"/>
      <c r="B26" s="56" t="s">
        <v>210</v>
      </c>
      <c r="C26" s="56"/>
      <c r="D26" s="200">
        <v>3.6000000000000005</v>
      </c>
      <c r="E26" s="200">
        <v>3.7</v>
      </c>
      <c r="F26" s="200">
        <v>4.0000000000000009</v>
      </c>
      <c r="G26" s="200">
        <v>4.4000000000000004</v>
      </c>
      <c r="H26" s="200">
        <v>4.4000000000000004</v>
      </c>
      <c r="I26" s="200">
        <v>4.5060646900269541</v>
      </c>
      <c r="J26" s="200">
        <v>5.339999999999999</v>
      </c>
      <c r="K26" s="200">
        <v>5</v>
      </c>
      <c r="L26" s="200">
        <v>9.0280578476082312</v>
      </c>
      <c r="M26" s="200">
        <v>7.6875915701834261</v>
      </c>
      <c r="N26" s="200">
        <v>8.7587622210097109</v>
      </c>
      <c r="O26" s="200">
        <v>10.193959999999999</v>
      </c>
      <c r="P26" s="200">
        <v>9.4123259999999984</v>
      </c>
      <c r="Q26" s="200">
        <v>10.984171139661941</v>
      </c>
      <c r="R26" s="200">
        <v>9.9510919039621548</v>
      </c>
      <c r="S26" s="200">
        <v>9.4397283347429362</v>
      </c>
      <c r="T26" s="200">
        <v>11.48086730723821</v>
      </c>
      <c r="U26" s="200">
        <v>9.567029814000044</v>
      </c>
      <c r="V26" s="200">
        <v>10.461212995999336</v>
      </c>
      <c r="W26" s="200" t="s">
        <v>12</v>
      </c>
      <c r="X26" s="200" t="s">
        <v>12</v>
      </c>
      <c r="Y26" s="200" t="s">
        <v>12</v>
      </c>
      <c r="Z26" s="200" t="s">
        <v>12</v>
      </c>
      <c r="AA26" s="200" t="s">
        <v>12</v>
      </c>
      <c r="AB26" s="200" t="s">
        <v>12</v>
      </c>
      <c r="AC26" s="200" t="s">
        <v>12</v>
      </c>
      <c r="AD26" s="200" t="s">
        <v>12</v>
      </c>
      <c r="AE26" s="200" t="s">
        <v>12</v>
      </c>
      <c r="AF26" s="200" t="s">
        <v>12</v>
      </c>
      <c r="AG26" s="200" t="s">
        <v>12</v>
      </c>
      <c r="AH26" s="200" t="s">
        <v>12</v>
      </c>
      <c r="AI26" s="200" t="s">
        <v>12</v>
      </c>
    </row>
    <row r="27" spans="1:35" x14ac:dyDescent="0.2">
      <c r="A27" s="90"/>
      <c r="B27" s="56" t="s">
        <v>209</v>
      </c>
      <c r="C27" s="56"/>
      <c r="D27" s="200">
        <v>7.7</v>
      </c>
      <c r="E27" s="200">
        <v>10.999999999999998</v>
      </c>
      <c r="F27" s="200">
        <v>13.3</v>
      </c>
      <c r="G27" s="200">
        <v>14.685507162326742</v>
      </c>
      <c r="H27" s="200">
        <v>14.2</v>
      </c>
      <c r="I27" s="200">
        <v>14</v>
      </c>
      <c r="J27" s="200">
        <v>14.339999999999996</v>
      </c>
      <c r="K27" s="200">
        <v>14.614275542201854</v>
      </c>
      <c r="L27" s="200">
        <v>13.503836047094115</v>
      </c>
      <c r="M27" s="200">
        <v>9.8851992780705888</v>
      </c>
      <c r="N27" s="200">
        <v>8.6380823346336424</v>
      </c>
      <c r="O27" s="200">
        <v>10.160001127941177</v>
      </c>
      <c r="P27" s="200">
        <v>8.2316202970588233</v>
      </c>
      <c r="Q27" s="200">
        <v>9.7034523750079149</v>
      </c>
      <c r="R27" s="200">
        <v>8.7040837678863756</v>
      </c>
      <c r="S27" s="200">
        <v>8.2568010590856229</v>
      </c>
      <c r="T27" s="200">
        <v>10.042157356661622</v>
      </c>
      <c r="U27" s="200">
        <v>8.3681499190824358</v>
      </c>
      <c r="V27" s="200">
        <v>8.9267814878799996</v>
      </c>
      <c r="W27" s="200" t="s">
        <v>12</v>
      </c>
      <c r="X27" s="200" t="s">
        <v>12</v>
      </c>
      <c r="Y27" s="200" t="s">
        <v>12</v>
      </c>
      <c r="Z27" s="200" t="s">
        <v>12</v>
      </c>
      <c r="AA27" s="200" t="s">
        <v>12</v>
      </c>
      <c r="AB27" s="200" t="s">
        <v>12</v>
      </c>
      <c r="AC27" s="200" t="s">
        <v>12</v>
      </c>
      <c r="AD27" s="200" t="s">
        <v>12</v>
      </c>
      <c r="AE27" s="200" t="s">
        <v>12</v>
      </c>
      <c r="AF27" s="200" t="s">
        <v>12</v>
      </c>
      <c r="AG27" s="200" t="s">
        <v>12</v>
      </c>
      <c r="AH27" s="200" t="s">
        <v>12</v>
      </c>
      <c r="AI27" s="200" t="s">
        <v>12</v>
      </c>
    </row>
    <row r="28" spans="1:35" x14ac:dyDescent="0.2">
      <c r="A28" s="90"/>
      <c r="B28" s="56" t="s">
        <v>208</v>
      </c>
      <c r="C28" s="56"/>
      <c r="D28" s="200">
        <v>52</v>
      </c>
      <c r="E28" s="200">
        <v>64.400000000000006</v>
      </c>
      <c r="F28" s="200">
        <v>89.9</v>
      </c>
      <c r="G28" s="200">
        <v>108.4</v>
      </c>
      <c r="H28" s="200">
        <v>123</v>
      </c>
      <c r="I28" s="200">
        <v>124.1</v>
      </c>
      <c r="J28" s="200">
        <v>128.57</v>
      </c>
      <c r="K28" s="200">
        <v>127.5</v>
      </c>
      <c r="L28" s="200">
        <v>148.50839788000002</v>
      </c>
      <c r="M28" s="200">
        <v>166.270148261</v>
      </c>
      <c r="N28" s="200">
        <v>193.80493989200221</v>
      </c>
      <c r="O28" s="200">
        <v>197.28550414780003</v>
      </c>
      <c r="P28" s="200">
        <v>199.48104896000004</v>
      </c>
      <c r="Q28" s="200">
        <v>220.3968023816</v>
      </c>
      <c r="R28" s="200">
        <v>217.0813633532307</v>
      </c>
      <c r="S28" s="200">
        <v>234.73658601109909</v>
      </c>
      <c r="T28" s="200">
        <v>259.66104187388459</v>
      </c>
      <c r="U28" s="200">
        <v>277.41613756601691</v>
      </c>
      <c r="V28" s="200">
        <v>286.33556065363018</v>
      </c>
      <c r="W28" s="200" t="s">
        <v>12</v>
      </c>
      <c r="X28" s="200" t="s">
        <v>12</v>
      </c>
      <c r="Y28" s="200" t="s">
        <v>12</v>
      </c>
      <c r="Z28" s="200" t="s">
        <v>12</v>
      </c>
      <c r="AA28" s="200" t="s">
        <v>12</v>
      </c>
      <c r="AB28" s="200" t="s">
        <v>12</v>
      </c>
      <c r="AC28" s="200" t="s">
        <v>12</v>
      </c>
      <c r="AD28" s="200" t="s">
        <v>12</v>
      </c>
      <c r="AE28" s="200" t="s">
        <v>12</v>
      </c>
      <c r="AF28" s="200" t="s">
        <v>12</v>
      </c>
      <c r="AG28" s="200" t="s">
        <v>12</v>
      </c>
      <c r="AH28" s="200" t="s">
        <v>12</v>
      </c>
      <c r="AI28" s="200" t="s">
        <v>12</v>
      </c>
    </row>
    <row r="29" spans="1:35" x14ac:dyDescent="0.2">
      <c r="A29" s="90"/>
      <c r="B29" s="90" t="s">
        <v>186</v>
      </c>
      <c r="C29" s="90"/>
      <c r="D29" s="199">
        <f t="shared" ref="D29:V29" si="2">SUM(D22:D28)</f>
        <v>131.27906414846112</v>
      </c>
      <c r="E29" s="199">
        <f t="shared" si="2"/>
        <v>150.99470726533832</v>
      </c>
      <c r="F29" s="199">
        <f t="shared" si="2"/>
        <v>187.48347604331317</v>
      </c>
      <c r="G29" s="199">
        <f t="shared" si="2"/>
        <v>216.79202852234221</v>
      </c>
      <c r="H29" s="199">
        <f t="shared" si="2"/>
        <v>238.75333230334644</v>
      </c>
      <c r="I29" s="199">
        <f t="shared" si="2"/>
        <v>238.1128776833927</v>
      </c>
      <c r="J29" s="199">
        <f t="shared" si="2"/>
        <v>245.92992275371094</v>
      </c>
      <c r="K29" s="199">
        <f t="shared" si="2"/>
        <v>249.37498957307579</v>
      </c>
      <c r="L29" s="199">
        <f t="shared" si="2"/>
        <v>274.37769646105676</v>
      </c>
      <c r="M29" s="199">
        <f t="shared" si="2"/>
        <v>295.54404414428461</v>
      </c>
      <c r="N29" s="199">
        <f t="shared" si="2"/>
        <v>327.52838639072229</v>
      </c>
      <c r="O29" s="199">
        <f t="shared" si="2"/>
        <v>330.08137837146421</v>
      </c>
      <c r="P29" s="199">
        <f t="shared" si="2"/>
        <v>326.02786825705886</v>
      </c>
      <c r="Q29" s="199">
        <f t="shared" si="2"/>
        <v>378.92350233576633</v>
      </c>
      <c r="R29" s="199">
        <f t="shared" si="2"/>
        <v>355.28750152826456</v>
      </c>
      <c r="S29" s="199">
        <f t="shared" si="2"/>
        <v>374.06406453589398</v>
      </c>
      <c r="T29" s="199">
        <f t="shared" si="2"/>
        <v>422.74415650777445</v>
      </c>
      <c r="U29" s="199">
        <f t="shared" si="2"/>
        <v>438.25280608070727</v>
      </c>
      <c r="V29" s="199">
        <f t="shared" si="2"/>
        <v>460.53622336867898</v>
      </c>
      <c r="W29" s="200" t="s">
        <v>12</v>
      </c>
      <c r="X29" s="200" t="s">
        <v>12</v>
      </c>
      <c r="Y29" s="200" t="s">
        <v>12</v>
      </c>
      <c r="Z29" s="200" t="s">
        <v>12</v>
      </c>
      <c r="AA29" s="200" t="s">
        <v>12</v>
      </c>
      <c r="AB29" s="200" t="s">
        <v>12</v>
      </c>
      <c r="AC29" s="200" t="s">
        <v>12</v>
      </c>
      <c r="AD29" s="200" t="s">
        <v>12</v>
      </c>
      <c r="AE29" s="200" t="s">
        <v>12</v>
      </c>
      <c r="AF29" s="200" t="s">
        <v>12</v>
      </c>
      <c r="AG29" s="200" t="s">
        <v>12</v>
      </c>
      <c r="AH29" s="200" t="s">
        <v>12</v>
      </c>
      <c r="AI29" s="200" t="s">
        <v>12</v>
      </c>
    </row>
    <row r="30" spans="1:35" x14ac:dyDescent="0.2">
      <c r="A30" s="90" t="s">
        <v>207</v>
      </c>
      <c r="B30" s="56"/>
      <c r="C30" s="56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</row>
    <row r="31" spans="1:35" x14ac:dyDescent="0.2">
      <c r="A31" s="90" t="s">
        <v>206</v>
      </c>
      <c r="B31" s="56"/>
      <c r="C31" s="56"/>
      <c r="D31" s="198">
        <v>18.179188857480824</v>
      </c>
      <c r="E31" s="198">
        <v>18.934488152029409</v>
      </c>
      <c r="F31" s="198">
        <v>15.314026003313296</v>
      </c>
      <c r="G31" s="198">
        <v>15.68260081558677</v>
      </c>
      <c r="H31" s="198">
        <v>14.559785042543661</v>
      </c>
      <c r="I31" s="198">
        <v>17.736220472440941</v>
      </c>
      <c r="J31" s="198">
        <v>14.345754716981132</v>
      </c>
      <c r="K31" s="198">
        <v>20.072666294019008</v>
      </c>
      <c r="L31" s="198">
        <v>17.344672876887678</v>
      </c>
      <c r="M31" s="198">
        <v>14.02658571723239</v>
      </c>
      <c r="N31" s="198">
        <v>15.346346183824652</v>
      </c>
      <c r="O31" s="198">
        <v>16.440000000000001</v>
      </c>
      <c r="P31" s="198">
        <v>16.22</v>
      </c>
      <c r="Q31" s="198">
        <v>15.49769566731783</v>
      </c>
      <c r="R31" s="198">
        <v>16.896439999999998</v>
      </c>
      <c r="S31" s="198">
        <v>16.378239999999998</v>
      </c>
      <c r="T31" s="198">
        <v>19.090880000000002</v>
      </c>
      <c r="U31" s="198">
        <v>19.829249999999998</v>
      </c>
      <c r="V31" s="198">
        <v>19.445</v>
      </c>
      <c r="W31" s="200" t="s">
        <v>12</v>
      </c>
      <c r="X31" s="200" t="s">
        <v>12</v>
      </c>
      <c r="Y31" s="200" t="s">
        <v>12</v>
      </c>
      <c r="Z31" s="200" t="s">
        <v>12</v>
      </c>
      <c r="AA31" s="200" t="s">
        <v>12</v>
      </c>
      <c r="AB31" s="200" t="s">
        <v>12</v>
      </c>
      <c r="AC31" s="200" t="s">
        <v>12</v>
      </c>
      <c r="AD31" s="200" t="s">
        <v>12</v>
      </c>
      <c r="AE31" s="200" t="s">
        <v>12</v>
      </c>
      <c r="AF31" s="200" t="s">
        <v>12</v>
      </c>
      <c r="AG31" s="200" t="s">
        <v>12</v>
      </c>
      <c r="AH31" s="200" t="s">
        <v>12</v>
      </c>
      <c r="AI31" s="200" t="s">
        <v>12</v>
      </c>
    </row>
    <row r="32" spans="1:35" x14ac:dyDescent="0.2">
      <c r="A32" s="90" t="s">
        <v>205</v>
      </c>
      <c r="B32" s="56"/>
      <c r="C32" s="56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</row>
    <row r="33" spans="1:35" x14ac:dyDescent="0.2">
      <c r="A33" s="90"/>
      <c r="B33" s="56" t="s">
        <v>204</v>
      </c>
      <c r="C33" s="56"/>
      <c r="D33" s="200">
        <v>1.1895</v>
      </c>
      <c r="E33" s="200">
        <v>1.1895</v>
      </c>
      <c r="F33" s="200">
        <v>2.6219052631578945</v>
      </c>
      <c r="G33" s="200">
        <v>2.8369333333333335</v>
      </c>
      <c r="H33" s="200">
        <v>2.8704999999999998</v>
      </c>
      <c r="I33" s="200">
        <v>2.904438867862432</v>
      </c>
      <c r="J33" s="200">
        <v>2.3061279733307183</v>
      </c>
      <c r="K33" s="200">
        <v>2.74</v>
      </c>
      <c r="L33" s="200">
        <v>1.8029406323529411</v>
      </c>
      <c r="M33" s="200">
        <v>1.4484041652407977</v>
      </c>
      <c r="N33" s="200">
        <v>1.6857957095025868</v>
      </c>
      <c r="O33" s="200">
        <v>1.2519879976019999</v>
      </c>
      <c r="P33" s="200">
        <v>1.333024</v>
      </c>
      <c r="Q33" s="200">
        <v>1.1113499999999998</v>
      </c>
      <c r="R33" s="200">
        <v>0.77388630000000003</v>
      </c>
      <c r="S33" s="200">
        <v>0.26123699999999994</v>
      </c>
      <c r="T33" s="200">
        <v>0.45</v>
      </c>
      <c r="U33" s="200">
        <v>0.35</v>
      </c>
      <c r="V33" s="200">
        <v>0.24705000000000002</v>
      </c>
      <c r="W33" s="200" t="s">
        <v>12</v>
      </c>
      <c r="X33" s="200" t="s">
        <v>12</v>
      </c>
      <c r="Y33" s="200" t="s">
        <v>12</v>
      </c>
      <c r="Z33" s="200" t="s">
        <v>12</v>
      </c>
      <c r="AA33" s="200" t="s">
        <v>12</v>
      </c>
      <c r="AB33" s="200" t="s">
        <v>12</v>
      </c>
      <c r="AC33" s="200" t="s">
        <v>12</v>
      </c>
      <c r="AD33" s="200" t="s">
        <v>12</v>
      </c>
      <c r="AE33" s="200" t="s">
        <v>12</v>
      </c>
      <c r="AF33" s="200" t="s">
        <v>12</v>
      </c>
      <c r="AG33" s="200" t="s">
        <v>12</v>
      </c>
      <c r="AH33" s="200" t="s">
        <v>12</v>
      </c>
      <c r="AI33" s="200" t="s">
        <v>12</v>
      </c>
    </row>
    <row r="34" spans="1:35" x14ac:dyDescent="0.2">
      <c r="A34" s="90"/>
      <c r="B34" s="56" t="s">
        <v>203</v>
      </c>
      <c r="C34" s="56"/>
      <c r="D34" s="200">
        <v>1.3</v>
      </c>
      <c r="E34" s="200">
        <v>1.3</v>
      </c>
      <c r="F34" s="200">
        <v>2.2000000000000006</v>
      </c>
      <c r="G34" s="200">
        <v>3.1</v>
      </c>
      <c r="H34" s="200">
        <v>3.4</v>
      </c>
      <c r="I34" s="200">
        <v>3.4137651821862351</v>
      </c>
      <c r="J34" s="200">
        <v>4.7192622950819674</v>
      </c>
      <c r="K34" s="200">
        <v>6.1258957345971554</v>
      </c>
      <c r="L34" s="200">
        <v>6.652315999999999</v>
      </c>
      <c r="M34" s="200">
        <v>8.3049090409897328</v>
      </c>
      <c r="N34" s="200">
        <v>6.9317556327380343</v>
      </c>
      <c r="O34" s="200">
        <v>7.5083064000000004</v>
      </c>
      <c r="P34" s="200">
        <v>7.6481499999999993</v>
      </c>
      <c r="Q34" s="200">
        <v>6.9596</v>
      </c>
      <c r="R34" s="200">
        <v>6.8185919999999998</v>
      </c>
      <c r="S34" s="200">
        <v>5.8688700000000003</v>
      </c>
      <c r="T34" s="200">
        <v>5.6848000000000001</v>
      </c>
      <c r="U34" s="200">
        <v>5.2110000000000003</v>
      </c>
      <c r="V34" s="200">
        <v>5.202</v>
      </c>
      <c r="W34" s="200" t="s">
        <v>12</v>
      </c>
      <c r="X34" s="200" t="s">
        <v>12</v>
      </c>
      <c r="Y34" s="200" t="s">
        <v>12</v>
      </c>
      <c r="Z34" s="200" t="s">
        <v>12</v>
      </c>
      <c r="AA34" s="200" t="s">
        <v>12</v>
      </c>
      <c r="AB34" s="200" t="s">
        <v>12</v>
      </c>
      <c r="AC34" s="200" t="s">
        <v>12</v>
      </c>
      <c r="AD34" s="200" t="s">
        <v>12</v>
      </c>
      <c r="AE34" s="200" t="s">
        <v>12</v>
      </c>
      <c r="AF34" s="200" t="s">
        <v>12</v>
      </c>
      <c r="AG34" s="200" t="s">
        <v>12</v>
      </c>
      <c r="AH34" s="200" t="s">
        <v>12</v>
      </c>
      <c r="AI34" s="200" t="s">
        <v>12</v>
      </c>
    </row>
    <row r="35" spans="1:35" x14ac:dyDescent="0.2">
      <c r="A35" s="90"/>
      <c r="B35" s="56" t="s">
        <v>202</v>
      </c>
      <c r="C35" s="56"/>
      <c r="D35" s="200">
        <v>12.400000000000002</v>
      </c>
      <c r="E35" s="200">
        <v>13.600000000000001</v>
      </c>
      <c r="F35" s="200">
        <v>13.4</v>
      </c>
      <c r="G35" s="200">
        <v>15.699999999999998</v>
      </c>
      <c r="H35" s="200">
        <v>17.100000000000001</v>
      </c>
      <c r="I35" s="200">
        <v>17.499999999999996</v>
      </c>
      <c r="J35" s="200">
        <v>14.83</v>
      </c>
      <c r="K35" s="200">
        <v>14.400000000000002</v>
      </c>
      <c r="L35" s="200">
        <v>14.912048500000006</v>
      </c>
      <c r="M35" s="200">
        <v>12.979989226474764</v>
      </c>
      <c r="N35" s="200">
        <v>11.803397548145274</v>
      </c>
      <c r="O35" s="200">
        <v>11.1887568</v>
      </c>
      <c r="P35" s="200">
        <v>11.759063351351351</v>
      </c>
      <c r="Q35" s="200">
        <v>10.036994594594594</v>
      </c>
      <c r="R35" s="200">
        <v>6.1682958783783777</v>
      </c>
      <c r="S35" s="200">
        <v>7.0327097297297287</v>
      </c>
      <c r="T35" s="200">
        <v>4.0625999999999998</v>
      </c>
      <c r="U35" s="200">
        <v>4.8221999999999996</v>
      </c>
      <c r="V35" s="200">
        <v>5.7060000000000004</v>
      </c>
      <c r="W35" s="200" t="s">
        <v>12</v>
      </c>
      <c r="X35" s="200" t="s">
        <v>12</v>
      </c>
      <c r="Y35" s="200" t="s">
        <v>12</v>
      </c>
      <c r="Z35" s="200" t="s">
        <v>12</v>
      </c>
      <c r="AA35" s="200" t="s">
        <v>12</v>
      </c>
      <c r="AB35" s="200" t="s">
        <v>12</v>
      </c>
      <c r="AC35" s="200" t="s">
        <v>12</v>
      </c>
      <c r="AD35" s="200" t="s">
        <v>12</v>
      </c>
      <c r="AE35" s="200" t="s">
        <v>12</v>
      </c>
      <c r="AF35" s="200" t="s">
        <v>12</v>
      </c>
      <c r="AG35" s="200" t="s">
        <v>12</v>
      </c>
      <c r="AH35" s="200" t="s">
        <v>12</v>
      </c>
      <c r="AI35" s="200" t="s">
        <v>12</v>
      </c>
    </row>
    <row r="36" spans="1:35" x14ac:dyDescent="0.2">
      <c r="A36" s="90"/>
      <c r="B36" s="56" t="s">
        <v>448</v>
      </c>
      <c r="C36" s="56"/>
      <c r="D36" s="200">
        <v>6.2</v>
      </c>
      <c r="E36" s="200">
        <v>7.0999999999999988</v>
      </c>
      <c r="F36" s="200">
        <v>7</v>
      </c>
      <c r="G36" s="200">
        <v>8.1999999999999993</v>
      </c>
      <c r="H36" s="200">
        <v>8.4000000000000021</v>
      </c>
      <c r="I36" s="200">
        <v>8.4</v>
      </c>
      <c r="J36" s="200">
        <v>7.6599999999999993</v>
      </c>
      <c r="K36" s="200">
        <v>7.6</v>
      </c>
      <c r="L36" s="200">
        <v>3.8304101499999996</v>
      </c>
      <c r="M36" s="200">
        <v>3.4535952290818099</v>
      </c>
      <c r="N36" s="200">
        <v>3.4498018795738505</v>
      </c>
      <c r="O36" s="200">
        <v>2.3731636260679996</v>
      </c>
      <c r="P36" s="200">
        <v>2.2043470000000003</v>
      </c>
      <c r="Q36" s="200">
        <v>3.0756959999999998</v>
      </c>
      <c r="R36" s="200">
        <v>2.7476850000000002</v>
      </c>
      <c r="S36" s="200">
        <v>2.1341999999999999</v>
      </c>
      <c r="T36" s="200">
        <v>1.276</v>
      </c>
      <c r="U36" s="200">
        <v>1.1020000000000001</v>
      </c>
      <c r="V36" s="200">
        <v>1.2474000000000001</v>
      </c>
      <c r="W36" s="200" t="s">
        <v>12</v>
      </c>
      <c r="X36" s="200" t="s">
        <v>12</v>
      </c>
      <c r="Y36" s="200" t="s">
        <v>12</v>
      </c>
      <c r="Z36" s="200" t="s">
        <v>12</v>
      </c>
      <c r="AA36" s="200" t="s">
        <v>12</v>
      </c>
      <c r="AB36" s="200" t="s">
        <v>12</v>
      </c>
      <c r="AC36" s="200" t="s">
        <v>12</v>
      </c>
      <c r="AD36" s="200" t="s">
        <v>12</v>
      </c>
      <c r="AE36" s="200" t="s">
        <v>12</v>
      </c>
      <c r="AF36" s="200" t="s">
        <v>12</v>
      </c>
      <c r="AG36" s="200" t="s">
        <v>12</v>
      </c>
      <c r="AH36" s="200" t="s">
        <v>12</v>
      </c>
      <c r="AI36" s="200" t="s">
        <v>12</v>
      </c>
    </row>
    <row r="37" spans="1:35" x14ac:dyDescent="0.2">
      <c r="A37" s="90"/>
      <c r="B37" s="56" t="s">
        <v>201</v>
      </c>
      <c r="C37" s="56"/>
      <c r="D37" s="200">
        <v>10.8</v>
      </c>
      <c r="E37" s="200">
        <v>10.700000000000001</v>
      </c>
      <c r="F37" s="200">
        <v>10.7</v>
      </c>
      <c r="G37" s="200">
        <v>9.8000000000000007</v>
      </c>
      <c r="H37" s="200">
        <v>9.6</v>
      </c>
      <c r="I37" s="200">
        <v>9.4</v>
      </c>
      <c r="J37" s="200">
        <v>9.16</v>
      </c>
      <c r="K37" s="200">
        <v>9.14</v>
      </c>
      <c r="L37" s="200">
        <v>9.0818626336439667</v>
      </c>
      <c r="M37" s="200">
        <v>7.9845629061218188</v>
      </c>
      <c r="N37" s="200">
        <v>10.344537045016711</v>
      </c>
      <c r="O37" s="200">
        <v>8.6852638619999993</v>
      </c>
      <c r="P37" s="200">
        <v>9.8153919999999992</v>
      </c>
      <c r="Q37" s="200">
        <v>7.4414049999999996</v>
      </c>
      <c r="R37" s="200">
        <v>5.3799107682692311</v>
      </c>
      <c r="S37" s="200">
        <v>4.3830103999999999</v>
      </c>
      <c r="T37" s="200">
        <v>5.1858000000000004</v>
      </c>
      <c r="U37" s="200">
        <v>4.524</v>
      </c>
      <c r="V37" s="200">
        <v>3.8333270000000002</v>
      </c>
      <c r="W37" s="200" t="s">
        <v>12</v>
      </c>
      <c r="X37" s="200" t="s">
        <v>12</v>
      </c>
      <c r="Y37" s="200" t="s">
        <v>12</v>
      </c>
      <c r="Z37" s="200" t="s">
        <v>12</v>
      </c>
      <c r="AA37" s="200" t="s">
        <v>12</v>
      </c>
      <c r="AB37" s="200" t="s">
        <v>12</v>
      </c>
      <c r="AC37" s="200" t="s">
        <v>12</v>
      </c>
      <c r="AD37" s="200" t="s">
        <v>12</v>
      </c>
      <c r="AE37" s="200" t="s">
        <v>12</v>
      </c>
      <c r="AF37" s="200" t="s">
        <v>12</v>
      </c>
      <c r="AG37" s="200" t="s">
        <v>12</v>
      </c>
      <c r="AH37" s="200" t="s">
        <v>12</v>
      </c>
      <c r="AI37" s="200" t="s">
        <v>12</v>
      </c>
    </row>
    <row r="38" spans="1:35" x14ac:dyDescent="0.2">
      <c r="A38" s="90"/>
      <c r="B38" s="90" t="s">
        <v>186</v>
      </c>
      <c r="C38" s="90"/>
      <c r="D38" s="199">
        <f t="shared" ref="D38:V38" si="3">SUM(D33:D37)</f>
        <v>31.889500000000002</v>
      </c>
      <c r="E38" s="199">
        <f t="shared" si="3"/>
        <v>33.889499999999998</v>
      </c>
      <c r="F38" s="199">
        <f t="shared" si="3"/>
        <v>35.921905263157896</v>
      </c>
      <c r="G38" s="199">
        <f t="shared" si="3"/>
        <v>39.636933333333332</v>
      </c>
      <c r="H38" s="199">
        <f t="shared" si="3"/>
        <v>41.3705</v>
      </c>
      <c r="I38" s="199">
        <f t="shared" si="3"/>
        <v>41.618204050048661</v>
      </c>
      <c r="J38" s="199">
        <f t="shared" si="3"/>
        <v>38.675390268412684</v>
      </c>
      <c r="K38" s="199">
        <f t="shared" si="3"/>
        <v>40.005895734597161</v>
      </c>
      <c r="L38" s="199">
        <f t="shared" si="3"/>
        <v>36.27957791599691</v>
      </c>
      <c r="M38" s="199">
        <f t="shared" si="3"/>
        <v>34.171460567908923</v>
      </c>
      <c r="N38" s="199">
        <f t="shared" si="3"/>
        <v>34.215287814976456</v>
      </c>
      <c r="O38" s="199">
        <f t="shared" si="3"/>
        <v>31.007478685669998</v>
      </c>
      <c r="P38" s="199">
        <f t="shared" si="3"/>
        <v>32.759976351351355</v>
      </c>
      <c r="Q38" s="199">
        <f t="shared" si="3"/>
        <v>28.625045594594592</v>
      </c>
      <c r="R38" s="199">
        <f t="shared" si="3"/>
        <v>21.888369946647607</v>
      </c>
      <c r="S38" s="199">
        <f t="shared" si="3"/>
        <v>19.68002712972973</v>
      </c>
      <c r="T38" s="199">
        <f t="shared" si="3"/>
        <v>16.659199999999998</v>
      </c>
      <c r="U38" s="199">
        <f t="shared" si="3"/>
        <v>16.0092</v>
      </c>
      <c r="V38" s="198">
        <f t="shared" si="3"/>
        <v>16.235776999999999</v>
      </c>
      <c r="W38" s="200" t="s">
        <v>12</v>
      </c>
      <c r="X38" s="200" t="s">
        <v>12</v>
      </c>
      <c r="Y38" s="200" t="s">
        <v>12</v>
      </c>
      <c r="Z38" s="200" t="s">
        <v>12</v>
      </c>
      <c r="AA38" s="200" t="s">
        <v>12</v>
      </c>
      <c r="AB38" s="200" t="s">
        <v>12</v>
      </c>
      <c r="AC38" s="200" t="s">
        <v>12</v>
      </c>
      <c r="AD38" s="200" t="s">
        <v>12</v>
      </c>
      <c r="AE38" s="200" t="s">
        <v>12</v>
      </c>
      <c r="AF38" s="200" t="s">
        <v>12</v>
      </c>
      <c r="AG38" s="200" t="s">
        <v>12</v>
      </c>
      <c r="AH38" s="200" t="s">
        <v>12</v>
      </c>
      <c r="AI38" s="200" t="s">
        <v>12</v>
      </c>
    </row>
    <row r="39" spans="1:35" x14ac:dyDescent="0.2">
      <c r="A39" s="90" t="s">
        <v>200</v>
      </c>
      <c r="B39" s="90"/>
      <c r="C39" s="90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</row>
    <row r="40" spans="1:35" x14ac:dyDescent="0.2">
      <c r="A40" s="90"/>
      <c r="B40" s="56" t="s">
        <v>199</v>
      </c>
      <c r="C40" s="56"/>
      <c r="D40" s="200">
        <v>6.8218676470588235</v>
      </c>
      <c r="E40" s="200">
        <v>6.3079999999999998</v>
      </c>
      <c r="F40" s="200">
        <v>8.6350588235294126</v>
      </c>
      <c r="G40" s="200">
        <v>7.8712105263157897</v>
      </c>
      <c r="H40" s="200">
        <v>9.0316836734693897</v>
      </c>
      <c r="I40" s="200">
        <v>9.8222222222222246</v>
      </c>
      <c r="J40" s="200">
        <v>8.8409895833333323</v>
      </c>
      <c r="K40" s="200">
        <v>8.8674698795180742</v>
      </c>
      <c r="L40" s="200">
        <v>9.9239995315698</v>
      </c>
      <c r="M40" s="200">
        <v>9.1644961256419251</v>
      </c>
      <c r="N40" s="200">
        <v>9.5443163311350876</v>
      </c>
      <c r="O40" s="200">
        <v>9.6271647932926818</v>
      </c>
      <c r="P40" s="200">
        <v>9.1666211000000004</v>
      </c>
      <c r="Q40" s="200">
        <v>8.5110729999999997</v>
      </c>
      <c r="R40" s="200">
        <v>8.0749999999999993</v>
      </c>
      <c r="S40" s="200">
        <v>6.4</v>
      </c>
      <c r="T40" s="200">
        <v>5.4</v>
      </c>
      <c r="U40" s="200">
        <v>5.9850000000000003</v>
      </c>
      <c r="V40" s="200">
        <v>5.2</v>
      </c>
      <c r="W40" s="200" t="s">
        <v>12</v>
      </c>
      <c r="X40" s="200" t="s">
        <v>12</v>
      </c>
      <c r="Y40" s="200" t="s">
        <v>12</v>
      </c>
      <c r="Z40" s="200" t="s">
        <v>12</v>
      </c>
      <c r="AA40" s="200" t="s">
        <v>12</v>
      </c>
      <c r="AB40" s="200" t="s">
        <v>12</v>
      </c>
      <c r="AC40" s="200" t="s">
        <v>12</v>
      </c>
      <c r="AD40" s="200" t="s">
        <v>12</v>
      </c>
      <c r="AE40" s="200" t="s">
        <v>12</v>
      </c>
      <c r="AF40" s="200" t="s">
        <v>12</v>
      </c>
      <c r="AG40" s="200" t="s">
        <v>12</v>
      </c>
      <c r="AH40" s="200" t="s">
        <v>12</v>
      </c>
      <c r="AI40" s="200" t="s">
        <v>12</v>
      </c>
    </row>
    <row r="41" spans="1:35" x14ac:dyDescent="0.2">
      <c r="A41" s="90"/>
      <c r="B41" s="56" t="s">
        <v>198</v>
      </c>
      <c r="C41" s="56"/>
      <c r="D41" s="200" t="s">
        <v>12</v>
      </c>
      <c r="E41" s="200" t="s">
        <v>12</v>
      </c>
      <c r="F41" s="200" t="s">
        <v>12</v>
      </c>
      <c r="G41" s="200" t="s">
        <v>12</v>
      </c>
      <c r="H41" s="200" t="s">
        <v>12</v>
      </c>
      <c r="I41" s="200" t="s">
        <v>12</v>
      </c>
      <c r="J41" s="200" t="s">
        <v>12</v>
      </c>
      <c r="K41" s="200" t="s">
        <v>12</v>
      </c>
      <c r="L41" s="200" t="s">
        <v>12</v>
      </c>
      <c r="M41" s="200">
        <v>4.100292659605806</v>
      </c>
      <c r="N41" s="200">
        <v>4.434743113689632</v>
      </c>
      <c r="O41" s="200">
        <v>4.9683219999999997</v>
      </c>
      <c r="P41" s="200">
        <v>4.6682201999999995</v>
      </c>
      <c r="Q41" s="200">
        <v>4.8325662000000005</v>
      </c>
      <c r="R41" s="200">
        <v>4.2</v>
      </c>
      <c r="S41" s="200">
        <v>3.6</v>
      </c>
      <c r="T41" s="200">
        <v>3.99</v>
      </c>
      <c r="U41" s="200">
        <v>4.84</v>
      </c>
      <c r="V41" s="200">
        <v>4.62</v>
      </c>
      <c r="W41" s="200" t="s">
        <v>12</v>
      </c>
      <c r="X41" s="200" t="s">
        <v>12</v>
      </c>
      <c r="Y41" s="200" t="s">
        <v>12</v>
      </c>
      <c r="Z41" s="200" t="s">
        <v>12</v>
      </c>
      <c r="AA41" s="200" t="s">
        <v>12</v>
      </c>
      <c r="AB41" s="200" t="s">
        <v>12</v>
      </c>
      <c r="AC41" s="200" t="s">
        <v>12</v>
      </c>
      <c r="AD41" s="200" t="s">
        <v>12</v>
      </c>
      <c r="AE41" s="200" t="s">
        <v>12</v>
      </c>
      <c r="AF41" s="200" t="s">
        <v>12</v>
      </c>
      <c r="AG41" s="200" t="s">
        <v>12</v>
      </c>
      <c r="AH41" s="200" t="s">
        <v>12</v>
      </c>
      <c r="AI41" s="200" t="s">
        <v>12</v>
      </c>
    </row>
    <row r="42" spans="1:35" x14ac:dyDescent="0.2">
      <c r="A42" s="90"/>
      <c r="B42" s="56" t="s">
        <v>197</v>
      </c>
      <c r="C42" s="56"/>
      <c r="D42" s="200" t="s">
        <v>12</v>
      </c>
      <c r="E42" s="200" t="s">
        <v>12</v>
      </c>
      <c r="F42" s="200" t="s">
        <v>12</v>
      </c>
      <c r="G42" s="200" t="s">
        <v>12</v>
      </c>
      <c r="H42" s="200" t="s">
        <v>12</v>
      </c>
      <c r="I42" s="200" t="s">
        <v>12</v>
      </c>
      <c r="J42" s="200" t="s">
        <v>12</v>
      </c>
      <c r="K42" s="200" t="s">
        <v>12</v>
      </c>
      <c r="L42" s="200" t="s">
        <v>12</v>
      </c>
      <c r="M42" s="200">
        <v>7.6688854289288058</v>
      </c>
      <c r="N42" s="200">
        <v>8.6894916259475199</v>
      </c>
      <c r="O42" s="200">
        <v>9.0876302000000013</v>
      </c>
      <c r="P42" s="200">
        <v>8.747637000000001</v>
      </c>
      <c r="Q42" s="200">
        <v>11.004808000000001</v>
      </c>
      <c r="R42" s="200">
        <v>12.48</v>
      </c>
      <c r="S42" s="200">
        <v>8</v>
      </c>
      <c r="T42" s="200">
        <v>11</v>
      </c>
      <c r="U42" s="200">
        <v>10.5</v>
      </c>
      <c r="V42" s="200">
        <v>10.237500000000001</v>
      </c>
      <c r="W42" s="200" t="s">
        <v>12</v>
      </c>
      <c r="X42" s="200" t="s">
        <v>12</v>
      </c>
      <c r="Y42" s="200" t="s">
        <v>12</v>
      </c>
      <c r="Z42" s="200" t="s">
        <v>12</v>
      </c>
      <c r="AA42" s="200" t="s">
        <v>12</v>
      </c>
      <c r="AB42" s="200" t="s">
        <v>12</v>
      </c>
      <c r="AC42" s="200" t="s">
        <v>12</v>
      </c>
      <c r="AD42" s="200" t="s">
        <v>12</v>
      </c>
      <c r="AE42" s="200" t="s">
        <v>12</v>
      </c>
      <c r="AF42" s="200" t="s">
        <v>12</v>
      </c>
      <c r="AG42" s="200" t="s">
        <v>12</v>
      </c>
      <c r="AH42" s="200" t="s">
        <v>12</v>
      </c>
      <c r="AI42" s="200" t="s">
        <v>12</v>
      </c>
    </row>
    <row r="43" spans="1:35" x14ac:dyDescent="0.2">
      <c r="A43" s="80"/>
      <c r="B43" s="56" t="s">
        <v>196</v>
      </c>
      <c r="D43" s="200">
        <v>32.4</v>
      </c>
      <c r="E43" s="200">
        <v>33.947019394962858</v>
      </c>
      <c r="F43" s="200">
        <v>46.296950958059391</v>
      </c>
      <c r="G43" s="200">
        <v>53.529048939454952</v>
      </c>
      <c r="H43" s="200">
        <v>57.973059191497335</v>
      </c>
      <c r="I43" s="200">
        <v>57.919203056489501</v>
      </c>
      <c r="J43" s="200">
        <v>58.28147357334921</v>
      </c>
      <c r="K43" s="200">
        <v>59.999517649106522</v>
      </c>
      <c r="L43" s="200">
        <v>54.663645012484963</v>
      </c>
      <c r="M43" s="200">
        <v>46.619532315306969</v>
      </c>
      <c r="N43" s="200">
        <v>39.606334150489772</v>
      </c>
      <c r="O43" s="200">
        <v>45.540021247619052</v>
      </c>
      <c r="P43" s="200">
        <v>45.633292693333338</v>
      </c>
      <c r="Q43" s="200">
        <v>42.2724817</v>
      </c>
      <c r="R43" s="200">
        <v>37.375999999999998</v>
      </c>
      <c r="S43" s="200">
        <v>31.190999999999999</v>
      </c>
      <c r="T43" s="200">
        <v>31.645</v>
      </c>
      <c r="U43" s="200">
        <v>34.252000000000002</v>
      </c>
      <c r="V43" s="200">
        <v>37.642499999999998</v>
      </c>
      <c r="W43" s="200" t="s">
        <v>12</v>
      </c>
      <c r="X43" s="200" t="s">
        <v>12</v>
      </c>
      <c r="Y43" s="200" t="s">
        <v>12</v>
      </c>
      <c r="Z43" s="200" t="s">
        <v>12</v>
      </c>
      <c r="AA43" s="200" t="s">
        <v>12</v>
      </c>
      <c r="AB43" s="200" t="s">
        <v>12</v>
      </c>
      <c r="AC43" s="200" t="s">
        <v>12</v>
      </c>
      <c r="AD43" s="200" t="s">
        <v>12</v>
      </c>
      <c r="AE43" s="200" t="s">
        <v>12</v>
      </c>
      <c r="AF43" s="200" t="s">
        <v>12</v>
      </c>
      <c r="AG43" s="200" t="s">
        <v>12</v>
      </c>
      <c r="AH43" s="200" t="s">
        <v>12</v>
      </c>
      <c r="AI43" s="200" t="s">
        <v>12</v>
      </c>
    </row>
    <row r="44" spans="1:35" x14ac:dyDescent="0.2">
      <c r="A44" s="90"/>
      <c r="B44" s="90" t="s">
        <v>186</v>
      </c>
      <c r="C44" s="80"/>
      <c r="D44" s="199">
        <f t="shared" ref="D44:V44" si="4">SUM(D40:D43)</f>
        <v>39.221867647058822</v>
      </c>
      <c r="E44" s="199">
        <f t="shared" si="4"/>
        <v>40.255019394962858</v>
      </c>
      <c r="F44" s="199">
        <f t="shared" si="4"/>
        <v>54.932009781588803</v>
      </c>
      <c r="G44" s="199">
        <f t="shared" si="4"/>
        <v>61.400259465770745</v>
      </c>
      <c r="H44" s="199">
        <f t="shared" si="4"/>
        <v>67.00474286496673</v>
      </c>
      <c r="I44" s="199">
        <f t="shared" si="4"/>
        <v>67.741425278711731</v>
      </c>
      <c r="J44" s="199">
        <f t="shared" si="4"/>
        <v>67.122463156682542</v>
      </c>
      <c r="K44" s="199">
        <f t="shared" si="4"/>
        <v>68.866987528624591</v>
      </c>
      <c r="L44" s="199">
        <f t="shared" si="4"/>
        <v>64.587644544054768</v>
      </c>
      <c r="M44" s="199">
        <f t="shared" si="4"/>
        <v>67.553206529483504</v>
      </c>
      <c r="N44" s="199">
        <f t="shared" si="4"/>
        <v>62.274885221262011</v>
      </c>
      <c r="O44" s="199">
        <f t="shared" si="4"/>
        <v>69.223138240911737</v>
      </c>
      <c r="P44" s="199">
        <f t="shared" si="4"/>
        <v>68.215770993333336</v>
      </c>
      <c r="Q44" s="199">
        <f t="shared" si="4"/>
        <v>66.620928899999996</v>
      </c>
      <c r="R44" s="199">
        <f t="shared" si="4"/>
        <v>62.131</v>
      </c>
      <c r="S44" s="199">
        <f t="shared" si="4"/>
        <v>49.191000000000003</v>
      </c>
      <c r="T44" s="199">
        <f t="shared" si="4"/>
        <v>52.034999999999997</v>
      </c>
      <c r="U44" s="199">
        <f t="shared" si="4"/>
        <v>55.576999999999998</v>
      </c>
      <c r="V44" s="198">
        <f t="shared" si="4"/>
        <v>57.7</v>
      </c>
      <c r="W44" s="200" t="s">
        <v>12</v>
      </c>
      <c r="X44" s="200" t="s">
        <v>12</v>
      </c>
      <c r="Y44" s="200" t="s">
        <v>12</v>
      </c>
      <c r="Z44" s="200" t="s">
        <v>12</v>
      </c>
      <c r="AA44" s="200" t="s">
        <v>12</v>
      </c>
      <c r="AB44" s="200" t="s">
        <v>12</v>
      </c>
      <c r="AC44" s="200" t="s">
        <v>12</v>
      </c>
      <c r="AD44" s="200" t="s">
        <v>12</v>
      </c>
      <c r="AE44" s="200" t="s">
        <v>12</v>
      </c>
      <c r="AF44" s="200" t="s">
        <v>12</v>
      </c>
      <c r="AG44" s="200" t="s">
        <v>12</v>
      </c>
      <c r="AH44" s="200" t="s">
        <v>12</v>
      </c>
      <c r="AI44" s="200" t="s">
        <v>12</v>
      </c>
    </row>
    <row r="45" spans="1:35" x14ac:dyDescent="0.2">
      <c r="A45" s="90" t="s">
        <v>195</v>
      </c>
      <c r="B45" s="56"/>
      <c r="C45" s="56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200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</row>
    <row r="46" spans="1:35" x14ac:dyDescent="0.2">
      <c r="A46" s="90"/>
      <c r="B46" s="56" t="s">
        <v>194</v>
      </c>
      <c r="C46" s="56"/>
      <c r="D46" s="200">
        <v>23.8</v>
      </c>
      <c r="E46" s="200">
        <v>28.381</v>
      </c>
      <c r="F46" s="200">
        <v>36.811</v>
      </c>
      <c r="G46" s="200">
        <v>34.01</v>
      </c>
      <c r="H46" s="200">
        <v>38.96</v>
      </c>
      <c r="I46" s="200">
        <v>49.756999999999998</v>
      </c>
      <c r="J46" s="200">
        <v>43.152000000000001</v>
      </c>
      <c r="K46" s="200">
        <v>52.911000000000001</v>
      </c>
      <c r="L46" s="200">
        <v>66.222999999999999</v>
      </c>
      <c r="M46" s="200">
        <v>64.775680962774544</v>
      </c>
      <c r="N46" s="200">
        <v>76.545062756069797</v>
      </c>
      <c r="O46" s="200">
        <v>60.459725132500004</v>
      </c>
      <c r="P46" s="200">
        <v>48.878254344833344</v>
      </c>
      <c r="Q46" s="200">
        <v>53.125106378666672</v>
      </c>
      <c r="R46" s="200">
        <v>48.333183333333338</v>
      </c>
      <c r="S46" s="200">
        <v>53.313682800000002</v>
      </c>
      <c r="T46" s="200">
        <v>55.583447500000005</v>
      </c>
      <c r="U46" s="200">
        <v>55.043999999999997</v>
      </c>
      <c r="V46" s="200">
        <v>50.539709999999999</v>
      </c>
      <c r="W46" s="200" t="s">
        <v>12</v>
      </c>
      <c r="X46" s="200" t="s">
        <v>12</v>
      </c>
      <c r="Y46" s="200" t="s">
        <v>12</v>
      </c>
      <c r="Z46" s="200" t="s">
        <v>12</v>
      </c>
      <c r="AA46" s="200" t="s">
        <v>12</v>
      </c>
      <c r="AB46" s="200" t="s">
        <v>12</v>
      </c>
      <c r="AC46" s="200" t="s">
        <v>12</v>
      </c>
      <c r="AD46" s="200" t="s">
        <v>12</v>
      </c>
      <c r="AE46" s="200" t="s">
        <v>12</v>
      </c>
      <c r="AF46" s="200" t="s">
        <v>12</v>
      </c>
      <c r="AG46" s="200" t="s">
        <v>12</v>
      </c>
      <c r="AH46" s="200" t="s">
        <v>12</v>
      </c>
      <c r="AI46" s="200" t="s">
        <v>12</v>
      </c>
    </row>
    <row r="47" spans="1:35" s="136" customFormat="1" x14ac:dyDescent="0.2">
      <c r="A47" s="90"/>
      <c r="B47" s="90" t="s">
        <v>193</v>
      </c>
      <c r="C47" s="90"/>
      <c r="D47" s="200" t="s">
        <v>12</v>
      </c>
      <c r="E47" s="198">
        <v>11.656000000000001</v>
      </c>
      <c r="F47" s="198">
        <v>23.677</v>
      </c>
      <c r="G47" s="198">
        <v>19.318000000000001</v>
      </c>
      <c r="H47" s="198">
        <v>29.146999999999998</v>
      </c>
      <c r="I47" s="198">
        <v>27.577000000000002</v>
      </c>
      <c r="J47" s="198">
        <v>27.939</v>
      </c>
      <c r="K47" s="198">
        <v>33.22</v>
      </c>
      <c r="L47" s="198">
        <v>41.853000000000002</v>
      </c>
      <c r="M47" s="198">
        <v>47.338300292675186</v>
      </c>
      <c r="N47" s="198">
        <v>52.219010507551921</v>
      </c>
      <c r="O47" s="198">
        <v>55.138071010000004</v>
      </c>
      <c r="P47" s="198">
        <v>55.019037589999989</v>
      </c>
      <c r="Q47" s="198">
        <v>58.953445922650005</v>
      </c>
      <c r="R47" s="198">
        <v>55.174999999999997</v>
      </c>
      <c r="S47" s="198">
        <v>54.484999999999999</v>
      </c>
      <c r="T47" s="198">
        <v>52.348349999999996</v>
      </c>
      <c r="U47" s="198">
        <v>53.152999999999999</v>
      </c>
      <c r="V47" s="198">
        <v>50.922499999999999</v>
      </c>
      <c r="W47" s="200" t="s">
        <v>12</v>
      </c>
      <c r="X47" s="200" t="s">
        <v>12</v>
      </c>
      <c r="Y47" s="200" t="s">
        <v>12</v>
      </c>
      <c r="Z47" s="200" t="s">
        <v>12</v>
      </c>
      <c r="AA47" s="200" t="s">
        <v>12</v>
      </c>
      <c r="AB47" s="200" t="s">
        <v>12</v>
      </c>
      <c r="AC47" s="200" t="s">
        <v>12</v>
      </c>
      <c r="AD47" s="200" t="s">
        <v>12</v>
      </c>
      <c r="AE47" s="200" t="s">
        <v>12</v>
      </c>
      <c r="AF47" s="200" t="s">
        <v>12</v>
      </c>
      <c r="AG47" s="200" t="s">
        <v>12</v>
      </c>
      <c r="AH47" s="200" t="s">
        <v>12</v>
      </c>
      <c r="AI47" s="200" t="s">
        <v>12</v>
      </c>
    </row>
    <row r="48" spans="1:35" x14ac:dyDescent="0.2">
      <c r="A48" s="90"/>
      <c r="B48" s="56" t="s">
        <v>192</v>
      </c>
      <c r="C48" s="56"/>
      <c r="D48" s="200" t="s">
        <v>12</v>
      </c>
      <c r="E48" s="200" t="s">
        <v>12</v>
      </c>
      <c r="F48" s="200" t="s">
        <v>12</v>
      </c>
      <c r="G48" s="200" t="s">
        <v>12</v>
      </c>
      <c r="H48" s="200" t="s">
        <v>12</v>
      </c>
      <c r="I48" s="200" t="s">
        <v>12</v>
      </c>
      <c r="J48" s="200" t="s">
        <v>12</v>
      </c>
      <c r="K48" s="200" t="s">
        <v>12</v>
      </c>
      <c r="L48" s="200" t="s">
        <v>12</v>
      </c>
      <c r="M48" s="200">
        <v>3.5629791021267851</v>
      </c>
      <c r="N48" s="200">
        <v>5.0670455653540563</v>
      </c>
      <c r="O48" s="200">
        <v>4.9021133700000004</v>
      </c>
      <c r="P48" s="200">
        <v>5.0259515800000001</v>
      </c>
      <c r="Q48" s="200">
        <v>5.1719835400000003</v>
      </c>
      <c r="R48" s="200">
        <v>4.7850000000000001</v>
      </c>
      <c r="S48" s="200">
        <v>4.74</v>
      </c>
      <c r="T48" s="200">
        <v>4.3449999999999998</v>
      </c>
      <c r="U48" s="200">
        <v>4.6749999999999998</v>
      </c>
      <c r="V48" s="200">
        <v>4.1224999999999996</v>
      </c>
      <c r="W48" s="200" t="s">
        <v>12</v>
      </c>
      <c r="X48" s="200" t="s">
        <v>12</v>
      </c>
      <c r="Y48" s="200" t="s">
        <v>12</v>
      </c>
      <c r="Z48" s="200" t="s">
        <v>12</v>
      </c>
      <c r="AA48" s="200" t="s">
        <v>12</v>
      </c>
      <c r="AB48" s="200" t="s">
        <v>12</v>
      </c>
      <c r="AC48" s="200" t="s">
        <v>12</v>
      </c>
      <c r="AD48" s="200" t="s">
        <v>12</v>
      </c>
      <c r="AE48" s="200" t="s">
        <v>12</v>
      </c>
      <c r="AF48" s="200" t="s">
        <v>12</v>
      </c>
      <c r="AG48" s="200" t="s">
        <v>12</v>
      </c>
      <c r="AH48" s="200" t="s">
        <v>12</v>
      </c>
      <c r="AI48" s="200" t="s">
        <v>12</v>
      </c>
    </row>
    <row r="49" spans="1:35" x14ac:dyDescent="0.2">
      <c r="A49" s="86"/>
      <c r="B49" s="80"/>
      <c r="C49" s="56" t="s">
        <v>191</v>
      </c>
      <c r="D49" s="200" t="s">
        <v>12</v>
      </c>
      <c r="E49" s="200" t="s">
        <v>12</v>
      </c>
      <c r="F49" s="200" t="s">
        <v>12</v>
      </c>
      <c r="G49" s="200" t="s">
        <v>12</v>
      </c>
      <c r="H49" s="200" t="s">
        <v>12</v>
      </c>
      <c r="I49" s="200" t="s">
        <v>12</v>
      </c>
      <c r="J49" s="200" t="s">
        <v>12</v>
      </c>
      <c r="K49" s="200" t="s">
        <v>12</v>
      </c>
      <c r="L49" s="200" t="s">
        <v>12</v>
      </c>
      <c r="M49" s="200">
        <v>6.7924304693669351</v>
      </c>
      <c r="N49" s="200">
        <v>8.7307473185074773</v>
      </c>
      <c r="O49" s="200">
        <v>8.6160250000000005</v>
      </c>
      <c r="P49" s="200">
        <v>8.7353269399999984</v>
      </c>
      <c r="Q49" s="200">
        <v>9.1953362400000014</v>
      </c>
      <c r="R49" s="200">
        <v>8.58</v>
      </c>
      <c r="S49" s="200">
        <v>8.6349999999999998</v>
      </c>
      <c r="T49" s="200">
        <v>8.6349999999999998</v>
      </c>
      <c r="U49" s="200">
        <v>9.625</v>
      </c>
      <c r="V49" s="200">
        <v>8.75</v>
      </c>
      <c r="W49" s="200" t="s">
        <v>12</v>
      </c>
      <c r="X49" s="200" t="s">
        <v>12</v>
      </c>
      <c r="Y49" s="200" t="s">
        <v>12</v>
      </c>
      <c r="Z49" s="200" t="s">
        <v>12</v>
      </c>
      <c r="AA49" s="200" t="s">
        <v>12</v>
      </c>
      <c r="AB49" s="200" t="s">
        <v>12</v>
      </c>
      <c r="AC49" s="200" t="s">
        <v>12</v>
      </c>
      <c r="AD49" s="200" t="s">
        <v>12</v>
      </c>
      <c r="AE49" s="200" t="s">
        <v>12</v>
      </c>
      <c r="AF49" s="200" t="s">
        <v>12</v>
      </c>
      <c r="AG49" s="200" t="s">
        <v>12</v>
      </c>
      <c r="AH49" s="200" t="s">
        <v>12</v>
      </c>
      <c r="AI49" s="200" t="s">
        <v>12</v>
      </c>
    </row>
    <row r="50" spans="1:35" x14ac:dyDescent="0.2">
      <c r="A50" s="90"/>
      <c r="B50" s="80"/>
      <c r="C50" s="56" t="s">
        <v>190</v>
      </c>
      <c r="D50" s="200" t="s">
        <v>12</v>
      </c>
      <c r="E50" s="200" t="s">
        <v>12</v>
      </c>
      <c r="F50" s="200" t="s">
        <v>12</v>
      </c>
      <c r="G50" s="200" t="s">
        <v>12</v>
      </c>
      <c r="H50" s="200" t="s">
        <v>12</v>
      </c>
      <c r="I50" s="200" t="s">
        <v>12</v>
      </c>
      <c r="J50" s="200" t="s">
        <v>12</v>
      </c>
      <c r="K50" s="200" t="s">
        <v>12</v>
      </c>
      <c r="L50" s="200" t="s">
        <v>12</v>
      </c>
      <c r="M50" s="200">
        <v>4.22811132896648</v>
      </c>
      <c r="N50" s="200">
        <v>5.4013673782541733</v>
      </c>
      <c r="O50" s="200">
        <v>4.0529015999999993</v>
      </c>
      <c r="P50" s="200">
        <v>3.5231147999999997</v>
      </c>
      <c r="Q50" s="200">
        <v>3.6575640199999997</v>
      </c>
      <c r="R50" s="200">
        <v>3.26</v>
      </c>
      <c r="S50" s="200">
        <v>2.1619999999999999</v>
      </c>
      <c r="T50" s="200">
        <v>2.0680000000000001</v>
      </c>
      <c r="U50" s="200">
        <v>2.0680000000000001</v>
      </c>
      <c r="V50" s="200">
        <v>2.0680000000000001</v>
      </c>
      <c r="W50" s="200" t="s">
        <v>12</v>
      </c>
      <c r="X50" s="200" t="s">
        <v>12</v>
      </c>
      <c r="Y50" s="200" t="s">
        <v>12</v>
      </c>
      <c r="Z50" s="200" t="s">
        <v>12</v>
      </c>
      <c r="AA50" s="200" t="s">
        <v>12</v>
      </c>
      <c r="AB50" s="200" t="s">
        <v>12</v>
      </c>
      <c r="AC50" s="200" t="s">
        <v>12</v>
      </c>
      <c r="AD50" s="200" t="s">
        <v>12</v>
      </c>
      <c r="AE50" s="200" t="s">
        <v>12</v>
      </c>
      <c r="AF50" s="200" t="s">
        <v>12</v>
      </c>
      <c r="AG50" s="200" t="s">
        <v>12</v>
      </c>
      <c r="AH50" s="200" t="s">
        <v>12</v>
      </c>
      <c r="AI50" s="200" t="s">
        <v>12</v>
      </c>
    </row>
    <row r="51" spans="1:35" x14ac:dyDescent="0.2">
      <c r="A51" s="90"/>
      <c r="B51" s="80"/>
      <c r="C51" s="56" t="s">
        <v>189</v>
      </c>
      <c r="D51" s="200" t="s">
        <v>12</v>
      </c>
      <c r="E51" s="200" t="s">
        <v>12</v>
      </c>
      <c r="F51" s="200" t="s">
        <v>12</v>
      </c>
      <c r="G51" s="200" t="s">
        <v>12</v>
      </c>
      <c r="H51" s="200" t="s">
        <v>12</v>
      </c>
      <c r="I51" s="200" t="s">
        <v>12</v>
      </c>
      <c r="J51" s="200" t="s">
        <v>12</v>
      </c>
      <c r="K51" s="200" t="s">
        <v>12</v>
      </c>
      <c r="L51" s="200" t="s">
        <v>12</v>
      </c>
      <c r="M51" s="200">
        <v>9.8624889558735944</v>
      </c>
      <c r="N51" s="200">
        <v>10.023987221151536</v>
      </c>
      <c r="O51" s="200">
        <v>8.8837784000000006</v>
      </c>
      <c r="P51" s="200">
        <v>10.791052469999999</v>
      </c>
      <c r="Q51" s="200">
        <v>12.362494099999999</v>
      </c>
      <c r="R51" s="200">
        <v>12.484999999999999</v>
      </c>
      <c r="S51" s="200">
        <v>12.66</v>
      </c>
      <c r="T51" s="200">
        <v>11.635249999999999</v>
      </c>
      <c r="U51" s="200">
        <v>11.66</v>
      </c>
      <c r="V51" s="200">
        <v>11.13</v>
      </c>
      <c r="W51" s="200" t="s">
        <v>12</v>
      </c>
      <c r="X51" s="200" t="s">
        <v>12</v>
      </c>
      <c r="Y51" s="200" t="s">
        <v>12</v>
      </c>
      <c r="Z51" s="200" t="s">
        <v>12</v>
      </c>
      <c r="AA51" s="200" t="s">
        <v>12</v>
      </c>
      <c r="AB51" s="200" t="s">
        <v>12</v>
      </c>
      <c r="AC51" s="200" t="s">
        <v>12</v>
      </c>
      <c r="AD51" s="200" t="s">
        <v>12</v>
      </c>
      <c r="AE51" s="200" t="s">
        <v>12</v>
      </c>
      <c r="AF51" s="200" t="s">
        <v>12</v>
      </c>
      <c r="AG51" s="200" t="s">
        <v>12</v>
      </c>
      <c r="AH51" s="200" t="s">
        <v>12</v>
      </c>
      <c r="AI51" s="200" t="s">
        <v>12</v>
      </c>
    </row>
    <row r="52" spans="1:35" x14ac:dyDescent="0.2">
      <c r="A52" s="90"/>
      <c r="B52" s="80"/>
      <c r="C52" s="56" t="s">
        <v>188</v>
      </c>
      <c r="D52" s="200" t="s">
        <v>12</v>
      </c>
      <c r="E52" s="200" t="s">
        <v>12</v>
      </c>
      <c r="F52" s="200" t="s">
        <v>12</v>
      </c>
      <c r="G52" s="200" t="s">
        <v>12</v>
      </c>
      <c r="H52" s="200" t="s">
        <v>12</v>
      </c>
      <c r="I52" s="200" t="s">
        <v>12</v>
      </c>
      <c r="J52" s="200" t="s">
        <v>12</v>
      </c>
      <c r="K52" s="200" t="s">
        <v>12</v>
      </c>
      <c r="L52" s="200" t="s">
        <v>12</v>
      </c>
      <c r="M52" s="200">
        <v>22.892290436341391</v>
      </c>
      <c r="N52" s="200">
        <v>22.995863024284677</v>
      </c>
      <c r="O52" s="200">
        <v>28.683252640000006</v>
      </c>
      <c r="P52" s="200">
        <v>26.9435918</v>
      </c>
      <c r="Q52" s="200">
        <v>28.566068022650001</v>
      </c>
      <c r="R52" s="200">
        <v>26.065000000000001</v>
      </c>
      <c r="S52" s="200">
        <v>26.288</v>
      </c>
      <c r="T52" s="200">
        <v>25.665099999999999</v>
      </c>
      <c r="U52" s="200">
        <v>25.125</v>
      </c>
      <c r="V52" s="200">
        <v>24.852</v>
      </c>
      <c r="W52" s="200" t="s">
        <v>12</v>
      </c>
      <c r="X52" s="200" t="s">
        <v>12</v>
      </c>
      <c r="Y52" s="200" t="s">
        <v>12</v>
      </c>
      <c r="Z52" s="200" t="s">
        <v>12</v>
      </c>
      <c r="AA52" s="200" t="s">
        <v>12</v>
      </c>
      <c r="AB52" s="200" t="s">
        <v>12</v>
      </c>
      <c r="AC52" s="200" t="s">
        <v>12</v>
      </c>
      <c r="AD52" s="200" t="s">
        <v>12</v>
      </c>
      <c r="AE52" s="200" t="s">
        <v>12</v>
      </c>
      <c r="AF52" s="200" t="s">
        <v>12</v>
      </c>
      <c r="AG52" s="200" t="s">
        <v>12</v>
      </c>
      <c r="AH52" s="200" t="s">
        <v>12</v>
      </c>
      <c r="AI52" s="200" t="s">
        <v>12</v>
      </c>
    </row>
    <row r="53" spans="1:35" x14ac:dyDescent="0.2">
      <c r="A53" s="90"/>
      <c r="B53" s="56" t="s">
        <v>187</v>
      </c>
      <c r="C53" s="80"/>
      <c r="D53" s="200">
        <v>0</v>
      </c>
      <c r="E53" s="200">
        <v>4.45</v>
      </c>
      <c r="F53" s="200">
        <v>5.2750000000000004</v>
      </c>
      <c r="G53" s="200">
        <v>7.93</v>
      </c>
      <c r="H53" s="200">
        <v>8.9450000000000003</v>
      </c>
      <c r="I53" s="200">
        <v>9.5359999999999996</v>
      </c>
      <c r="J53" s="200">
        <v>9.4954999999999998</v>
      </c>
      <c r="K53" s="200">
        <v>11.916</v>
      </c>
      <c r="L53" s="200">
        <v>11.48</v>
      </c>
      <c r="M53" s="200">
        <v>15.419207637257893</v>
      </c>
      <c r="N53" s="200">
        <v>20.777387431535502</v>
      </c>
      <c r="O53" s="200">
        <v>24.65944988</v>
      </c>
      <c r="P53" s="200">
        <v>24.231544999999997</v>
      </c>
      <c r="Q53" s="200">
        <v>35.175278450000008</v>
      </c>
      <c r="R53" s="200">
        <v>36.673854049999996</v>
      </c>
      <c r="S53" s="200">
        <v>41.029333450000003</v>
      </c>
      <c r="T53" s="200">
        <v>46.346083200000002</v>
      </c>
      <c r="U53" s="200">
        <v>48.29</v>
      </c>
      <c r="V53" s="370">
        <v>47.250900000000001</v>
      </c>
      <c r="W53" s="200" t="s">
        <v>12</v>
      </c>
      <c r="X53" s="200" t="s">
        <v>12</v>
      </c>
      <c r="Y53" s="200" t="s">
        <v>12</v>
      </c>
      <c r="Z53" s="200" t="s">
        <v>12</v>
      </c>
      <c r="AA53" s="200" t="s">
        <v>12</v>
      </c>
      <c r="AB53" s="200" t="s">
        <v>12</v>
      </c>
      <c r="AC53" s="200" t="s">
        <v>12</v>
      </c>
      <c r="AD53" s="200" t="s">
        <v>12</v>
      </c>
      <c r="AE53" s="200" t="s">
        <v>12</v>
      </c>
      <c r="AF53" s="200" t="s">
        <v>12</v>
      </c>
      <c r="AG53" s="200" t="s">
        <v>12</v>
      </c>
      <c r="AH53" s="200" t="s">
        <v>12</v>
      </c>
      <c r="AI53" s="200" t="s">
        <v>12</v>
      </c>
    </row>
    <row r="54" spans="1:35" x14ac:dyDescent="0.2">
      <c r="A54" s="90"/>
      <c r="B54" s="105" t="s">
        <v>186</v>
      </c>
      <c r="C54" s="56"/>
      <c r="D54" s="199">
        <f>SUM(D46+D53)</f>
        <v>23.8</v>
      </c>
      <c r="E54" s="199">
        <f t="shared" ref="E54:V54" si="5">SUM(E46+E47+E53)</f>
        <v>44.487000000000002</v>
      </c>
      <c r="F54" s="199">
        <f t="shared" si="5"/>
        <v>65.763000000000005</v>
      </c>
      <c r="G54" s="199">
        <f t="shared" si="5"/>
        <v>61.258000000000003</v>
      </c>
      <c r="H54" s="199">
        <f t="shared" si="5"/>
        <v>77.051999999999992</v>
      </c>
      <c r="I54" s="199">
        <f t="shared" si="5"/>
        <v>86.87</v>
      </c>
      <c r="J54" s="199">
        <f t="shared" si="5"/>
        <v>80.586500000000001</v>
      </c>
      <c r="K54" s="199">
        <f t="shared" si="5"/>
        <v>98.046999999999997</v>
      </c>
      <c r="L54" s="199">
        <f t="shared" si="5"/>
        <v>119.556</v>
      </c>
      <c r="M54" s="199">
        <f t="shared" si="5"/>
        <v>127.53318889270763</v>
      </c>
      <c r="N54" s="199">
        <f t="shared" si="5"/>
        <v>149.54146069515724</v>
      </c>
      <c r="O54" s="199">
        <f t="shared" si="5"/>
        <v>140.25724602250003</v>
      </c>
      <c r="P54" s="199">
        <f t="shared" si="5"/>
        <v>128.12883693483332</v>
      </c>
      <c r="Q54" s="199">
        <f t="shared" si="5"/>
        <v>147.25383075131668</v>
      </c>
      <c r="R54" s="199">
        <f t="shared" si="5"/>
        <v>140.18203738333332</v>
      </c>
      <c r="S54" s="199">
        <f t="shared" si="5"/>
        <v>148.82801624999999</v>
      </c>
      <c r="T54" s="199">
        <f t="shared" si="5"/>
        <v>154.2778807</v>
      </c>
      <c r="U54" s="199">
        <f t="shared" si="5"/>
        <v>156.48699999999999</v>
      </c>
      <c r="V54" s="198">
        <f t="shared" si="5"/>
        <v>148.71311</v>
      </c>
      <c r="W54" s="200" t="s">
        <v>12</v>
      </c>
      <c r="X54" s="200" t="s">
        <v>12</v>
      </c>
      <c r="Y54" s="200" t="s">
        <v>12</v>
      </c>
      <c r="Z54" s="200" t="s">
        <v>12</v>
      </c>
      <c r="AA54" s="200" t="s">
        <v>12</v>
      </c>
      <c r="AB54" s="200" t="s">
        <v>12</v>
      </c>
      <c r="AC54" s="200" t="s">
        <v>12</v>
      </c>
      <c r="AD54" s="200" t="s">
        <v>12</v>
      </c>
      <c r="AE54" s="200" t="s">
        <v>12</v>
      </c>
      <c r="AF54" s="200" t="s">
        <v>12</v>
      </c>
      <c r="AG54" s="200" t="s">
        <v>12</v>
      </c>
      <c r="AH54" s="200" t="s">
        <v>12</v>
      </c>
      <c r="AI54" s="200" t="s">
        <v>12</v>
      </c>
    </row>
    <row r="55" spans="1:35" x14ac:dyDescent="0.2">
      <c r="A55" s="90" t="s">
        <v>185</v>
      </c>
      <c r="B55" s="105"/>
      <c r="C55" s="56"/>
      <c r="D55" s="199">
        <f t="shared" ref="D55:V55" si="6">D31+D38+D44+D54</f>
        <v>113.09055650453963</v>
      </c>
      <c r="E55" s="199">
        <f t="shared" si="6"/>
        <v>137.56600754699227</v>
      </c>
      <c r="F55" s="199">
        <f t="shared" si="6"/>
        <v>171.93094104805999</v>
      </c>
      <c r="G55" s="199">
        <f t="shared" si="6"/>
        <v>177.97779361469085</v>
      </c>
      <c r="H55" s="199">
        <f t="shared" si="6"/>
        <v>199.98702790751037</v>
      </c>
      <c r="I55" s="199">
        <f t="shared" si="6"/>
        <v>213.96584980120133</v>
      </c>
      <c r="J55" s="199">
        <f t="shared" si="6"/>
        <v>200.73010814207635</v>
      </c>
      <c r="K55" s="199">
        <f t="shared" si="6"/>
        <v>226.99254955724075</v>
      </c>
      <c r="L55" s="199">
        <f t="shared" si="6"/>
        <v>237.76789533693938</v>
      </c>
      <c r="M55" s="199">
        <f t="shared" si="6"/>
        <v>243.28444170733246</v>
      </c>
      <c r="N55" s="199">
        <f t="shared" si="6"/>
        <v>261.37797991522035</v>
      </c>
      <c r="O55" s="199">
        <f t="shared" si="6"/>
        <v>256.92786294908177</v>
      </c>
      <c r="P55" s="199">
        <f t="shared" si="6"/>
        <v>245.32458427951801</v>
      </c>
      <c r="Q55" s="199">
        <f t="shared" si="6"/>
        <v>257.99750091322909</v>
      </c>
      <c r="R55" s="199">
        <f t="shared" si="6"/>
        <v>241.09784732998094</v>
      </c>
      <c r="S55" s="199">
        <f t="shared" si="6"/>
        <v>234.07728337972972</v>
      </c>
      <c r="T55" s="199">
        <f t="shared" si="6"/>
        <v>242.06296069999999</v>
      </c>
      <c r="U55" s="199">
        <f t="shared" si="6"/>
        <v>247.90244999999999</v>
      </c>
      <c r="V55" s="198">
        <f t="shared" si="6"/>
        <v>242.093887</v>
      </c>
      <c r="W55" s="200" t="s">
        <v>12</v>
      </c>
      <c r="X55" s="200" t="s">
        <v>12</v>
      </c>
      <c r="Y55" s="200" t="s">
        <v>12</v>
      </c>
      <c r="Z55" s="200" t="s">
        <v>12</v>
      </c>
      <c r="AA55" s="200" t="s">
        <v>12</v>
      </c>
      <c r="AB55" s="200" t="s">
        <v>12</v>
      </c>
      <c r="AC55" s="200" t="s">
        <v>12</v>
      </c>
      <c r="AD55" s="200" t="s">
        <v>12</v>
      </c>
      <c r="AE55" s="200" t="s">
        <v>12</v>
      </c>
      <c r="AF55" s="200" t="s">
        <v>12</v>
      </c>
      <c r="AG55" s="200" t="s">
        <v>12</v>
      </c>
      <c r="AH55" s="200" t="s">
        <v>12</v>
      </c>
      <c r="AI55" s="200" t="s">
        <v>12</v>
      </c>
    </row>
    <row r="56" spans="1:35" x14ac:dyDescent="0.2"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199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</row>
    <row r="57" spans="1:35" x14ac:dyDescent="0.2">
      <c r="A57" s="90" t="s">
        <v>449</v>
      </c>
      <c r="B57" s="56"/>
      <c r="C57" s="56"/>
      <c r="D57" s="199">
        <f t="shared" ref="D57:V57" si="7">D20+D29+D55</f>
        <v>270.4755240194894</v>
      </c>
      <c r="E57" s="199">
        <f t="shared" si="7"/>
        <v>320.34373980234113</v>
      </c>
      <c r="F57" s="199">
        <f t="shared" si="7"/>
        <v>394.57961738120389</v>
      </c>
      <c r="G57" s="199">
        <f t="shared" si="7"/>
        <v>432.99783765062602</v>
      </c>
      <c r="H57" s="199">
        <f t="shared" si="7"/>
        <v>477.38186181714377</v>
      </c>
      <c r="I57" s="199">
        <f t="shared" si="7"/>
        <v>492.74096338704732</v>
      </c>
      <c r="J57" s="199">
        <f t="shared" si="7"/>
        <v>491.31816228286402</v>
      </c>
      <c r="K57" s="199">
        <f t="shared" si="7"/>
        <v>529.43628897848703</v>
      </c>
      <c r="L57" s="199">
        <f t="shared" si="7"/>
        <v>563.76829578039428</v>
      </c>
      <c r="M57" s="199">
        <f t="shared" si="7"/>
        <v>587.22413981252703</v>
      </c>
      <c r="N57" s="199">
        <f t="shared" si="7"/>
        <v>636.57126057244318</v>
      </c>
      <c r="O57" s="199">
        <f t="shared" si="7"/>
        <v>627.00325932054602</v>
      </c>
      <c r="P57" s="199">
        <f t="shared" si="7"/>
        <v>602.91475253657688</v>
      </c>
      <c r="Q57" s="199">
        <f t="shared" si="7"/>
        <v>665.15028461061252</v>
      </c>
      <c r="R57" s="199">
        <f t="shared" si="7"/>
        <v>621.99407151824551</v>
      </c>
      <c r="S57" s="199">
        <f t="shared" si="7"/>
        <v>634.63799391562372</v>
      </c>
      <c r="T57" s="199">
        <f t="shared" si="7"/>
        <v>691.33434820777438</v>
      </c>
      <c r="U57" s="199">
        <f t="shared" si="7"/>
        <v>712.91892608070725</v>
      </c>
      <c r="V57" s="198">
        <f t="shared" si="7"/>
        <v>729.99961036867899</v>
      </c>
      <c r="W57" s="200" t="s">
        <v>12</v>
      </c>
      <c r="X57" s="200" t="s">
        <v>12</v>
      </c>
      <c r="Y57" s="200" t="s">
        <v>12</v>
      </c>
      <c r="Z57" s="200" t="s">
        <v>12</v>
      </c>
      <c r="AA57" s="200" t="s">
        <v>12</v>
      </c>
      <c r="AB57" s="200" t="s">
        <v>12</v>
      </c>
      <c r="AC57" s="200" t="s">
        <v>12</v>
      </c>
      <c r="AD57" s="200" t="s">
        <v>12</v>
      </c>
      <c r="AE57" s="200" t="s">
        <v>12</v>
      </c>
      <c r="AF57" s="200" t="s">
        <v>12</v>
      </c>
      <c r="AG57" s="200" t="s">
        <v>12</v>
      </c>
      <c r="AH57" s="200" t="s">
        <v>12</v>
      </c>
      <c r="AI57" s="200" t="s">
        <v>12</v>
      </c>
    </row>
    <row r="58" spans="1:35" ht="13.5" thickBot="1" x14ac:dyDescent="0.25">
      <c r="A58" s="167"/>
      <c r="B58" s="84"/>
      <c r="C58" s="84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6"/>
      <c r="X58" s="6"/>
      <c r="Y58" s="6"/>
      <c r="Z58" s="6"/>
      <c r="AA58" s="6"/>
      <c r="AB58" s="6"/>
      <c r="AC58" s="6"/>
      <c r="AD58" s="6"/>
      <c r="AE58" s="6"/>
      <c r="AF58" s="197"/>
      <c r="AG58" s="197"/>
      <c r="AH58" s="197"/>
      <c r="AI58" s="197"/>
    </row>
    <row r="59" spans="1:35" x14ac:dyDescent="0.2">
      <c r="A59" s="90"/>
      <c r="B59" s="56"/>
      <c r="C59" s="5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AF59" s="196"/>
      <c r="AG59" s="196"/>
    </row>
    <row r="60" spans="1:35" x14ac:dyDescent="0.2">
      <c r="A60" s="226" t="s">
        <v>439</v>
      </c>
      <c r="B60" s="226" t="s">
        <v>328</v>
      </c>
      <c r="C60" s="638"/>
    </row>
    <row r="61" spans="1:35" x14ac:dyDescent="0.2">
      <c r="A61" s="226" t="s">
        <v>331</v>
      </c>
      <c r="B61" s="226" t="s">
        <v>332</v>
      </c>
    </row>
    <row r="62" spans="1:35" x14ac:dyDescent="0.2">
      <c r="A62" s="226" t="s">
        <v>440</v>
      </c>
      <c r="B62" s="226" t="s">
        <v>333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AF62" s="173"/>
      <c r="AG62" s="173"/>
    </row>
    <row r="63" spans="1:35" x14ac:dyDescent="0.2">
      <c r="A63" s="226" t="s">
        <v>441</v>
      </c>
      <c r="B63" s="226" t="s">
        <v>454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AF63" s="173"/>
      <c r="AG63" s="173"/>
    </row>
    <row r="64" spans="1:35" x14ac:dyDescent="0.2">
      <c r="A64" s="636" t="s">
        <v>421</v>
      </c>
      <c r="B64" s="226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AF64" s="173"/>
      <c r="AG64" s="173"/>
    </row>
    <row r="65" spans="1:33" x14ac:dyDescent="0.2">
      <c r="A65" s="347" t="s">
        <v>469</v>
      </c>
      <c r="D65" s="173"/>
    </row>
    <row r="66" spans="1:33" x14ac:dyDescent="0.2">
      <c r="D66" s="173"/>
    </row>
    <row r="67" spans="1:33" x14ac:dyDescent="0.2">
      <c r="D67" s="173"/>
    </row>
    <row r="68" spans="1:33" x14ac:dyDescent="0.2">
      <c r="D68" s="173"/>
    </row>
    <row r="69" spans="1:33" x14ac:dyDescent="0.2">
      <c r="D69" s="173"/>
    </row>
    <row r="74" spans="1:33" x14ac:dyDescent="0.2">
      <c r="V74" s="478"/>
      <c r="AF74" s="478"/>
      <c r="AG74" s="478"/>
    </row>
    <row r="75" spans="1:33" x14ac:dyDescent="0.2">
      <c r="V75" s="478"/>
      <c r="AF75" s="478"/>
      <c r="AG75" s="478"/>
    </row>
    <row r="116" spans="1:2" x14ac:dyDescent="0.2">
      <c r="A116" s="58"/>
      <c r="B116" s="58"/>
    </row>
  </sheetData>
  <conditionalFormatting sqref="AJ9:AJ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H1" r:id="rId1" display="lisa.brown@defra.gsi.gov.uk "/>
  </hyperlink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86CE"/>
  </sheetPr>
  <dimension ref="A1:AF53"/>
  <sheetViews>
    <sheetView showGridLines="0" zoomScaleNormal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RowHeight="12.75" x14ac:dyDescent="0.2"/>
  <cols>
    <col min="1" max="1" width="5.5546875" style="16" customWidth="1"/>
    <col min="2" max="2" width="26.88671875" style="16" customWidth="1"/>
    <col min="3" max="3" width="8.109375" style="16" bestFit="1" customWidth="1"/>
    <col min="4" max="25" width="7.5546875" style="16" customWidth="1"/>
    <col min="26" max="27" width="8.77734375" style="16" bestFit="1" customWidth="1"/>
    <col min="28" max="28" width="8.77734375" style="16" customWidth="1"/>
    <col min="29" max="31" width="8.21875" style="16" customWidth="1"/>
    <col min="32" max="32" width="8.21875" style="80" customWidth="1"/>
    <col min="33" max="16384" width="8.88671875" style="16"/>
  </cols>
  <sheetData>
    <row r="1" spans="1:32" x14ac:dyDescent="0.2">
      <c r="A1" s="203" t="s">
        <v>234</v>
      </c>
      <c r="AD1" s="457" t="s">
        <v>468</v>
      </c>
      <c r="AE1" s="645" t="s">
        <v>456</v>
      </c>
    </row>
    <row r="2" spans="1:32" x14ac:dyDescent="0.2">
      <c r="A2" s="567" t="s">
        <v>233</v>
      </c>
      <c r="P2" s="478"/>
      <c r="R2" s="478"/>
    </row>
    <row r="3" spans="1:32" ht="13.5" thickBot="1" x14ac:dyDescent="0.25">
      <c r="A3" s="568" t="s">
        <v>46</v>
      </c>
      <c r="P3" s="478"/>
      <c r="R3" s="478"/>
      <c r="S3" s="478"/>
    </row>
    <row r="4" spans="1:32" x14ac:dyDescent="0.2">
      <c r="A4" s="788"/>
      <c r="B4" s="788"/>
      <c r="C4" s="788"/>
      <c r="D4" s="788"/>
      <c r="E4" s="790"/>
      <c r="F4" s="800"/>
      <c r="G4" s="80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</row>
    <row r="5" spans="1:32" x14ac:dyDescent="0.2">
      <c r="A5" s="801"/>
      <c r="B5" s="794" t="s">
        <v>39</v>
      </c>
      <c r="C5" s="793">
        <v>1988</v>
      </c>
      <c r="D5" s="793">
        <v>1989</v>
      </c>
      <c r="E5" s="794">
        <v>1990</v>
      </c>
      <c r="F5" s="793">
        <v>1991</v>
      </c>
      <c r="G5" s="794">
        <v>1992</v>
      </c>
      <c r="H5" s="793">
        <v>1993</v>
      </c>
      <c r="I5" s="794">
        <v>1994</v>
      </c>
      <c r="J5" s="793">
        <v>1995</v>
      </c>
      <c r="K5" s="793">
        <v>1996</v>
      </c>
      <c r="L5" s="793">
        <v>1997</v>
      </c>
      <c r="M5" s="793">
        <v>1998</v>
      </c>
      <c r="N5" s="793">
        <v>1999</v>
      </c>
      <c r="O5" s="793">
        <v>2000</v>
      </c>
      <c r="P5" s="794">
        <v>2001</v>
      </c>
      <c r="Q5" s="793">
        <v>2002</v>
      </c>
      <c r="R5" s="794">
        <v>2003</v>
      </c>
      <c r="S5" s="794">
        <v>2004</v>
      </c>
      <c r="T5" s="794">
        <v>2005</v>
      </c>
      <c r="U5" s="794">
        <v>2006</v>
      </c>
      <c r="V5" s="794">
        <v>2007</v>
      </c>
      <c r="W5" s="794">
        <v>2008</v>
      </c>
      <c r="X5" s="794">
        <v>2009</v>
      </c>
      <c r="Y5" s="794">
        <v>2010</v>
      </c>
      <c r="Z5" s="794">
        <v>2011</v>
      </c>
      <c r="AA5" s="794">
        <v>2012</v>
      </c>
      <c r="AB5" s="794">
        <v>2013</v>
      </c>
      <c r="AC5" s="794">
        <v>2014</v>
      </c>
      <c r="AD5" s="794">
        <v>2015</v>
      </c>
      <c r="AE5" s="794">
        <v>2016</v>
      </c>
      <c r="AF5" s="794">
        <v>2017</v>
      </c>
    </row>
    <row r="6" spans="1:32" ht="13.5" thickBot="1" x14ac:dyDescent="0.25">
      <c r="A6" s="798"/>
      <c r="B6" s="798"/>
      <c r="C6" s="797"/>
      <c r="D6" s="797"/>
      <c r="E6" s="798"/>
      <c r="F6" s="798"/>
      <c r="G6" s="798"/>
      <c r="H6" s="798"/>
      <c r="I6" s="798"/>
      <c r="J6" s="802"/>
      <c r="K6" s="803"/>
      <c r="L6" s="802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804"/>
      <c r="Z6" s="804"/>
      <c r="AA6" s="804"/>
      <c r="AB6" s="804"/>
      <c r="AC6" s="786"/>
      <c r="AD6" s="786"/>
      <c r="AE6" s="805"/>
      <c r="AF6" s="805" t="s">
        <v>37</v>
      </c>
    </row>
    <row r="7" spans="1:32" x14ac:dyDescent="0.2">
      <c r="A7" s="203" t="s">
        <v>522</v>
      </c>
      <c r="B7" s="203"/>
      <c r="C7" s="210"/>
      <c r="D7" s="210"/>
      <c r="E7" s="651"/>
      <c r="F7" s="651"/>
      <c r="G7" s="651"/>
      <c r="H7" s="651"/>
      <c r="I7" s="651"/>
      <c r="J7" s="651"/>
      <c r="K7" s="651"/>
      <c r="L7" s="651"/>
      <c r="M7" s="652"/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652"/>
      <c r="AC7" s="652"/>
      <c r="AD7" s="652"/>
      <c r="AE7" s="652"/>
      <c r="AF7" s="652"/>
    </row>
    <row r="8" spans="1:32" x14ac:dyDescent="0.2">
      <c r="A8" s="103"/>
      <c r="B8" s="121" t="s">
        <v>494</v>
      </c>
      <c r="C8" s="205">
        <v>1.1574260000000001</v>
      </c>
      <c r="D8" s="205">
        <v>1.0808</v>
      </c>
      <c r="E8" s="205">
        <v>1.0791379999999999</v>
      </c>
      <c r="F8" s="205">
        <v>1.134795</v>
      </c>
      <c r="G8" s="205">
        <v>1.0755640000000002</v>
      </c>
      <c r="H8" s="205">
        <v>1.0070600000000001</v>
      </c>
      <c r="I8" s="205">
        <v>1.1009839999999997</v>
      </c>
      <c r="J8" s="205">
        <v>1.279156</v>
      </c>
      <c r="K8" s="205">
        <v>1.5808780000000004</v>
      </c>
      <c r="L8" s="205">
        <v>1.4843230000000001</v>
      </c>
      <c r="M8" s="205">
        <v>1.2464580000000005</v>
      </c>
      <c r="N8" s="205">
        <v>1.129267</v>
      </c>
      <c r="O8" s="205">
        <v>0.79878500000000008</v>
      </c>
      <c r="P8" s="205">
        <v>0.95323199999999975</v>
      </c>
      <c r="Q8" s="205">
        <v>1.0563960000000001</v>
      </c>
      <c r="R8" s="205">
        <v>0.76644299999999999</v>
      </c>
      <c r="S8" s="205">
        <v>0.96802300000000008</v>
      </c>
      <c r="T8" s="205">
        <v>0.8601319999999999</v>
      </c>
      <c r="U8" s="205">
        <v>1.020402</v>
      </c>
      <c r="V8" s="205">
        <v>1.2258429999999998</v>
      </c>
      <c r="W8" s="205">
        <v>1.7842349999999996</v>
      </c>
      <c r="X8" s="205">
        <v>2.0267099999999996</v>
      </c>
      <c r="Y8" s="205">
        <v>2.5399119999999993</v>
      </c>
      <c r="Z8" s="205">
        <v>2.4526509999999995</v>
      </c>
      <c r="AA8" s="205">
        <v>2.5984590000000001</v>
      </c>
      <c r="AB8" s="205">
        <v>2.2037089999999995</v>
      </c>
      <c r="AC8" s="205">
        <v>2.2109340000000004</v>
      </c>
      <c r="AD8" s="205">
        <v>1.9848730000000001</v>
      </c>
      <c r="AE8" s="205">
        <v>1.23064</v>
      </c>
      <c r="AF8" s="205">
        <v>0.76806699999999994</v>
      </c>
    </row>
    <row r="9" spans="1:32" x14ac:dyDescent="0.2">
      <c r="A9" s="54"/>
      <c r="B9" s="653" t="s">
        <v>495</v>
      </c>
      <c r="C9" s="205">
        <v>2.4413690000000003</v>
      </c>
      <c r="D9" s="205">
        <v>2.5284340000000007</v>
      </c>
      <c r="E9" s="205">
        <v>2.8555220000000006</v>
      </c>
      <c r="F9" s="205">
        <v>3.1981919999999997</v>
      </c>
      <c r="G9" s="205">
        <v>3.2097680000000004</v>
      </c>
      <c r="H9" s="205">
        <v>3.1583269999999994</v>
      </c>
      <c r="I9" s="205">
        <v>3.6412840000000002</v>
      </c>
      <c r="J9" s="205">
        <v>3.736793</v>
      </c>
      <c r="K9" s="205">
        <v>2.8522699999999999</v>
      </c>
      <c r="L9" s="205">
        <v>2.4544809999999999</v>
      </c>
      <c r="M9" s="205">
        <v>3.5934560000000002</v>
      </c>
      <c r="N9" s="205">
        <v>3.215862</v>
      </c>
      <c r="O9" s="205">
        <v>2.501252</v>
      </c>
      <c r="P9" s="205">
        <v>3.0228949999999997</v>
      </c>
      <c r="Q9" s="205">
        <v>3.1172690000000003</v>
      </c>
      <c r="R9" s="205">
        <v>3.0095560000000003</v>
      </c>
      <c r="S9" s="205">
        <v>3.8278559999999997</v>
      </c>
      <c r="T9" s="205">
        <v>3.7496480000000001</v>
      </c>
      <c r="U9" s="205">
        <v>2.590589</v>
      </c>
      <c r="V9" s="205">
        <v>3.11517</v>
      </c>
      <c r="W9" s="205">
        <v>4.0038409999999995</v>
      </c>
      <c r="X9" s="205">
        <v>4.0191850000000002</v>
      </c>
      <c r="Y9" s="205">
        <v>3.3462930000000002</v>
      </c>
      <c r="Z9" s="205">
        <v>2.1173519999999999</v>
      </c>
      <c r="AA9" s="205">
        <v>1.6198979999999998</v>
      </c>
      <c r="AB9" s="205">
        <v>1.6342650000000007</v>
      </c>
      <c r="AC9" s="205">
        <v>1.3640159999999999</v>
      </c>
      <c r="AD9" s="205">
        <v>1.3290109999999999</v>
      </c>
      <c r="AE9" s="205">
        <v>2.5143200000000006</v>
      </c>
      <c r="AF9" s="205">
        <v>1.7350569999999992</v>
      </c>
    </row>
    <row r="10" spans="1:32" x14ac:dyDescent="0.2">
      <c r="A10" s="103"/>
      <c r="B10" s="653" t="s">
        <v>496</v>
      </c>
      <c r="C10" s="205">
        <v>1.8561019999999999</v>
      </c>
      <c r="D10" s="205">
        <v>2.0127290000000002</v>
      </c>
      <c r="E10" s="205">
        <v>1.8090710000000001</v>
      </c>
      <c r="F10" s="205">
        <v>2.005328</v>
      </c>
      <c r="G10" s="205">
        <v>2.0250490000000001</v>
      </c>
      <c r="H10" s="205">
        <v>1.9765279999999998</v>
      </c>
      <c r="I10" s="205">
        <v>2.4899010000000001</v>
      </c>
      <c r="J10" s="205">
        <v>2.922523</v>
      </c>
      <c r="K10" s="205">
        <v>3.8387000000000002</v>
      </c>
      <c r="L10" s="205">
        <v>3.3485680000000002</v>
      </c>
      <c r="M10" s="205">
        <v>3.5894509999999995</v>
      </c>
      <c r="N10" s="205">
        <v>3.1630670000000003</v>
      </c>
      <c r="O10" s="205">
        <v>2.6604200000000002</v>
      </c>
      <c r="P10" s="205">
        <v>3.9653440000000004</v>
      </c>
      <c r="Q10" s="205">
        <v>4.7741640000000007</v>
      </c>
      <c r="R10" s="205">
        <v>3.8529619999999998</v>
      </c>
      <c r="S10" s="205">
        <v>3.8442079999999996</v>
      </c>
      <c r="T10" s="205">
        <v>4.4868079999999999</v>
      </c>
      <c r="U10" s="205">
        <v>4.8710389999999997</v>
      </c>
      <c r="V10" s="205">
        <v>2.8599800000000006</v>
      </c>
      <c r="W10" s="205">
        <v>4.271361999999999</v>
      </c>
      <c r="X10" s="205">
        <v>7.0875679999999992</v>
      </c>
      <c r="Y10" s="205">
        <v>3.7200729999999997</v>
      </c>
      <c r="Z10" s="205">
        <v>3.8307539999999998</v>
      </c>
      <c r="AA10" s="205">
        <v>3.1778369999999994</v>
      </c>
      <c r="AB10" s="205">
        <v>4.0108959999999998</v>
      </c>
      <c r="AC10" s="205">
        <v>2.836732</v>
      </c>
      <c r="AD10" s="205">
        <v>2.3186489999999993</v>
      </c>
      <c r="AE10" s="205">
        <v>2.5185049999999993</v>
      </c>
      <c r="AF10" s="205">
        <v>2.6485879999999997</v>
      </c>
    </row>
    <row r="11" spans="1:32" x14ac:dyDescent="0.2">
      <c r="A11" s="103"/>
      <c r="B11" s="653" t="s">
        <v>497</v>
      </c>
      <c r="C11" s="205">
        <v>5.3780089999999996</v>
      </c>
      <c r="D11" s="205">
        <v>6.6804529999999991</v>
      </c>
      <c r="E11" s="205">
        <v>6.7713090000000005</v>
      </c>
      <c r="F11" s="205">
        <v>7.1936510000000009</v>
      </c>
      <c r="G11" s="205">
        <v>7.3742729999999996</v>
      </c>
      <c r="H11" s="205">
        <v>5.9316780000000007</v>
      </c>
      <c r="I11" s="205">
        <v>7.2113769999999988</v>
      </c>
      <c r="J11" s="205">
        <v>9.3335220000000003</v>
      </c>
      <c r="K11" s="205">
        <v>7.3638940000000002</v>
      </c>
      <c r="L11" s="205">
        <v>7.3163320000000001</v>
      </c>
      <c r="M11" s="205">
        <v>7.4517730000000002</v>
      </c>
      <c r="N11" s="205">
        <v>6.1690969999999998</v>
      </c>
      <c r="O11" s="205">
        <v>5.7104439999999999</v>
      </c>
      <c r="P11" s="205">
        <v>6.9601730000000011</v>
      </c>
      <c r="Q11" s="205">
        <v>8.0267280000000003</v>
      </c>
      <c r="R11" s="205">
        <v>7.8790630000000004</v>
      </c>
      <c r="S11" s="205">
        <v>6.4141760000000003</v>
      </c>
      <c r="T11" s="205">
        <v>6.447406</v>
      </c>
      <c r="U11" s="205">
        <v>6.5020049999999996</v>
      </c>
      <c r="V11" s="205">
        <v>8.3840199999999996</v>
      </c>
      <c r="W11" s="205">
        <v>9.8138030000000001</v>
      </c>
      <c r="X11" s="205">
        <v>10.570248000000001</v>
      </c>
      <c r="Y11" s="205">
        <v>9.6590049999999987</v>
      </c>
      <c r="Z11" s="205">
        <v>12.35589</v>
      </c>
      <c r="AA11" s="205">
        <v>12.040795000000001</v>
      </c>
      <c r="AB11" s="205">
        <v>12.799942999999999</v>
      </c>
      <c r="AC11" s="205">
        <v>12.3041</v>
      </c>
      <c r="AD11" s="205">
        <v>13.358976999999999</v>
      </c>
      <c r="AE11" s="205">
        <v>17.258734</v>
      </c>
      <c r="AF11" s="205">
        <v>17.151882000000001</v>
      </c>
    </row>
    <row r="12" spans="1:32" x14ac:dyDescent="0.2">
      <c r="A12" s="103"/>
      <c r="B12" s="653" t="s">
        <v>498</v>
      </c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205">
        <v>19.70896599999999</v>
      </c>
      <c r="AE12" s="205">
        <v>22.031574000000003</v>
      </c>
      <c r="AF12" s="205">
        <v>25.864926000000008</v>
      </c>
    </row>
    <row r="13" spans="1:32" x14ac:dyDescent="0.2">
      <c r="A13" s="203"/>
      <c r="B13" s="121" t="s">
        <v>499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205">
        <v>31.989899000000005</v>
      </c>
      <c r="AE13" s="205">
        <v>29.497158999999979</v>
      </c>
      <c r="AF13" s="205">
        <v>28.931647000000002</v>
      </c>
    </row>
    <row r="14" spans="1:32" x14ac:dyDescent="0.2">
      <c r="A14" s="655" t="s">
        <v>500</v>
      </c>
      <c r="B14" s="121" t="s">
        <v>523</v>
      </c>
      <c r="C14" s="205">
        <v>13.649016999999994</v>
      </c>
      <c r="D14" s="205">
        <v>14.942459000000005</v>
      </c>
      <c r="E14" s="205">
        <v>15.875248000000006</v>
      </c>
      <c r="F14" s="205">
        <v>17.622771999999987</v>
      </c>
      <c r="G14" s="205">
        <v>19.550495000000005</v>
      </c>
      <c r="H14" s="205">
        <v>17.421823000000007</v>
      </c>
      <c r="I14" s="205">
        <v>17.033811999999998</v>
      </c>
      <c r="J14" s="205">
        <v>18.296621999999999</v>
      </c>
      <c r="K14" s="205">
        <v>18.707483</v>
      </c>
      <c r="L14" s="205">
        <v>21.220083999999996</v>
      </c>
      <c r="M14" s="205">
        <v>23.475886999999982</v>
      </c>
      <c r="N14" s="205">
        <v>19.97911800000001</v>
      </c>
      <c r="O14" s="205">
        <v>18.929210000000001</v>
      </c>
      <c r="P14" s="205">
        <v>24.940459000000004</v>
      </c>
      <c r="Q14" s="205">
        <v>26.091367999999989</v>
      </c>
      <c r="R14" s="205">
        <v>27.923233000000007</v>
      </c>
      <c r="S14" s="205">
        <v>32.634248999999983</v>
      </c>
      <c r="T14" s="205">
        <v>37.216198000000013</v>
      </c>
      <c r="U14" s="205">
        <v>37.372668999999973</v>
      </c>
      <c r="V14" s="205">
        <v>37.20681799999997</v>
      </c>
      <c r="W14" s="205">
        <v>37.821053999999975</v>
      </c>
      <c r="X14" s="205">
        <v>34.08826899999999</v>
      </c>
      <c r="Y14" s="205">
        <v>43.234990000000003</v>
      </c>
      <c r="Z14" s="205">
        <v>73.919362999999947</v>
      </c>
      <c r="AA14" s="205">
        <v>71.001883000000021</v>
      </c>
      <c r="AB14" s="205">
        <v>64.706721000000002</v>
      </c>
      <c r="AC14" s="205">
        <v>62.834279999999978</v>
      </c>
      <c r="AD14" s="205">
        <v>0.11481299999999998</v>
      </c>
      <c r="AE14" s="205">
        <v>0.12494399999999994</v>
      </c>
      <c r="AF14" s="205">
        <v>8.6704000000000003E-2</v>
      </c>
    </row>
    <row r="15" spans="1:32" x14ac:dyDescent="0.2">
      <c r="A15" s="203" t="s">
        <v>451</v>
      </c>
      <c r="B15" s="206"/>
      <c r="C15" s="202">
        <v>24.481922999999995</v>
      </c>
      <c r="D15" s="202">
        <v>27.244875000000008</v>
      </c>
      <c r="E15" s="202">
        <v>28.390288000000005</v>
      </c>
      <c r="F15" s="202">
        <v>31.154737999999988</v>
      </c>
      <c r="G15" s="202">
        <v>33.235149000000007</v>
      </c>
      <c r="H15" s="202">
        <v>29.495416000000006</v>
      </c>
      <c r="I15" s="202">
        <v>31.477357999999995</v>
      </c>
      <c r="J15" s="202">
        <v>35.568615999999999</v>
      </c>
      <c r="K15" s="202">
        <v>34.343225000000004</v>
      </c>
      <c r="L15" s="202">
        <v>35.823787999999993</v>
      </c>
      <c r="M15" s="202">
        <v>39.357024999999979</v>
      </c>
      <c r="N15" s="202">
        <v>33.656411000000006</v>
      </c>
      <c r="O15" s="202">
        <v>30.600111000000002</v>
      </c>
      <c r="P15" s="202">
        <v>39.842103000000009</v>
      </c>
      <c r="Q15" s="202">
        <v>43.065924999999993</v>
      </c>
      <c r="R15" s="202">
        <v>43.431257000000009</v>
      </c>
      <c r="S15" s="202">
        <v>47.688511999999982</v>
      </c>
      <c r="T15" s="202">
        <v>52.760192000000018</v>
      </c>
      <c r="U15" s="202">
        <v>52.356703999999972</v>
      </c>
      <c r="V15" s="202">
        <v>52.791830999999974</v>
      </c>
      <c r="W15" s="202">
        <v>57.694294999999975</v>
      </c>
      <c r="X15" s="202">
        <v>57.791979999999988</v>
      </c>
      <c r="Y15" s="202">
        <v>62.500273</v>
      </c>
      <c r="Z15" s="202">
        <v>94.676009999999948</v>
      </c>
      <c r="AA15" s="202">
        <v>90.438872000000018</v>
      </c>
      <c r="AB15" s="208">
        <v>85.355534000000006</v>
      </c>
      <c r="AC15" s="208">
        <v>81.550061999999983</v>
      </c>
      <c r="AD15" s="656">
        <v>70.805187999999987</v>
      </c>
      <c r="AE15" s="656">
        <v>75.175875999999988</v>
      </c>
      <c r="AF15" s="656">
        <v>77.186871000000011</v>
      </c>
    </row>
    <row r="16" spans="1:32" x14ac:dyDescent="0.2">
      <c r="A16" s="103"/>
      <c r="B16" s="206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</row>
    <row r="17" spans="1:32" x14ac:dyDescent="0.2">
      <c r="A17" s="203" t="s">
        <v>232</v>
      </c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</row>
    <row r="18" spans="1:32" ht="15" x14ac:dyDescent="0.2">
      <c r="A18" s="653"/>
      <c r="B18" s="657" t="s">
        <v>502</v>
      </c>
      <c r="C18" s="205">
        <v>44.500151999999979</v>
      </c>
      <c r="D18" s="205">
        <v>52.039029000000021</v>
      </c>
      <c r="E18" s="205">
        <v>54.603349999999999</v>
      </c>
      <c r="F18" s="205">
        <v>58.944671999999976</v>
      </c>
      <c r="G18" s="205">
        <v>56.005443999999983</v>
      </c>
      <c r="H18" s="205">
        <v>65.204439999999991</v>
      </c>
      <c r="I18" s="205">
        <v>69.359998000000019</v>
      </c>
      <c r="J18" s="205">
        <v>70.525976999999997</v>
      </c>
      <c r="K18" s="205">
        <v>71.662947000000031</v>
      </c>
      <c r="L18" s="205">
        <v>79.088716000000005</v>
      </c>
      <c r="M18" s="205">
        <v>77.312635000000085</v>
      </c>
      <c r="N18" s="205">
        <v>72.814116999999953</v>
      </c>
      <c r="O18" s="205">
        <v>70.273693000000023</v>
      </c>
      <c r="P18" s="205">
        <v>63.506943999999983</v>
      </c>
      <c r="Q18" s="205">
        <v>61.853613000000031</v>
      </c>
      <c r="R18" s="205">
        <v>56.868597999999999</v>
      </c>
      <c r="S18" s="205">
        <v>51.626810000000006</v>
      </c>
      <c r="T18" s="205">
        <v>67.223422999999997</v>
      </c>
      <c r="U18" s="205">
        <v>73.603576000000004</v>
      </c>
      <c r="V18" s="205">
        <v>62.425417999999979</v>
      </c>
      <c r="W18" s="205">
        <v>61.927421000000002</v>
      </c>
      <c r="X18" s="205">
        <v>61.195274999999995</v>
      </c>
      <c r="Y18" s="205">
        <v>55.925369000000018</v>
      </c>
      <c r="Z18" s="205">
        <v>60.802091999999995</v>
      </c>
      <c r="AA18" s="205">
        <v>60.637397999999997</v>
      </c>
      <c r="AB18" s="205">
        <v>59.750282000000041</v>
      </c>
      <c r="AC18" s="205">
        <v>60.033365000000025</v>
      </c>
      <c r="AD18" s="205">
        <v>47.822707000000001</v>
      </c>
      <c r="AE18" s="205">
        <v>47.008889999999994</v>
      </c>
      <c r="AF18" s="205">
        <v>39.386855000000011</v>
      </c>
    </row>
    <row r="19" spans="1:32" ht="15" x14ac:dyDescent="0.2">
      <c r="A19" s="653"/>
      <c r="B19" s="657" t="s">
        <v>503</v>
      </c>
      <c r="C19" s="205">
        <v>24.496011000000006</v>
      </c>
      <c r="D19" s="205">
        <v>29.836651000000003</v>
      </c>
      <c r="E19" s="205">
        <v>36.570434000000027</v>
      </c>
      <c r="F19" s="205">
        <v>37.439835000000009</v>
      </c>
      <c r="G19" s="205">
        <v>30.606493000000007</v>
      </c>
      <c r="H19" s="205">
        <v>28.378640999999998</v>
      </c>
      <c r="I19" s="205">
        <v>34.367216999999997</v>
      </c>
      <c r="J19" s="205">
        <v>38.637768999999992</v>
      </c>
      <c r="K19" s="205">
        <v>47.326765000000016</v>
      </c>
      <c r="L19" s="205">
        <v>53.50823700000003</v>
      </c>
      <c r="M19" s="205">
        <v>58.476645999999995</v>
      </c>
      <c r="N19" s="205">
        <v>55.749566999999992</v>
      </c>
      <c r="O19" s="205">
        <v>59.029000000000003</v>
      </c>
      <c r="P19" s="205">
        <v>61.066642000000002</v>
      </c>
      <c r="Q19" s="205">
        <v>78.62610399999997</v>
      </c>
      <c r="R19" s="205">
        <v>81.15922700000003</v>
      </c>
      <c r="S19" s="205">
        <v>81.78828</v>
      </c>
      <c r="T19" s="205">
        <v>98.737743000000023</v>
      </c>
      <c r="U19" s="205">
        <v>91.633092000000019</v>
      </c>
      <c r="V19" s="205">
        <v>95.169417000000024</v>
      </c>
      <c r="W19" s="205">
        <v>107.18318199999997</v>
      </c>
      <c r="X19" s="205">
        <v>104.68893100000001</v>
      </c>
      <c r="Y19" s="205">
        <v>114.77820600000003</v>
      </c>
      <c r="Z19" s="205"/>
      <c r="AA19" s="205">
        <v>126.47806800000001</v>
      </c>
      <c r="AB19" s="205">
        <v>108.80173799999996</v>
      </c>
      <c r="AC19" s="205">
        <v>109.31712399999996</v>
      </c>
      <c r="AD19" s="205">
        <v>107.49984499999998</v>
      </c>
      <c r="AE19" s="205">
        <v>124.57768400000003</v>
      </c>
      <c r="AF19" s="205">
        <v>119.145713</v>
      </c>
    </row>
    <row r="20" spans="1:32" ht="15" x14ac:dyDescent="0.2">
      <c r="A20" s="206"/>
      <c r="B20" s="657" t="s">
        <v>504</v>
      </c>
      <c r="C20" s="205">
        <v>0.45945599999999992</v>
      </c>
      <c r="D20" s="205">
        <v>0.32212399999999997</v>
      </c>
      <c r="E20" s="205">
        <v>0.237286</v>
      </c>
      <c r="F20" s="205">
        <v>0.26032</v>
      </c>
      <c r="G20" s="205">
        <v>0.16612300000000002</v>
      </c>
      <c r="H20" s="205">
        <v>0.56495400000000029</v>
      </c>
      <c r="I20" s="205">
        <v>0.67521099999999956</v>
      </c>
      <c r="J20" s="205">
        <v>0.67590800000000029</v>
      </c>
      <c r="K20" s="205">
        <v>0.7388450000000002</v>
      </c>
      <c r="L20" s="205">
        <v>0.60801099999999986</v>
      </c>
      <c r="M20" s="205">
        <v>0.62026100000000006</v>
      </c>
      <c r="N20" s="205">
        <v>0.77526499999999987</v>
      </c>
      <c r="O20" s="205">
        <v>0.74114900000000006</v>
      </c>
      <c r="P20" s="205">
        <v>1.0174499999999993</v>
      </c>
      <c r="Q20" s="205">
        <v>2.6687760000000003</v>
      </c>
      <c r="R20" s="205">
        <v>2.5018189999999998</v>
      </c>
      <c r="S20" s="205">
        <v>2.8203839999999998</v>
      </c>
      <c r="T20" s="205">
        <v>1.3072530000000002</v>
      </c>
      <c r="U20" s="205">
        <v>2.185709000000001</v>
      </c>
      <c r="V20" s="205">
        <v>2.4618000000000007</v>
      </c>
      <c r="W20" s="205">
        <v>1.7258250000000002</v>
      </c>
      <c r="X20" s="205">
        <v>1.2394320000000001</v>
      </c>
      <c r="Y20" s="205">
        <v>2.2221790000000001</v>
      </c>
      <c r="Z20" s="205">
        <v>4.5786380000000015</v>
      </c>
      <c r="AA20" s="205">
        <v>8.2430770000000031</v>
      </c>
      <c r="AB20" s="205">
        <v>9.7521909999999998</v>
      </c>
      <c r="AC20" s="205">
        <v>3.3041020000000008</v>
      </c>
      <c r="AD20" s="205">
        <v>8.7059299999999986</v>
      </c>
      <c r="AE20" s="205">
        <v>31.925014999999998</v>
      </c>
      <c r="AF20" s="205">
        <v>32.657015000000008</v>
      </c>
    </row>
    <row r="21" spans="1:32" ht="15" x14ac:dyDescent="0.2">
      <c r="A21" s="103"/>
      <c r="B21" s="657" t="s">
        <v>505</v>
      </c>
      <c r="C21" s="205">
        <v>2.3862400000000004</v>
      </c>
      <c r="D21" s="205">
        <v>1.980258000000001</v>
      </c>
      <c r="E21" s="205">
        <v>1.9426109999999994</v>
      </c>
      <c r="F21" s="205">
        <v>1.7999020000000001</v>
      </c>
      <c r="G21" s="205">
        <v>1.7740769999999997</v>
      </c>
      <c r="H21" s="205">
        <v>2.1725899999999996</v>
      </c>
      <c r="I21" s="205">
        <v>2.5382540000000002</v>
      </c>
      <c r="J21" s="205">
        <v>2.2046740000000007</v>
      </c>
      <c r="K21" s="205">
        <v>2.3418079999999999</v>
      </c>
      <c r="L21" s="205">
        <v>3.8146249999999995</v>
      </c>
      <c r="M21" s="205">
        <v>2.9391340000000006</v>
      </c>
      <c r="N21" s="205">
        <v>2.2019270000000004</v>
      </c>
      <c r="O21" s="205">
        <v>1.9584360000000003</v>
      </c>
      <c r="P21" s="205">
        <v>2.3379200000000004</v>
      </c>
      <c r="Q21" s="205">
        <v>2.9073999999999995</v>
      </c>
      <c r="R21" s="205">
        <v>3.8728869999999991</v>
      </c>
      <c r="S21" s="205">
        <v>3.4515709999999982</v>
      </c>
      <c r="T21" s="205">
        <v>7.4204190000000008</v>
      </c>
      <c r="U21" s="205">
        <v>5.2671600000000014</v>
      </c>
      <c r="V21" s="205">
        <v>5.2193800000000001</v>
      </c>
      <c r="W21" s="205">
        <v>6.0638560000000012</v>
      </c>
      <c r="X21" s="205">
        <v>4.5358469999999995</v>
      </c>
      <c r="Y21" s="205">
        <v>3.6638610000000016</v>
      </c>
      <c r="Z21" s="205">
        <v>5.1229799999999974</v>
      </c>
      <c r="AA21" s="205">
        <v>22.315685999999996</v>
      </c>
      <c r="AB21" s="205">
        <v>6.2113149999999981</v>
      </c>
      <c r="AC21" s="205">
        <v>7.3274550000000005</v>
      </c>
      <c r="AD21" s="205">
        <v>11.691790999999998</v>
      </c>
      <c r="AE21" s="205">
        <v>13.287402999999996</v>
      </c>
      <c r="AF21" s="205">
        <v>14.553135000000001</v>
      </c>
    </row>
    <row r="22" spans="1:32" ht="15" x14ac:dyDescent="0.2">
      <c r="A22" s="126"/>
      <c r="B22" s="657" t="s">
        <v>506</v>
      </c>
      <c r="C22" s="205">
        <v>7.416469999999995</v>
      </c>
      <c r="D22" s="205">
        <v>10.128360000000011</v>
      </c>
      <c r="E22" s="205">
        <v>10.197287000000001</v>
      </c>
      <c r="F22" s="205">
        <v>10.362329999999981</v>
      </c>
      <c r="G22" s="205">
        <v>8.652309000000006</v>
      </c>
      <c r="H22" s="205">
        <v>5.7893879999999989</v>
      </c>
      <c r="I22" s="205">
        <v>7.5058600000000029</v>
      </c>
      <c r="J22" s="205">
        <v>7.8209780000000002</v>
      </c>
      <c r="K22" s="205">
        <v>8.5653719999999982</v>
      </c>
      <c r="L22" s="205">
        <v>9.159357</v>
      </c>
      <c r="M22" s="205">
        <v>10.623101000000005</v>
      </c>
      <c r="N22" s="205">
        <v>7.7904669999999978</v>
      </c>
      <c r="O22" s="205">
        <v>7.5487249999999975</v>
      </c>
      <c r="P22" s="205">
        <v>16.496810000000004</v>
      </c>
      <c r="Q22" s="205">
        <v>20.598418000000006</v>
      </c>
      <c r="R22" s="205">
        <v>8.3051579999999987</v>
      </c>
      <c r="S22" s="205">
        <v>7.4484600000000025</v>
      </c>
      <c r="T22" s="205">
        <v>8.5711329999999961</v>
      </c>
      <c r="U22" s="205">
        <v>11.376661999999996</v>
      </c>
      <c r="V22" s="205">
        <v>25.432925000000001</v>
      </c>
      <c r="W22" s="205">
        <v>29.629948999999993</v>
      </c>
      <c r="X22" s="205">
        <v>35.089336000000003</v>
      </c>
      <c r="Y22" s="205">
        <v>23.277523999999989</v>
      </c>
      <c r="Z22" s="205">
        <v>17.891709999999986</v>
      </c>
      <c r="AA22" s="205">
        <v>45.316724000000001</v>
      </c>
      <c r="AB22" s="205">
        <v>83.833034000000026</v>
      </c>
      <c r="AC22" s="205">
        <v>81.740473999999935</v>
      </c>
      <c r="AD22" s="205">
        <v>26.735719999999997</v>
      </c>
      <c r="AE22" s="205">
        <v>43.394710999999987</v>
      </c>
      <c r="AF22" s="205">
        <v>44.183625999999997</v>
      </c>
    </row>
    <row r="23" spans="1:32" ht="15" x14ac:dyDescent="0.2">
      <c r="A23" s="103"/>
      <c r="B23" s="657" t="s">
        <v>507</v>
      </c>
      <c r="C23" s="205">
        <v>12.430189</v>
      </c>
      <c r="D23" s="205">
        <v>12.920848999999999</v>
      </c>
      <c r="E23" s="205">
        <v>13.894592999999995</v>
      </c>
      <c r="F23" s="205">
        <v>13.736870000000005</v>
      </c>
      <c r="G23" s="205">
        <v>12.643639000000004</v>
      </c>
      <c r="H23" s="205">
        <v>14.314733</v>
      </c>
      <c r="I23" s="205">
        <v>16.822517999999992</v>
      </c>
      <c r="J23" s="205">
        <v>21.850000000000009</v>
      </c>
      <c r="K23" s="205">
        <v>25.232099000000009</v>
      </c>
      <c r="L23" s="205">
        <v>29.890449000000007</v>
      </c>
      <c r="M23" s="205">
        <v>33.446157000000007</v>
      </c>
      <c r="N23" s="205">
        <v>35.454506000000009</v>
      </c>
      <c r="O23" s="205">
        <v>44.493283999999981</v>
      </c>
      <c r="P23" s="205">
        <v>47.146399000000002</v>
      </c>
      <c r="Q23" s="205">
        <v>61.208389999999973</v>
      </c>
      <c r="R23" s="205">
        <v>60.521195999999982</v>
      </c>
      <c r="S23" s="205">
        <v>62.527986999999996</v>
      </c>
      <c r="T23" s="205">
        <v>76.034811999999974</v>
      </c>
      <c r="U23" s="205">
        <v>85.720430999999977</v>
      </c>
      <c r="V23" s="205">
        <v>97.209933999999961</v>
      </c>
      <c r="W23" s="205">
        <v>107.82711500000001</v>
      </c>
      <c r="X23" s="205">
        <v>114.27627200000001</v>
      </c>
      <c r="Y23" s="205">
        <v>128.06921499999999</v>
      </c>
      <c r="Z23" s="205">
        <v>139.35363599999999</v>
      </c>
      <c r="AA23" s="205">
        <v>156.69849300000004</v>
      </c>
      <c r="AB23" s="205">
        <v>168.32710999999998</v>
      </c>
      <c r="AC23" s="205">
        <v>163.29948700000003</v>
      </c>
      <c r="AD23" s="205">
        <v>156.60598700000003</v>
      </c>
      <c r="AE23" s="205">
        <v>159.79959300000004</v>
      </c>
      <c r="AF23" s="205">
        <v>163.01336599999996</v>
      </c>
    </row>
    <row r="24" spans="1:32" ht="15" x14ac:dyDescent="0.2">
      <c r="A24" s="54"/>
      <c r="B24" s="657" t="s">
        <v>508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>
        <v>83.410062999999951</v>
      </c>
      <c r="AB24" s="205">
        <v>53.428045000000019</v>
      </c>
      <c r="AC24" s="205">
        <v>55.972355999999991</v>
      </c>
      <c r="AD24" s="205">
        <v>73.947560000000024</v>
      </c>
      <c r="AE24" s="205">
        <v>86.114187999999999</v>
      </c>
      <c r="AF24" s="205">
        <v>84.116065000000006</v>
      </c>
    </row>
    <row r="25" spans="1:32" ht="15" x14ac:dyDescent="0.2">
      <c r="A25" s="103"/>
      <c r="B25" s="657" t="s">
        <v>509</v>
      </c>
      <c r="C25" s="205">
        <v>30.795801999999998</v>
      </c>
      <c r="D25" s="205">
        <v>41.25814699999998</v>
      </c>
      <c r="E25" s="205">
        <v>46.874611999999992</v>
      </c>
      <c r="F25" s="205">
        <v>48.11558800000001</v>
      </c>
      <c r="G25" s="205">
        <v>73.285770000000014</v>
      </c>
      <c r="H25" s="205">
        <v>66.144402999999997</v>
      </c>
      <c r="I25" s="205">
        <v>77.738791000000049</v>
      </c>
      <c r="J25" s="205">
        <v>86.316833000000003</v>
      </c>
      <c r="K25" s="205">
        <v>97.70817099999995</v>
      </c>
      <c r="L25" s="205">
        <v>119.9867940000001</v>
      </c>
      <c r="M25" s="205">
        <v>139.34642600000004</v>
      </c>
      <c r="N25" s="205">
        <v>155.61380600000004</v>
      </c>
      <c r="O25" s="205">
        <v>171.15660800000006</v>
      </c>
      <c r="P25" s="205">
        <v>221.72508700000006</v>
      </c>
      <c r="Q25" s="205">
        <v>321.02628300000015</v>
      </c>
      <c r="R25" s="205">
        <v>338.96131799999978</v>
      </c>
      <c r="S25" s="205">
        <v>318.55243100000001</v>
      </c>
      <c r="T25" s="205">
        <v>263.17229400000002</v>
      </c>
      <c r="U25" s="205">
        <v>282.65718699999996</v>
      </c>
      <c r="V25" s="205">
        <v>271.55754699999977</v>
      </c>
      <c r="W25" s="205">
        <v>258.81083200000012</v>
      </c>
      <c r="X25" s="205">
        <v>243.10692299999965</v>
      </c>
      <c r="Y25" s="205">
        <v>276.85112999999961</v>
      </c>
      <c r="Z25" s="205">
        <v>286.73455199999989</v>
      </c>
      <c r="AA25" s="205">
        <v>149.78830499999984</v>
      </c>
      <c r="AB25" s="205">
        <v>172.78682199999997</v>
      </c>
      <c r="AC25" s="205">
        <v>210.76645400000012</v>
      </c>
      <c r="AD25" s="205">
        <v>231.88887300000016</v>
      </c>
      <c r="AE25" s="205">
        <v>241.68914200000003</v>
      </c>
      <c r="AF25" s="205">
        <v>251.22454999999999</v>
      </c>
    </row>
    <row r="26" spans="1:32" x14ac:dyDescent="0.2">
      <c r="A26" s="203" t="s">
        <v>230</v>
      </c>
      <c r="B26" s="206"/>
      <c r="C26" s="202">
        <v>122.48431999999997</v>
      </c>
      <c r="D26" s="202">
        <v>148.48541800000004</v>
      </c>
      <c r="E26" s="202">
        <v>164.32017300000001</v>
      </c>
      <c r="F26" s="202">
        <v>170.65951699999999</v>
      </c>
      <c r="G26" s="202">
        <v>183.13385500000001</v>
      </c>
      <c r="H26" s="202">
        <v>182.56914899999998</v>
      </c>
      <c r="I26" s="202">
        <v>209.00784900000005</v>
      </c>
      <c r="J26" s="202">
        <v>228.032139</v>
      </c>
      <c r="K26" s="202">
        <v>253.576007</v>
      </c>
      <c r="L26" s="202">
        <v>296.05618900000019</v>
      </c>
      <c r="M26" s="202">
        <v>322.76436000000012</v>
      </c>
      <c r="N26" s="202">
        <v>330.399655</v>
      </c>
      <c r="O26" s="202">
        <v>355.20089500000006</v>
      </c>
      <c r="P26" s="202">
        <v>413.29725200000007</v>
      </c>
      <c r="Q26" s="202">
        <v>548.88898400000016</v>
      </c>
      <c r="R26" s="202">
        <v>552.19020299999977</v>
      </c>
      <c r="S26" s="202">
        <v>528.21592299999998</v>
      </c>
      <c r="T26" s="202">
        <v>522.46707700000002</v>
      </c>
      <c r="U26" s="202">
        <v>552.44381699999985</v>
      </c>
      <c r="V26" s="202">
        <v>559.47642099999973</v>
      </c>
      <c r="W26" s="202">
        <v>573.16818000000012</v>
      </c>
      <c r="X26" s="202">
        <v>564.13201599999957</v>
      </c>
      <c r="Y26" s="202">
        <v>604.78748399999972</v>
      </c>
      <c r="Z26" s="202">
        <v>627.53329099999996</v>
      </c>
      <c r="AA26" s="202">
        <v>652.88781399999993</v>
      </c>
      <c r="AB26" s="202">
        <v>662.89053699999999</v>
      </c>
      <c r="AC26" s="202">
        <v>691.76081700000009</v>
      </c>
      <c r="AD26" s="202">
        <v>664.89841300000012</v>
      </c>
      <c r="AE26" s="202">
        <v>747.79662600000017</v>
      </c>
      <c r="AF26" s="202">
        <v>748.28032499999995</v>
      </c>
    </row>
    <row r="27" spans="1:32" x14ac:dyDescent="0.2">
      <c r="A27" s="203"/>
      <c r="B27" s="206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</row>
    <row r="28" spans="1:32" ht="15" x14ac:dyDescent="0.2">
      <c r="A28" s="203" t="s">
        <v>520</v>
      </c>
      <c r="B28" s="653"/>
      <c r="C28" s="204"/>
      <c r="D28" s="204"/>
      <c r="E28" s="658"/>
      <c r="F28" s="658"/>
      <c r="G28" s="658"/>
      <c r="H28" s="658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659"/>
      <c r="V28" s="659"/>
      <c r="W28" s="659"/>
      <c r="X28" s="659"/>
      <c r="Y28" s="659"/>
      <c r="Z28" s="659"/>
      <c r="AA28" s="659"/>
      <c r="AB28" s="659"/>
      <c r="AC28" s="659"/>
      <c r="AD28" s="659"/>
      <c r="AE28" s="659"/>
      <c r="AF28" s="659"/>
    </row>
    <row r="29" spans="1:32" x14ac:dyDescent="0.2">
      <c r="A29" s="54"/>
      <c r="B29" s="653" t="s">
        <v>511</v>
      </c>
      <c r="C29" s="205">
        <v>7.9829890000000008</v>
      </c>
      <c r="D29" s="205">
        <v>10.256238000000002</v>
      </c>
      <c r="E29" s="205">
        <v>12.145530000000003</v>
      </c>
      <c r="F29" s="205">
        <v>14.299070999999994</v>
      </c>
      <c r="G29" s="205">
        <v>13.069395000000004</v>
      </c>
      <c r="H29" s="205">
        <v>11.806061000000003</v>
      </c>
      <c r="I29" s="205">
        <v>12.917809999999999</v>
      </c>
      <c r="J29" s="205">
        <v>14.36587000000001</v>
      </c>
      <c r="K29" s="205">
        <v>16.743606999999994</v>
      </c>
      <c r="L29" s="205">
        <v>17.978657999999996</v>
      </c>
      <c r="M29" s="205">
        <v>17.531261999999995</v>
      </c>
      <c r="N29" s="205">
        <v>16.390216000000013</v>
      </c>
      <c r="O29" s="205">
        <v>19.58161699999998</v>
      </c>
      <c r="P29" s="205">
        <v>20.674704000000016</v>
      </c>
      <c r="Q29" s="205">
        <v>26.954213999999968</v>
      </c>
      <c r="R29" s="205">
        <v>26.983389999999979</v>
      </c>
      <c r="S29" s="205">
        <v>25.908684999999998</v>
      </c>
      <c r="T29" s="205">
        <v>28.848399999999966</v>
      </c>
      <c r="U29" s="205">
        <v>29.524985999999984</v>
      </c>
      <c r="V29" s="205">
        <v>34.843299000000009</v>
      </c>
      <c r="W29" s="205">
        <v>34.551377000000045</v>
      </c>
      <c r="X29" s="205">
        <v>35.227640999999984</v>
      </c>
      <c r="Y29" s="205">
        <v>41.299774999999954</v>
      </c>
      <c r="Z29" s="205">
        <v>35.190703999999982</v>
      </c>
      <c r="AA29" s="205">
        <v>38.170781000000112</v>
      </c>
      <c r="AB29" s="205">
        <v>36.19410700000001</v>
      </c>
      <c r="AC29" s="205">
        <v>37.023964000000007</v>
      </c>
      <c r="AD29" s="205">
        <v>41.801872999999958</v>
      </c>
      <c r="AE29" s="205">
        <v>38.393606999999996</v>
      </c>
      <c r="AF29" s="205">
        <v>39.418753000000009</v>
      </c>
    </row>
    <row r="30" spans="1:32" x14ac:dyDescent="0.2">
      <c r="A30" s="54"/>
      <c r="B30" s="653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</row>
    <row r="31" spans="1:32" x14ac:dyDescent="0.2">
      <c r="A31" s="54" t="s">
        <v>512</v>
      </c>
      <c r="B31" s="653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</row>
    <row r="32" spans="1:32" ht="15" x14ac:dyDescent="0.2">
      <c r="A32" s="54"/>
      <c r="B32" s="657" t="s">
        <v>513</v>
      </c>
      <c r="C32" s="205">
        <v>43.806699000000002</v>
      </c>
      <c r="D32" s="205">
        <v>48.555978999999986</v>
      </c>
      <c r="E32" s="205">
        <v>55.482395000000004</v>
      </c>
      <c r="F32" s="205">
        <v>59.494497000000003</v>
      </c>
      <c r="G32" s="205">
        <v>66.904417999999964</v>
      </c>
      <c r="H32" s="205">
        <v>55.959198000000008</v>
      </c>
      <c r="I32" s="205">
        <v>74.448293000000021</v>
      </c>
      <c r="J32" s="205">
        <v>68.906417000000076</v>
      </c>
      <c r="K32" s="205">
        <v>69.296320999999921</v>
      </c>
      <c r="L32" s="205">
        <v>76.333748000000014</v>
      </c>
      <c r="M32" s="205">
        <v>84.354278999999991</v>
      </c>
      <c r="N32" s="205">
        <v>85.69235299999994</v>
      </c>
      <c r="O32" s="205">
        <v>86.888697999999962</v>
      </c>
      <c r="P32" s="205">
        <v>112.03309300000005</v>
      </c>
      <c r="Q32" s="205">
        <v>112.18127300000002</v>
      </c>
      <c r="R32" s="205">
        <v>99.787153000000046</v>
      </c>
      <c r="S32" s="205">
        <v>102.25280700000003</v>
      </c>
      <c r="T32" s="205">
        <v>104.71690999999997</v>
      </c>
      <c r="U32" s="205">
        <v>104.15663700000009</v>
      </c>
      <c r="V32" s="205">
        <v>104.32039300000004</v>
      </c>
      <c r="W32" s="205">
        <v>107.16572999999995</v>
      </c>
      <c r="X32" s="205">
        <v>110.153227</v>
      </c>
      <c r="Y32" s="205">
        <v>120.81403100000009</v>
      </c>
      <c r="Z32" s="205">
        <v>112.67335800000008</v>
      </c>
      <c r="AA32" s="205">
        <v>107.24918599999992</v>
      </c>
      <c r="AB32" s="205">
        <v>127.29147</v>
      </c>
      <c r="AC32" s="205">
        <v>135.65390500000009</v>
      </c>
      <c r="AD32" s="205">
        <v>127.21871100000003</v>
      </c>
      <c r="AE32" s="205">
        <v>135.53280699999982</v>
      </c>
      <c r="AF32" s="205">
        <v>127.52607599999983</v>
      </c>
    </row>
    <row r="33" spans="1:32" ht="15" x14ac:dyDescent="0.2">
      <c r="A33" s="54"/>
      <c r="B33" s="657" t="s">
        <v>514</v>
      </c>
      <c r="C33" s="205">
        <v>34.229950999999957</v>
      </c>
      <c r="D33" s="205">
        <v>33.703051000000009</v>
      </c>
      <c r="E33" s="205">
        <v>40.509565000000023</v>
      </c>
      <c r="F33" s="205">
        <v>40.243817999999976</v>
      </c>
      <c r="G33" s="205">
        <v>38.273139999999984</v>
      </c>
      <c r="H33" s="205">
        <v>24.007099000000004</v>
      </c>
      <c r="I33" s="205">
        <v>34.022008000000007</v>
      </c>
      <c r="J33" s="205">
        <v>40.822659000000002</v>
      </c>
      <c r="K33" s="205">
        <v>19.879659000000011</v>
      </c>
      <c r="L33" s="205">
        <v>18.714429000000013</v>
      </c>
      <c r="M33" s="205">
        <v>24.611125999999995</v>
      </c>
      <c r="N33" s="205">
        <v>29.132130000000004</v>
      </c>
      <c r="O33" s="205">
        <v>27.757758000000017</v>
      </c>
      <c r="P33" s="205">
        <v>34.744456999999983</v>
      </c>
      <c r="Q33" s="205">
        <v>42.167916999999981</v>
      </c>
      <c r="R33" s="205">
        <v>54.727198000000016</v>
      </c>
      <c r="S33" s="205">
        <v>52.619610999999978</v>
      </c>
      <c r="T33" s="205">
        <v>69.267367999999962</v>
      </c>
      <c r="U33" s="205">
        <v>65.634285999999975</v>
      </c>
      <c r="V33" s="205">
        <v>69.296119000000076</v>
      </c>
      <c r="W33" s="205">
        <v>50.818708000000001</v>
      </c>
      <c r="X33" s="205">
        <v>48.173635999999981</v>
      </c>
      <c r="Y33" s="205">
        <v>42.61764299999998</v>
      </c>
      <c r="Z33" s="205">
        <v>58.728871000000041</v>
      </c>
      <c r="AA33" s="205">
        <v>55.136252999999989</v>
      </c>
      <c r="AB33" s="205">
        <v>58.517782000000011</v>
      </c>
      <c r="AC33" s="205">
        <v>66.148868999999976</v>
      </c>
      <c r="AD33" s="205">
        <v>62.326158999999997</v>
      </c>
      <c r="AE33" s="205">
        <v>73.843388000000076</v>
      </c>
      <c r="AF33" s="205">
        <v>80.83249400000004</v>
      </c>
    </row>
    <row r="34" spans="1:32" ht="15" x14ac:dyDescent="0.2">
      <c r="A34" s="54"/>
      <c r="B34" s="657" t="s">
        <v>452</v>
      </c>
      <c r="C34" s="205">
        <v>7.4119950000000028</v>
      </c>
      <c r="D34" s="205">
        <v>7.5136260000000012</v>
      </c>
      <c r="E34" s="205">
        <v>7.112346999999998</v>
      </c>
      <c r="F34" s="205">
        <v>6.1969140000000005</v>
      </c>
      <c r="G34" s="205">
        <v>5.677131000000001</v>
      </c>
      <c r="H34" s="205">
        <v>5.8620020000000022</v>
      </c>
      <c r="I34" s="205">
        <v>6.3879229999999989</v>
      </c>
      <c r="J34" s="205">
        <v>4.7408079999999995</v>
      </c>
      <c r="K34" s="205">
        <v>22.133416999999994</v>
      </c>
      <c r="L34" s="205">
        <v>21.895008999999995</v>
      </c>
      <c r="M34" s="205">
        <v>25.484589999999994</v>
      </c>
      <c r="N34" s="205">
        <v>30.555572999999995</v>
      </c>
      <c r="O34" s="205">
        <v>29.955808000000005</v>
      </c>
      <c r="P34" s="205">
        <v>33.636621000000012</v>
      </c>
      <c r="Q34" s="205">
        <v>46.766488000000003</v>
      </c>
      <c r="R34" s="205">
        <v>51.806914999999975</v>
      </c>
      <c r="S34" s="205">
        <v>57.420244999999994</v>
      </c>
      <c r="T34" s="205">
        <v>64.420184999999975</v>
      </c>
      <c r="U34" s="205">
        <v>70.503451999999982</v>
      </c>
      <c r="V34" s="205">
        <v>72.161757999999963</v>
      </c>
      <c r="W34" s="205">
        <v>81.223797000000005</v>
      </c>
      <c r="X34" s="205">
        <v>66.331306999999953</v>
      </c>
      <c r="Y34" s="205">
        <v>63.409443000000024</v>
      </c>
      <c r="Z34" s="205">
        <v>67.990507999999977</v>
      </c>
      <c r="AA34" s="205">
        <v>62.509048</v>
      </c>
      <c r="AB34" s="205">
        <v>62.332856000000028</v>
      </c>
      <c r="AC34" s="205">
        <v>54.907114999999969</v>
      </c>
      <c r="AD34" s="205">
        <v>56.485676999999967</v>
      </c>
      <c r="AE34" s="205">
        <v>51.543898999999954</v>
      </c>
      <c r="AF34" s="205">
        <v>67.479146000000014</v>
      </c>
    </row>
    <row r="35" spans="1:32" ht="16.5" customHeight="1" x14ac:dyDescent="0.2">
      <c r="A35" s="54"/>
      <c r="B35" s="657" t="s">
        <v>515</v>
      </c>
      <c r="C35" s="205">
        <v>3.0600339999999999</v>
      </c>
      <c r="D35" s="205">
        <v>3.3008520000000008</v>
      </c>
      <c r="E35" s="205">
        <v>3.0189659999999998</v>
      </c>
      <c r="F35" s="205">
        <v>2.8790719999999999</v>
      </c>
      <c r="G35" s="205">
        <v>3.3014959999999998</v>
      </c>
      <c r="H35" s="205">
        <v>3.1478360000000007</v>
      </c>
      <c r="I35" s="205">
        <v>3.0106770000000003</v>
      </c>
      <c r="J35" s="205">
        <v>4.4574980000000002</v>
      </c>
      <c r="K35" s="205">
        <v>8.5803289999999937</v>
      </c>
      <c r="L35" s="205">
        <v>6.5639289999999946</v>
      </c>
      <c r="M35" s="205">
        <v>7.884710000000001</v>
      </c>
      <c r="N35" s="205">
        <v>9.9153520000000022</v>
      </c>
      <c r="O35" s="205">
        <v>9.412993000000009</v>
      </c>
      <c r="P35" s="205">
        <v>10.819366</v>
      </c>
      <c r="Q35" s="205">
        <v>13.265734000000002</v>
      </c>
      <c r="R35" s="205">
        <v>16.607717999999998</v>
      </c>
      <c r="S35" s="205">
        <v>15.968442999999995</v>
      </c>
      <c r="T35" s="205">
        <v>16.457917999999996</v>
      </c>
      <c r="U35" s="205">
        <v>17.392807000000012</v>
      </c>
      <c r="V35" s="205">
        <v>17.290624000000012</v>
      </c>
      <c r="W35" s="205">
        <v>20.449925999999994</v>
      </c>
      <c r="X35" s="205">
        <v>18.739464000000005</v>
      </c>
      <c r="Y35" s="205">
        <v>20.790427999999988</v>
      </c>
      <c r="Z35" s="205">
        <v>19.656912000000009</v>
      </c>
      <c r="AA35" s="205">
        <v>23.99301500000001</v>
      </c>
      <c r="AB35" s="205">
        <v>23.021297000000011</v>
      </c>
      <c r="AC35" s="205">
        <v>24.453257999999991</v>
      </c>
      <c r="AD35" s="205">
        <v>22.002819999999996</v>
      </c>
      <c r="AE35" s="205">
        <v>21.598427000000001</v>
      </c>
      <c r="AF35" s="205">
        <v>23.332814999999986</v>
      </c>
    </row>
    <row r="36" spans="1:32" ht="15" x14ac:dyDescent="0.2">
      <c r="A36" s="54"/>
      <c r="B36" s="657" t="s">
        <v>229</v>
      </c>
      <c r="C36" s="205">
        <v>2.5882619999999998</v>
      </c>
      <c r="D36" s="205">
        <v>3.4287459999999994</v>
      </c>
      <c r="E36" s="205">
        <v>3.3540219999999987</v>
      </c>
      <c r="F36" s="205">
        <v>3.1597460000000002</v>
      </c>
      <c r="G36" s="205">
        <v>4.2050980000000004</v>
      </c>
      <c r="H36" s="205">
        <v>2.2974070000000002</v>
      </c>
      <c r="I36" s="205">
        <v>3.4209949999999987</v>
      </c>
      <c r="J36" s="205">
        <v>3.3226940000000007</v>
      </c>
      <c r="K36" s="205">
        <v>4.139736000000001</v>
      </c>
      <c r="L36" s="205">
        <v>3.0743460000000002</v>
      </c>
      <c r="M36" s="205">
        <v>3.2774990000000002</v>
      </c>
      <c r="N36" s="205">
        <v>3.7605059999999999</v>
      </c>
      <c r="O36" s="205">
        <v>2.7803289999999987</v>
      </c>
      <c r="P36" s="205">
        <v>2.7435750000000008</v>
      </c>
      <c r="Q36" s="205">
        <v>3.6316930000000003</v>
      </c>
      <c r="R36" s="205">
        <v>3.6129080000000009</v>
      </c>
      <c r="S36" s="205">
        <v>2.8829759999999998</v>
      </c>
      <c r="T36" s="205">
        <v>2.7830070000000009</v>
      </c>
      <c r="U36" s="205">
        <v>3.183608</v>
      </c>
      <c r="V36" s="205">
        <v>3.7125089999999994</v>
      </c>
      <c r="W36" s="205">
        <v>3.2095590000000001</v>
      </c>
      <c r="X36" s="205">
        <v>4.1219580000000002</v>
      </c>
      <c r="Y36" s="205">
        <v>3.519412</v>
      </c>
      <c r="Z36" s="205">
        <v>5.006184000000002</v>
      </c>
      <c r="AA36" s="205">
        <v>7.4601899999999963</v>
      </c>
      <c r="AB36" s="205">
        <v>8.2100720000000003</v>
      </c>
      <c r="AC36" s="205">
        <v>6.1989269999999994</v>
      </c>
      <c r="AD36" s="205">
        <v>2.7235630000000017</v>
      </c>
      <c r="AE36" s="205">
        <v>3.8749889999999976</v>
      </c>
      <c r="AF36" s="205">
        <v>3.1216999999999993</v>
      </c>
    </row>
    <row r="37" spans="1:32" ht="15" x14ac:dyDescent="0.2">
      <c r="A37" s="54"/>
      <c r="B37" s="657" t="s">
        <v>516</v>
      </c>
      <c r="C37" s="205">
        <v>4.1522569999999988</v>
      </c>
      <c r="D37" s="205">
        <v>3.803061</v>
      </c>
      <c r="E37" s="205">
        <v>3.6190470000000001</v>
      </c>
      <c r="F37" s="205">
        <v>3.710703000000001</v>
      </c>
      <c r="G37" s="205">
        <v>2.0985079999999998</v>
      </c>
      <c r="H37" s="205">
        <v>2.3492830000000007</v>
      </c>
      <c r="I37" s="205">
        <v>3.1372119999999994</v>
      </c>
      <c r="J37" s="205">
        <v>3.3562979999999993</v>
      </c>
      <c r="K37" s="205">
        <v>3.2914349999999999</v>
      </c>
      <c r="L37" s="205">
        <v>3.9238740000000001</v>
      </c>
      <c r="M37" s="205">
        <v>3.7143810000000004</v>
      </c>
      <c r="N37" s="205">
        <v>3.741022000000001</v>
      </c>
      <c r="O37" s="205">
        <v>4.1033470000000012</v>
      </c>
      <c r="P37" s="205">
        <v>5.1877840000000015</v>
      </c>
      <c r="Q37" s="205">
        <v>6.9982059999999997</v>
      </c>
      <c r="R37" s="205">
        <v>8.3078540000000043</v>
      </c>
      <c r="S37" s="205">
        <v>4.3231120000000001</v>
      </c>
      <c r="T37" s="205">
        <v>3.5897789999999992</v>
      </c>
      <c r="U37" s="205">
        <v>3.0265849999999994</v>
      </c>
      <c r="V37" s="205">
        <v>2.4316599999999995</v>
      </c>
      <c r="W37" s="205">
        <v>2.8981370000000011</v>
      </c>
      <c r="X37" s="205">
        <v>3.11836</v>
      </c>
      <c r="Y37" s="205">
        <v>3.0102170000000004</v>
      </c>
      <c r="Z37" s="205">
        <v>3.0170120000000002</v>
      </c>
      <c r="AA37" s="205">
        <v>2.6771120000000002</v>
      </c>
      <c r="AB37" s="205">
        <v>3.0609949999999992</v>
      </c>
      <c r="AC37" s="205">
        <v>3.0224750000000022</v>
      </c>
      <c r="AD37" s="205">
        <v>2.9393999999999987</v>
      </c>
      <c r="AE37" s="205">
        <v>2.9225630000000007</v>
      </c>
      <c r="AF37" s="205">
        <v>3.4106150000000004</v>
      </c>
    </row>
    <row r="38" spans="1:32" ht="15" x14ac:dyDescent="0.2">
      <c r="A38" s="54"/>
      <c r="B38" s="657" t="s">
        <v>517</v>
      </c>
      <c r="C38" s="205">
        <v>2.1858610000000001</v>
      </c>
      <c r="D38" s="205">
        <v>2.4004200000000004</v>
      </c>
      <c r="E38" s="205">
        <v>2.6142430000000005</v>
      </c>
      <c r="F38" s="205">
        <v>2.1857010000000003</v>
      </c>
      <c r="G38" s="205">
        <v>1.9751250000000002</v>
      </c>
      <c r="H38" s="205">
        <v>1.7911430000000004</v>
      </c>
      <c r="I38" s="205">
        <v>1.9774909999999997</v>
      </c>
      <c r="J38" s="205">
        <v>1.7371319999999999</v>
      </c>
      <c r="K38" s="205">
        <v>2.6208270000000002</v>
      </c>
      <c r="L38" s="205">
        <v>3.292376</v>
      </c>
      <c r="M38" s="205">
        <v>2.5657329999999998</v>
      </c>
      <c r="N38" s="205">
        <v>2.3041379999999991</v>
      </c>
      <c r="O38" s="205">
        <v>1.7734289999999999</v>
      </c>
      <c r="P38" s="205">
        <v>2.1078880000000004</v>
      </c>
      <c r="Q38" s="205">
        <v>2.6455570000000002</v>
      </c>
      <c r="R38" s="205">
        <v>2.2695279999999998</v>
      </c>
      <c r="S38" s="205">
        <v>2.8791310000000014</v>
      </c>
      <c r="T38" s="205">
        <v>3.2826750000000011</v>
      </c>
      <c r="U38" s="205">
        <v>3.9429229999999995</v>
      </c>
      <c r="V38" s="205">
        <v>5.6327369999999997</v>
      </c>
      <c r="W38" s="205">
        <v>4.853192</v>
      </c>
      <c r="X38" s="205">
        <v>4.1069289999999992</v>
      </c>
      <c r="Y38" s="205">
        <v>3.5760979999999991</v>
      </c>
      <c r="Z38" s="205">
        <v>4.9727970000000017</v>
      </c>
      <c r="AA38" s="205">
        <v>6.0438890000000001</v>
      </c>
      <c r="AB38" s="205">
        <v>5.5413259999999998</v>
      </c>
      <c r="AC38" s="205">
        <v>6.4471809999999996</v>
      </c>
      <c r="AD38" s="205">
        <v>5.7688889999999997</v>
      </c>
      <c r="AE38" s="205">
        <v>7.2518270000000022</v>
      </c>
      <c r="AF38" s="205">
        <v>6.9509450000000044</v>
      </c>
    </row>
    <row r="39" spans="1:32" ht="15" x14ac:dyDescent="0.2">
      <c r="A39" s="54"/>
      <c r="B39" s="657" t="s">
        <v>518</v>
      </c>
      <c r="C39" s="205">
        <v>1.5302639999999998</v>
      </c>
      <c r="D39" s="205">
        <v>1.5845410000000002</v>
      </c>
      <c r="E39" s="205">
        <v>1.5832130000000002</v>
      </c>
      <c r="F39" s="205">
        <v>1.4407720000000002</v>
      </c>
      <c r="G39" s="205">
        <v>1.619939</v>
      </c>
      <c r="H39" s="205">
        <v>1.0842140000000007</v>
      </c>
      <c r="I39" s="205">
        <v>2.21109</v>
      </c>
      <c r="J39" s="205">
        <v>1.9570319999999999</v>
      </c>
      <c r="K39" s="205">
        <v>1.9567850000000002</v>
      </c>
      <c r="L39" s="205">
        <v>1.6359650000000001</v>
      </c>
      <c r="M39" s="205">
        <v>2.4462639999999989</v>
      </c>
      <c r="N39" s="205">
        <v>2.2685560000000002</v>
      </c>
      <c r="O39" s="205">
        <v>3.935874000000001</v>
      </c>
      <c r="P39" s="205">
        <v>4.6015889999999997</v>
      </c>
      <c r="Q39" s="205">
        <v>5.819231000000002</v>
      </c>
      <c r="R39" s="205">
        <v>6.300897</v>
      </c>
      <c r="S39" s="205">
        <v>8.791245</v>
      </c>
      <c r="T39" s="205">
        <v>7.7410549999999985</v>
      </c>
      <c r="U39" s="205">
        <v>11.762623999999995</v>
      </c>
      <c r="V39" s="205">
        <v>9.4818040000000003</v>
      </c>
      <c r="W39" s="205">
        <v>12.416976</v>
      </c>
      <c r="X39" s="205">
        <v>13.011735999999999</v>
      </c>
      <c r="Y39" s="205">
        <v>13.908852000000001</v>
      </c>
      <c r="Z39" s="205">
        <v>14.577928</v>
      </c>
      <c r="AA39" s="205">
        <v>14.034740000000003</v>
      </c>
      <c r="AB39" s="205">
        <v>14.215657000000006</v>
      </c>
      <c r="AC39" s="205">
        <v>9.6699319999999993</v>
      </c>
      <c r="AD39" s="205">
        <v>10.154273000000005</v>
      </c>
      <c r="AE39" s="205">
        <v>19.948698999999998</v>
      </c>
      <c r="AF39" s="205">
        <v>25.849347999999985</v>
      </c>
    </row>
    <row r="40" spans="1:32" x14ac:dyDescent="0.2">
      <c r="A40" s="54" t="s">
        <v>519</v>
      </c>
      <c r="B40" s="653"/>
      <c r="C40" s="202">
        <v>106.94831199999997</v>
      </c>
      <c r="D40" s="202">
        <v>114.546514</v>
      </c>
      <c r="E40" s="202">
        <v>129.43932800000002</v>
      </c>
      <c r="F40" s="202">
        <v>133.61029399999998</v>
      </c>
      <c r="G40" s="202">
        <v>137.12424999999993</v>
      </c>
      <c r="H40" s="202">
        <v>108.30424300000004</v>
      </c>
      <c r="I40" s="202">
        <v>141.53349900000003</v>
      </c>
      <c r="J40" s="202">
        <v>143.66640800000008</v>
      </c>
      <c r="K40" s="202">
        <v>148.64211599999993</v>
      </c>
      <c r="L40" s="202">
        <v>153.41233400000002</v>
      </c>
      <c r="M40" s="202">
        <v>171.86984399999997</v>
      </c>
      <c r="N40" s="202">
        <v>183.75984599999998</v>
      </c>
      <c r="O40" s="202">
        <v>186.18985299999997</v>
      </c>
      <c r="P40" s="202">
        <v>226.54907700000004</v>
      </c>
      <c r="Q40" s="202">
        <v>260.43031300000001</v>
      </c>
      <c r="R40" s="202">
        <v>270.40356100000002</v>
      </c>
      <c r="S40" s="202">
        <v>273.04625499999997</v>
      </c>
      <c r="T40" s="202">
        <v>301.10729699999985</v>
      </c>
      <c r="U40" s="202">
        <v>309.1279080000001</v>
      </c>
      <c r="V40" s="202">
        <v>319.17090300000012</v>
      </c>
      <c r="W40" s="202">
        <v>317.587402</v>
      </c>
      <c r="X40" s="202">
        <v>302.79526199999987</v>
      </c>
      <c r="Y40" s="202">
        <v>312.82646399999999</v>
      </c>
      <c r="Z40" s="202">
        <v>321.60523200000006</v>
      </c>
      <c r="AA40" s="202">
        <v>316.98754700000001</v>
      </c>
      <c r="AB40" s="202">
        <v>338.38556200000016</v>
      </c>
      <c r="AC40" s="202">
        <v>343.52562600000005</v>
      </c>
      <c r="AD40" s="202">
        <v>289.61949199999998</v>
      </c>
      <c r="AE40" s="202">
        <v>316.51659899999981</v>
      </c>
      <c r="AF40" s="202">
        <v>338.50313899999981</v>
      </c>
    </row>
    <row r="41" spans="1:32" ht="15" x14ac:dyDescent="0.2">
      <c r="A41" s="103"/>
      <c r="B41" s="660"/>
      <c r="C41" s="204"/>
      <c r="D41" s="204"/>
      <c r="E41" s="659"/>
      <c r="F41" s="659"/>
      <c r="G41" s="659"/>
      <c r="H41" s="659"/>
      <c r="I41" s="659"/>
      <c r="J41" s="659"/>
      <c r="K41" s="659"/>
      <c r="L41" s="659"/>
      <c r="M41" s="659"/>
      <c r="N41" s="659"/>
      <c r="O41" s="659"/>
      <c r="P41" s="659"/>
      <c r="Q41" s="659"/>
      <c r="R41" s="659"/>
      <c r="S41" s="659"/>
      <c r="T41" s="659"/>
      <c r="U41" s="659"/>
      <c r="V41" s="659"/>
      <c r="W41" s="659"/>
      <c r="X41" s="659"/>
      <c r="Y41" s="659"/>
      <c r="Z41" s="659"/>
      <c r="AA41" s="659"/>
      <c r="AB41" s="659"/>
      <c r="AC41" s="659"/>
      <c r="AD41" s="659"/>
      <c r="AE41" s="659"/>
      <c r="AF41" s="659"/>
    </row>
    <row r="42" spans="1:32" x14ac:dyDescent="0.2">
      <c r="A42" s="203" t="s">
        <v>228</v>
      </c>
      <c r="B42" s="206"/>
      <c r="C42" s="202">
        <v>253.91455499999995</v>
      </c>
      <c r="D42" s="202">
        <v>290.27680700000008</v>
      </c>
      <c r="E42" s="202">
        <v>322.149789</v>
      </c>
      <c r="F42" s="202">
        <v>335.42454900000001</v>
      </c>
      <c r="G42" s="202">
        <v>353.49325399999998</v>
      </c>
      <c r="H42" s="202">
        <v>320.36880800000006</v>
      </c>
      <c r="I42" s="202">
        <v>382.01870600000007</v>
      </c>
      <c r="J42" s="202">
        <v>407.2671630000001</v>
      </c>
      <c r="K42" s="202">
        <v>436.56134799999995</v>
      </c>
      <c r="L42" s="202">
        <v>485.29231100000021</v>
      </c>
      <c r="M42" s="202">
        <v>533.99122900000009</v>
      </c>
      <c r="N42" s="202">
        <v>547.81591200000003</v>
      </c>
      <c r="O42" s="202">
        <v>571.990859</v>
      </c>
      <c r="P42" s="202">
        <v>679.68843200000015</v>
      </c>
      <c r="Q42" s="202">
        <v>852.38522200000023</v>
      </c>
      <c r="R42" s="202">
        <v>866.0250209999997</v>
      </c>
      <c r="S42" s="202">
        <v>848.9506899999999</v>
      </c>
      <c r="T42" s="202">
        <v>876.33456599999977</v>
      </c>
      <c r="U42" s="202">
        <v>913.92842899999994</v>
      </c>
      <c r="V42" s="202">
        <v>931.4391549999998</v>
      </c>
      <c r="W42" s="202">
        <v>948.44987700000013</v>
      </c>
      <c r="X42" s="202">
        <v>924.7192579999994</v>
      </c>
      <c r="Y42" s="202">
        <v>980.1142209999997</v>
      </c>
      <c r="Z42" s="202">
        <v>1043.814533</v>
      </c>
      <c r="AA42" s="202">
        <v>1060.3142329999998</v>
      </c>
      <c r="AB42" s="202">
        <v>1086.6316330000002</v>
      </c>
      <c r="AC42" s="202">
        <v>1116.8365050000002</v>
      </c>
      <c r="AD42" s="202">
        <v>1025.3230930000002</v>
      </c>
      <c r="AE42" s="202">
        <v>1139.4891010000001</v>
      </c>
      <c r="AF42" s="202">
        <v>1163.9703349999997</v>
      </c>
    </row>
    <row r="43" spans="1:32" ht="15" x14ac:dyDescent="0.2">
      <c r="A43" s="103"/>
      <c r="B43" s="653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659"/>
      <c r="U43" s="659"/>
      <c r="V43" s="659"/>
      <c r="W43" s="659"/>
      <c r="X43" s="659"/>
      <c r="Y43" s="659"/>
      <c r="Z43" s="659"/>
      <c r="AA43" s="659"/>
      <c r="AB43" s="659"/>
      <c r="AC43" s="659"/>
      <c r="AD43" s="659"/>
      <c r="AE43" s="659"/>
      <c r="AF43" s="659"/>
    </row>
    <row r="44" spans="1:32" ht="15" x14ac:dyDescent="0.2">
      <c r="A44" s="203" t="s">
        <v>227</v>
      </c>
      <c r="B44" s="65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659"/>
      <c r="U44" s="659"/>
      <c r="V44" s="659"/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</row>
    <row r="45" spans="1:32" x14ac:dyDescent="0.2">
      <c r="A45" s="103"/>
      <c r="B45" s="653" t="s">
        <v>226</v>
      </c>
      <c r="C45" s="205">
        <v>27.75</v>
      </c>
      <c r="D45" s="205">
        <v>27.263999999999999</v>
      </c>
      <c r="E45" s="205">
        <v>28.497</v>
      </c>
      <c r="F45" s="205">
        <v>25.021999999999998</v>
      </c>
      <c r="G45" s="205">
        <v>23.928083999999998</v>
      </c>
      <c r="H45" s="205">
        <v>25.070636</v>
      </c>
      <c r="I45" s="205">
        <v>25.854290000000002</v>
      </c>
      <c r="J45" s="205">
        <v>24.368528999999999</v>
      </c>
      <c r="K45" s="205">
        <v>28.812194999999999</v>
      </c>
      <c r="L45" s="205">
        <v>24.959741999999999</v>
      </c>
      <c r="M45" s="205">
        <v>22.816307000000002</v>
      </c>
      <c r="N45" s="205">
        <v>19.133721000000001</v>
      </c>
      <c r="O45" s="205">
        <v>17.170185</v>
      </c>
      <c r="P45" s="205">
        <v>16.922256000000001</v>
      </c>
      <c r="Q45" s="205">
        <v>16.582408999999998</v>
      </c>
      <c r="R45" s="205">
        <v>16.448901999999997</v>
      </c>
      <c r="S45" s="205">
        <v>16.448901999999997</v>
      </c>
      <c r="T45" s="661" t="s">
        <v>491</v>
      </c>
      <c r="U45" s="661" t="s">
        <v>491</v>
      </c>
      <c r="V45" s="661" t="s">
        <v>491</v>
      </c>
      <c r="W45" s="661" t="s">
        <v>491</v>
      </c>
      <c r="X45" s="661" t="s">
        <v>491</v>
      </c>
      <c r="Y45" s="661" t="s">
        <v>491</v>
      </c>
      <c r="Z45" s="661" t="s">
        <v>491</v>
      </c>
      <c r="AA45" s="661" t="s">
        <v>491</v>
      </c>
      <c r="AB45" s="661" t="s">
        <v>491</v>
      </c>
      <c r="AC45" s="661" t="s">
        <v>491</v>
      </c>
      <c r="AD45" s="661" t="s">
        <v>491</v>
      </c>
      <c r="AE45" s="661" t="s">
        <v>491</v>
      </c>
      <c r="AF45" s="661" t="s">
        <v>491</v>
      </c>
    </row>
    <row r="46" spans="1:32" ht="15" x14ac:dyDescent="0.2">
      <c r="A46" s="103"/>
      <c r="B46" s="653"/>
      <c r="C46" s="204"/>
      <c r="D46" s="204"/>
      <c r="E46" s="659"/>
      <c r="F46" s="659"/>
      <c r="G46" s="659"/>
      <c r="H46" s="659"/>
      <c r="I46" s="659"/>
      <c r="J46" s="659"/>
      <c r="K46" s="659"/>
      <c r="L46" s="659"/>
      <c r="M46" s="659"/>
      <c r="N46" s="659"/>
      <c r="O46" s="659"/>
      <c r="P46" s="659"/>
      <c r="Q46" s="659"/>
      <c r="R46" s="659"/>
      <c r="S46" s="659"/>
      <c r="T46" s="658"/>
      <c r="U46" s="658"/>
      <c r="V46" s="658"/>
      <c r="W46" s="658"/>
      <c r="X46" s="658"/>
      <c r="Y46" s="658"/>
      <c r="Z46" s="658"/>
      <c r="AA46" s="658"/>
      <c r="AB46" s="658"/>
      <c r="AC46" s="658"/>
      <c r="AD46" s="658"/>
      <c r="AE46" s="658"/>
      <c r="AF46" s="658"/>
    </row>
    <row r="47" spans="1:32" x14ac:dyDescent="0.2">
      <c r="A47" s="54" t="s">
        <v>225</v>
      </c>
      <c r="B47" s="203"/>
      <c r="C47" s="202">
        <v>281.66455499999995</v>
      </c>
      <c r="D47" s="202">
        <v>317.54080700000009</v>
      </c>
      <c r="E47" s="202">
        <v>350.64678900000001</v>
      </c>
      <c r="F47" s="202">
        <v>360.446549</v>
      </c>
      <c r="G47" s="202">
        <v>377.42133799999999</v>
      </c>
      <c r="H47" s="202">
        <v>345.43944400000004</v>
      </c>
      <c r="I47" s="202">
        <v>407.87299600000006</v>
      </c>
      <c r="J47" s="202">
        <v>431.63569200000012</v>
      </c>
      <c r="K47" s="202">
        <v>465.37354299999993</v>
      </c>
      <c r="L47" s="202">
        <v>510.25205300000022</v>
      </c>
      <c r="M47" s="202">
        <v>556.80753600000014</v>
      </c>
      <c r="N47" s="202">
        <v>566.94963300000006</v>
      </c>
      <c r="O47" s="202">
        <v>589.16104399999995</v>
      </c>
      <c r="P47" s="202">
        <v>696.6106880000001</v>
      </c>
      <c r="Q47" s="202">
        <v>868.96763100000021</v>
      </c>
      <c r="R47" s="202">
        <v>882.47392299999967</v>
      </c>
      <c r="S47" s="202">
        <v>865.39959199999987</v>
      </c>
      <c r="T47" s="662" t="s">
        <v>491</v>
      </c>
      <c r="U47" s="662" t="s">
        <v>491</v>
      </c>
      <c r="V47" s="662" t="s">
        <v>491</v>
      </c>
      <c r="W47" s="662" t="s">
        <v>491</v>
      </c>
      <c r="X47" s="662" t="s">
        <v>491</v>
      </c>
      <c r="Y47" s="662" t="s">
        <v>491</v>
      </c>
      <c r="Z47" s="662" t="s">
        <v>491</v>
      </c>
      <c r="AA47" s="662" t="s">
        <v>491</v>
      </c>
      <c r="AB47" s="662" t="s">
        <v>491</v>
      </c>
      <c r="AC47" s="662" t="s">
        <v>491</v>
      </c>
      <c r="AD47" s="662" t="s">
        <v>491</v>
      </c>
      <c r="AE47" s="662" t="s">
        <v>491</v>
      </c>
      <c r="AF47" s="662" t="s">
        <v>491</v>
      </c>
    </row>
    <row r="48" spans="1:32" ht="13.5" thickBot="1" x14ac:dyDescent="0.25">
      <c r="A48" s="7"/>
      <c r="B48" s="7"/>
      <c r="C48" s="7"/>
      <c r="D48" s="7"/>
      <c r="E48" s="663"/>
      <c r="F48" s="664"/>
      <c r="G48" s="664"/>
      <c r="H48" s="663"/>
      <c r="I48" s="663"/>
      <c r="J48" s="663"/>
      <c r="K48" s="663"/>
      <c r="L48" s="663"/>
      <c r="M48" s="663"/>
      <c r="N48" s="663"/>
      <c r="O48" s="663"/>
      <c r="P48" s="663"/>
      <c r="Q48" s="663"/>
      <c r="R48" s="663"/>
      <c r="S48" s="663"/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</row>
    <row r="49" spans="1:32" x14ac:dyDescent="0.2">
      <c r="A49" s="226" t="s">
        <v>442</v>
      </c>
      <c r="B49" s="226" t="s">
        <v>335</v>
      </c>
    </row>
    <row r="50" spans="1:32" x14ac:dyDescent="0.2">
      <c r="A50" s="226" t="s">
        <v>334</v>
      </c>
      <c r="B50" s="226" t="s">
        <v>453</v>
      </c>
      <c r="Y50" s="16" t="s">
        <v>491</v>
      </c>
      <c r="Z50" s="16" t="s">
        <v>491</v>
      </c>
      <c r="AA50" s="16" t="s">
        <v>491</v>
      </c>
      <c r="AB50" s="16" t="s">
        <v>491</v>
      </c>
      <c r="AC50" s="16" t="s">
        <v>491</v>
      </c>
      <c r="AD50" s="16" t="s">
        <v>491</v>
      </c>
      <c r="AE50" s="569" t="s">
        <v>491</v>
      </c>
      <c r="AF50" s="570" t="s">
        <v>491</v>
      </c>
    </row>
    <row r="51" spans="1:32" x14ac:dyDescent="0.2">
      <c r="A51" s="226" t="s">
        <v>443</v>
      </c>
      <c r="B51" s="226" t="s">
        <v>521</v>
      </c>
      <c r="AE51" s="569"/>
    </row>
    <row r="52" spans="1:32" x14ac:dyDescent="0.2">
      <c r="A52" s="636" t="s">
        <v>421</v>
      </c>
      <c r="B52" s="226"/>
    </row>
    <row r="53" spans="1:32" x14ac:dyDescent="0.2">
      <c r="A53" s="347" t="s">
        <v>469</v>
      </c>
    </row>
  </sheetData>
  <hyperlinks>
    <hyperlink ref="AE1" r:id="rId1" display="lisa.brown@defra.gsi.gov.uk 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586CE"/>
  </sheetPr>
  <dimension ref="A1:AF50"/>
  <sheetViews>
    <sheetView showGridLines="0" zoomScaleNormal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C7" sqref="C7"/>
    </sheetView>
  </sheetViews>
  <sheetFormatPr defaultRowHeight="12.75" x14ac:dyDescent="0.2"/>
  <cols>
    <col min="1" max="1" width="3.109375" style="16" customWidth="1"/>
    <col min="2" max="2" width="25.88671875" style="16" customWidth="1"/>
    <col min="3" max="19" width="7.5546875" style="16" customWidth="1"/>
    <col min="20" max="20" width="8.88671875" style="16"/>
    <col min="21" max="24" width="7.6640625" style="16" customWidth="1"/>
    <col min="25" max="26" width="7.5546875" style="16" bestFit="1" customWidth="1"/>
    <col min="27" max="27" width="7.88671875" style="16" bestFit="1" customWidth="1"/>
    <col min="28" max="32" width="7.88671875" style="16" customWidth="1"/>
    <col min="33" max="16384" width="8.88671875" style="16"/>
  </cols>
  <sheetData>
    <row r="1" spans="1:32" x14ac:dyDescent="0.2">
      <c r="A1" s="203" t="s">
        <v>237</v>
      </c>
      <c r="AD1" s="457" t="s">
        <v>468</v>
      </c>
      <c r="AE1" s="645" t="s">
        <v>456</v>
      </c>
    </row>
    <row r="2" spans="1:32" x14ac:dyDescent="0.2">
      <c r="A2" s="567" t="s">
        <v>236</v>
      </c>
    </row>
    <row r="3" spans="1:32" ht="13.5" thickBot="1" x14ac:dyDescent="0.25">
      <c r="A3" s="571" t="s">
        <v>46</v>
      </c>
    </row>
    <row r="4" spans="1:32" x14ac:dyDescent="0.2">
      <c r="A4" s="788"/>
      <c r="B4" s="788"/>
      <c r="C4" s="788"/>
      <c r="D4" s="788"/>
      <c r="E4" s="790"/>
      <c r="F4" s="800"/>
      <c r="G4" s="80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88"/>
      <c r="Z4" s="788"/>
      <c r="AA4" s="788"/>
      <c r="AB4" s="788"/>
      <c r="AC4" s="788"/>
      <c r="AD4" s="788"/>
      <c r="AE4" s="788"/>
      <c r="AF4" s="788"/>
    </row>
    <row r="5" spans="1:32" x14ac:dyDescent="0.2">
      <c r="A5" s="801"/>
      <c r="B5" s="794" t="s">
        <v>39</v>
      </c>
      <c r="C5" s="795">
        <v>1988</v>
      </c>
      <c r="D5" s="795">
        <v>1989</v>
      </c>
      <c r="E5" s="794">
        <v>1990</v>
      </c>
      <c r="F5" s="793">
        <v>1991</v>
      </c>
      <c r="G5" s="794">
        <v>1992</v>
      </c>
      <c r="H5" s="793">
        <v>1993</v>
      </c>
      <c r="I5" s="794">
        <v>1994</v>
      </c>
      <c r="J5" s="793">
        <v>1995</v>
      </c>
      <c r="K5" s="793">
        <v>1996</v>
      </c>
      <c r="L5" s="793">
        <v>1997</v>
      </c>
      <c r="M5" s="793">
        <v>1998</v>
      </c>
      <c r="N5" s="793">
        <v>1999</v>
      </c>
      <c r="O5" s="793">
        <v>2000</v>
      </c>
      <c r="P5" s="793">
        <v>2001</v>
      </c>
      <c r="Q5" s="793">
        <v>2002</v>
      </c>
      <c r="R5" s="793">
        <v>2003</v>
      </c>
      <c r="S5" s="793">
        <v>2004</v>
      </c>
      <c r="T5" s="793">
        <v>2005</v>
      </c>
      <c r="U5" s="793">
        <v>2006</v>
      </c>
      <c r="V5" s="793">
        <v>2007</v>
      </c>
      <c r="W5" s="793">
        <v>2008</v>
      </c>
      <c r="X5" s="793">
        <v>2009</v>
      </c>
      <c r="Y5" s="795">
        <v>2010</v>
      </c>
      <c r="Z5" s="795">
        <v>2011</v>
      </c>
      <c r="AA5" s="795">
        <v>2012</v>
      </c>
      <c r="AB5" s="795">
        <v>2013</v>
      </c>
      <c r="AC5" s="795">
        <v>2014</v>
      </c>
      <c r="AD5" s="795">
        <v>2015</v>
      </c>
      <c r="AE5" s="795">
        <v>2016</v>
      </c>
      <c r="AF5" s="795">
        <v>2017</v>
      </c>
    </row>
    <row r="6" spans="1:32" ht="13.5" thickBot="1" x14ac:dyDescent="0.25">
      <c r="A6" s="797"/>
      <c r="B6" s="797"/>
      <c r="C6" s="797"/>
      <c r="D6" s="797"/>
      <c r="E6" s="798"/>
      <c r="F6" s="798"/>
      <c r="G6" s="798"/>
      <c r="H6" s="798"/>
      <c r="I6" s="798"/>
      <c r="J6" s="802"/>
      <c r="K6" s="803"/>
      <c r="L6" s="802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9"/>
      <c r="Z6" s="799"/>
      <c r="AA6" s="799"/>
      <c r="AB6" s="799"/>
      <c r="AC6" s="799"/>
      <c r="AD6" s="799"/>
      <c r="AE6" s="806"/>
      <c r="AF6" s="806" t="s">
        <v>37</v>
      </c>
    </row>
    <row r="7" spans="1:32" x14ac:dyDescent="0.2">
      <c r="A7" s="126" t="s">
        <v>524</v>
      </c>
      <c r="B7" s="203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2" x14ac:dyDescent="0.2">
      <c r="A8" s="103"/>
      <c r="B8" s="121" t="s">
        <v>494</v>
      </c>
      <c r="C8" s="371">
        <v>1.7528999999999999E-2</v>
      </c>
      <c r="D8" s="371">
        <v>4.3950000000000003E-2</v>
      </c>
      <c r="E8" s="371"/>
      <c r="F8" s="371">
        <v>1.4834E-2</v>
      </c>
      <c r="G8" s="219">
        <v>2.4680000000000001E-3</v>
      </c>
      <c r="H8" s="219"/>
      <c r="I8" s="371">
        <v>4.8149999999999998E-3</v>
      </c>
      <c r="J8" s="371">
        <v>1.2071E-2</v>
      </c>
      <c r="K8" s="371">
        <v>8.7679999999999998E-3</v>
      </c>
      <c r="L8" s="371">
        <v>7.6690000000000013E-3</v>
      </c>
      <c r="M8" s="371">
        <v>1.5390999999999998E-2</v>
      </c>
      <c r="N8" s="371">
        <v>7.8259999999999996E-3</v>
      </c>
      <c r="O8" s="371">
        <v>2.1551000000000001E-2</v>
      </c>
      <c r="P8" s="371">
        <v>2.0663000000000001E-2</v>
      </c>
      <c r="Q8" s="371">
        <v>1.1886000000000001E-2</v>
      </c>
      <c r="R8" s="371">
        <v>2.1687000000000001E-2</v>
      </c>
      <c r="S8" s="371">
        <v>1.7831000000000003E-2</v>
      </c>
      <c r="T8" s="218">
        <v>2.0899000000000001E-2</v>
      </c>
      <c r="U8" s="218">
        <v>1.4878000000000001E-2</v>
      </c>
      <c r="V8" s="218">
        <v>3.4590000000000003E-2</v>
      </c>
      <c r="W8" s="218">
        <v>2.4490999999999995E-2</v>
      </c>
      <c r="X8" s="218">
        <v>1.5564000000000001E-2</v>
      </c>
      <c r="Y8" s="217">
        <v>3.4126000000000004E-2</v>
      </c>
      <c r="Z8" s="217">
        <v>3.6386000000000002E-2</v>
      </c>
      <c r="AA8" s="217">
        <v>7.4380000000000002E-2</v>
      </c>
      <c r="AB8" s="217">
        <v>5.1190999999999993E-2</v>
      </c>
      <c r="AC8" s="217">
        <v>3.0313000000000003E-2</v>
      </c>
      <c r="AD8" s="217">
        <v>3.1240999999999998E-2</v>
      </c>
      <c r="AE8" s="217">
        <v>6.3872999999999999E-2</v>
      </c>
      <c r="AF8" s="217">
        <v>1.5715999999999997E-2</v>
      </c>
    </row>
    <row r="9" spans="1:32" x14ac:dyDescent="0.2">
      <c r="A9" s="103"/>
      <c r="B9" s="653" t="s">
        <v>495</v>
      </c>
      <c r="C9" s="371">
        <v>1.5058999999999999E-2</v>
      </c>
      <c r="D9" s="371">
        <v>3.8729999999999997E-3</v>
      </c>
      <c r="E9" s="371">
        <v>2.6759999999999999E-2</v>
      </c>
      <c r="F9" s="371">
        <v>0.115519</v>
      </c>
      <c r="G9" s="219">
        <v>2.5375999999999999E-2</v>
      </c>
      <c r="H9" s="219">
        <v>7.0940000000000005E-3</v>
      </c>
      <c r="I9" s="371">
        <v>0.11625099999999999</v>
      </c>
      <c r="J9" s="371">
        <v>5.4387999999999999E-2</v>
      </c>
      <c r="K9" s="371">
        <v>3.4555999999999996E-2</v>
      </c>
      <c r="L9" s="371">
        <v>7.1540000000000006E-2</v>
      </c>
      <c r="M9" s="371">
        <v>0.65231900000000009</v>
      </c>
      <c r="N9" s="371">
        <v>9.6960999999999992E-2</v>
      </c>
      <c r="O9" s="371">
        <v>8.9591000000000004E-2</v>
      </c>
      <c r="P9" s="371">
        <v>4.4958999999999999E-2</v>
      </c>
      <c r="Q9" s="371">
        <v>9.7466999999999998E-2</v>
      </c>
      <c r="R9" s="371">
        <v>5.3784000000000005E-2</v>
      </c>
      <c r="S9" s="371">
        <v>7.0185999999999998E-2</v>
      </c>
      <c r="T9" s="218">
        <v>6.9252000000000008E-2</v>
      </c>
      <c r="U9" s="218">
        <v>0.11140900000000001</v>
      </c>
      <c r="V9" s="218">
        <v>6.0269000000000003E-2</v>
      </c>
      <c r="W9" s="218">
        <v>5.3330000000000002E-2</v>
      </c>
      <c r="X9" s="218">
        <v>4.2209999999999998E-2</v>
      </c>
      <c r="Y9" s="217">
        <v>1.0825870000000002</v>
      </c>
      <c r="Z9" s="217">
        <v>0.21381299999999998</v>
      </c>
      <c r="AA9" s="217">
        <v>0.17175600000000002</v>
      </c>
      <c r="AB9" s="217">
        <v>9.712599999999999E-2</v>
      </c>
      <c r="AC9" s="217">
        <v>0.10335599999999998</v>
      </c>
      <c r="AD9" s="217">
        <v>0.289547</v>
      </c>
      <c r="AE9" s="217">
        <v>6.2938000000000008E-2</v>
      </c>
      <c r="AF9" s="217">
        <v>5.2038000000000015E-2</v>
      </c>
    </row>
    <row r="10" spans="1:32" x14ac:dyDescent="0.2">
      <c r="A10" s="54"/>
      <c r="B10" s="653" t="s">
        <v>496</v>
      </c>
      <c r="C10" s="371">
        <v>3.472261</v>
      </c>
      <c r="D10" s="371">
        <v>2.9747899999999996</v>
      </c>
      <c r="E10" s="371">
        <v>3.3801229999999993</v>
      </c>
      <c r="F10" s="371">
        <v>3.6266739999999991</v>
      </c>
      <c r="G10" s="219">
        <v>2.0314079999999999</v>
      </c>
      <c r="H10" s="219">
        <v>2.8246919999999993</v>
      </c>
      <c r="I10" s="371">
        <v>3.3987090000000002</v>
      </c>
      <c r="J10" s="371">
        <v>3.9208799999999995</v>
      </c>
      <c r="K10" s="371">
        <v>6.3239960000000002</v>
      </c>
      <c r="L10" s="371">
        <v>5.3004030000000011</v>
      </c>
      <c r="M10" s="371">
        <v>6.6407950000000007</v>
      </c>
      <c r="N10" s="371">
        <v>4.1951609999999997</v>
      </c>
      <c r="O10" s="371">
        <v>4.5572310000000007</v>
      </c>
      <c r="P10" s="371">
        <v>4.6199749999999993</v>
      </c>
      <c r="Q10" s="371">
        <v>4.2245590000000002</v>
      </c>
      <c r="R10" s="371">
        <v>5.3803990000000006</v>
      </c>
      <c r="S10" s="371">
        <v>4.8778400000000008</v>
      </c>
      <c r="T10" s="218">
        <v>4.7864430000000002</v>
      </c>
      <c r="U10" s="218">
        <v>5.1135159999999997</v>
      </c>
      <c r="V10" s="218">
        <v>4.4785399999999997</v>
      </c>
      <c r="W10" s="218">
        <v>4.4917849999999993</v>
      </c>
      <c r="X10" s="218">
        <v>4.0043140000000008</v>
      </c>
      <c r="Y10" s="217">
        <v>4.0767549999999995</v>
      </c>
      <c r="Z10" s="217">
        <v>5.5042809999999998</v>
      </c>
      <c r="AA10" s="217">
        <v>4.0059259999999988</v>
      </c>
      <c r="AB10" s="217">
        <v>4.4812410000000007</v>
      </c>
      <c r="AC10" s="217">
        <v>4.1113080000000011</v>
      </c>
      <c r="AD10" s="217">
        <v>3.1286140000000007</v>
      </c>
      <c r="AE10" s="217">
        <v>3.8980639999999998</v>
      </c>
      <c r="AF10" s="217">
        <v>4.517296</v>
      </c>
    </row>
    <row r="11" spans="1:32" x14ac:dyDescent="0.2">
      <c r="A11" s="103"/>
      <c r="B11" s="653" t="s">
        <v>497</v>
      </c>
      <c r="C11" s="371">
        <v>4.2977000000000001E-2</v>
      </c>
      <c r="D11" s="371">
        <v>3.8712000000000003E-2</v>
      </c>
      <c r="E11" s="371">
        <v>3.5004E-2</v>
      </c>
      <c r="F11" s="371">
        <v>8.8069999999999989E-3</v>
      </c>
      <c r="G11" s="219"/>
      <c r="H11" s="219"/>
      <c r="I11" s="371">
        <v>1.4519000000000001E-2</v>
      </c>
      <c r="J11" s="371">
        <v>3.7127000000000007E-2</v>
      </c>
      <c r="K11" s="371">
        <v>6.4934000000000006E-2</v>
      </c>
      <c r="L11" s="371">
        <v>0.100013</v>
      </c>
      <c r="M11" s="371">
        <v>1.5081000000000002E-2</v>
      </c>
      <c r="N11" s="371">
        <v>0.13419</v>
      </c>
      <c r="O11" s="371">
        <v>0.15251300000000001</v>
      </c>
      <c r="P11" s="371">
        <v>0.16835699999999998</v>
      </c>
      <c r="Q11" s="371">
        <v>0.23746299999999998</v>
      </c>
      <c r="R11" s="371">
        <v>0.16021800000000003</v>
      </c>
      <c r="S11" s="371">
        <v>0.16769500000000001</v>
      </c>
      <c r="T11" s="218">
        <v>0.12849099999999999</v>
      </c>
      <c r="U11" s="218">
        <v>0.20287000000000005</v>
      </c>
      <c r="V11" s="218">
        <v>0.19089000000000003</v>
      </c>
      <c r="W11" s="218">
        <v>0.14840700000000001</v>
      </c>
      <c r="X11" s="218">
        <v>0.13137400000000002</v>
      </c>
      <c r="Y11" s="217">
        <v>0.20240899999999998</v>
      </c>
      <c r="Z11" s="217">
        <v>0.45284799999999997</v>
      </c>
      <c r="AA11" s="217">
        <v>0.22838699999999995</v>
      </c>
      <c r="AB11" s="217">
        <v>0.18659099999999998</v>
      </c>
      <c r="AC11" s="217">
        <v>0.22673699999999997</v>
      </c>
      <c r="AD11" s="217">
        <v>0.14704200000000001</v>
      </c>
      <c r="AE11" s="217">
        <v>0.11220600000000001</v>
      </c>
      <c r="AF11" s="217">
        <v>0.10483499999999998</v>
      </c>
    </row>
    <row r="12" spans="1:32" x14ac:dyDescent="0.2">
      <c r="A12" s="103"/>
      <c r="B12" s="653" t="s">
        <v>498</v>
      </c>
      <c r="C12" s="371"/>
      <c r="D12" s="371"/>
      <c r="E12" s="371"/>
      <c r="F12" s="371"/>
      <c r="G12" s="219"/>
      <c r="H12" s="219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218"/>
      <c r="U12" s="218"/>
      <c r="V12" s="218"/>
      <c r="W12" s="218"/>
      <c r="X12" s="218"/>
      <c r="Y12" s="217"/>
      <c r="Z12" s="217"/>
      <c r="AA12" s="217"/>
      <c r="AB12" s="217"/>
      <c r="AC12" s="217"/>
      <c r="AD12" s="217">
        <v>0.90212400000000004</v>
      </c>
      <c r="AE12" s="217">
        <v>0.83069299999999979</v>
      </c>
      <c r="AF12" s="217">
        <v>0.65557699999999997</v>
      </c>
    </row>
    <row r="13" spans="1:32" x14ac:dyDescent="0.2">
      <c r="A13" s="103"/>
      <c r="B13" s="121" t="s">
        <v>499</v>
      </c>
      <c r="C13" s="371"/>
      <c r="D13" s="371"/>
      <c r="E13" s="371"/>
      <c r="F13" s="371"/>
      <c r="G13" s="219"/>
      <c r="H13" s="219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218"/>
      <c r="U13" s="218"/>
      <c r="V13" s="218"/>
      <c r="W13" s="218"/>
      <c r="X13" s="218"/>
      <c r="Y13" s="217"/>
      <c r="Z13" s="217"/>
      <c r="AA13" s="217"/>
      <c r="AB13" s="217"/>
      <c r="AC13" s="217"/>
      <c r="AD13" s="217">
        <v>0.92869399999999991</v>
      </c>
      <c r="AE13" s="217">
        <v>0.35018299999999997</v>
      </c>
      <c r="AF13" s="217">
        <v>0.59026599999999985</v>
      </c>
    </row>
    <row r="14" spans="1:32" x14ac:dyDescent="0.2">
      <c r="A14" s="367" t="s">
        <v>500</v>
      </c>
      <c r="B14" s="121" t="s">
        <v>501</v>
      </c>
      <c r="C14" s="371">
        <v>1.5064089999999999</v>
      </c>
      <c r="D14" s="371">
        <v>0.72801399999999994</v>
      </c>
      <c r="E14" s="371">
        <v>1.1117900000000005</v>
      </c>
      <c r="F14" s="371">
        <v>2.2609329999999996</v>
      </c>
      <c r="G14" s="219">
        <v>4.4889990000000006</v>
      </c>
      <c r="H14" s="219">
        <v>2.627984000000001</v>
      </c>
      <c r="I14" s="371">
        <v>3.6927900000000013</v>
      </c>
      <c r="J14" s="371">
        <v>4.1645619999999974</v>
      </c>
      <c r="K14" s="371">
        <v>1.5970959999999994</v>
      </c>
      <c r="L14" s="371">
        <v>2.4649610000000006</v>
      </c>
      <c r="M14" s="371">
        <v>2.1276659999999996</v>
      </c>
      <c r="N14" s="371">
        <v>2.7635489999999985</v>
      </c>
      <c r="O14" s="371">
        <v>2.3882769999999991</v>
      </c>
      <c r="P14" s="371">
        <v>2.2598199999999991</v>
      </c>
      <c r="Q14" s="371">
        <v>1.3431680000000004</v>
      </c>
      <c r="R14" s="371">
        <v>2.0064949999999997</v>
      </c>
      <c r="S14" s="371">
        <v>2.4260999999999999</v>
      </c>
      <c r="T14" s="218">
        <v>2.4348680000000007</v>
      </c>
      <c r="U14" s="218">
        <v>2.9355249999999988</v>
      </c>
      <c r="V14" s="218">
        <v>5.002343999999999</v>
      </c>
      <c r="W14" s="218">
        <v>5.2864640000000032</v>
      </c>
      <c r="X14" s="218">
        <v>4.9529269999999981</v>
      </c>
      <c r="Y14" s="217">
        <v>4.6320670000000002</v>
      </c>
      <c r="Z14" s="217">
        <v>6.5550459999999973</v>
      </c>
      <c r="AA14" s="217">
        <v>6.3838909999999975</v>
      </c>
      <c r="AB14" s="217">
        <v>4.1712400000000018</v>
      </c>
      <c r="AC14" s="217">
        <v>2.6179999999999994</v>
      </c>
      <c r="AD14" s="217">
        <v>7.2399999999999993E-4</v>
      </c>
      <c r="AE14" s="217">
        <v>1.253E-3</v>
      </c>
      <c r="AF14" s="217">
        <v>1.5800000000000002E-4</v>
      </c>
    </row>
    <row r="15" spans="1:32" x14ac:dyDescent="0.2">
      <c r="A15" s="126" t="s">
        <v>525</v>
      </c>
      <c r="B15" s="203"/>
      <c r="C15" s="215">
        <v>5.0542350000000003</v>
      </c>
      <c r="D15" s="215">
        <v>3.7893389999999996</v>
      </c>
      <c r="E15" s="215">
        <v>4.5536769999999995</v>
      </c>
      <c r="F15" s="215">
        <v>6.0267669999999987</v>
      </c>
      <c r="G15" s="216">
        <v>6.5482510000000005</v>
      </c>
      <c r="H15" s="216">
        <v>5.4597700000000007</v>
      </c>
      <c r="I15" s="215">
        <v>7.2270840000000014</v>
      </c>
      <c r="J15" s="215">
        <v>8.1890279999999969</v>
      </c>
      <c r="K15" s="215">
        <v>8.0293499999999991</v>
      </c>
      <c r="L15" s="215">
        <v>7.944586000000001</v>
      </c>
      <c r="M15" s="215">
        <v>9.4512520000000002</v>
      </c>
      <c r="N15" s="215">
        <v>7.1976869999999984</v>
      </c>
      <c r="O15" s="215">
        <v>7.2091630000000002</v>
      </c>
      <c r="P15" s="215">
        <v>7.1137739999999994</v>
      </c>
      <c r="Q15" s="215">
        <v>5.9145430000000001</v>
      </c>
      <c r="R15" s="215">
        <v>7.6225830000000006</v>
      </c>
      <c r="S15" s="215">
        <v>7.5596520000000007</v>
      </c>
      <c r="T15" s="214">
        <v>7.4399530000000009</v>
      </c>
      <c r="U15" s="214">
        <v>8.3781979999999976</v>
      </c>
      <c r="V15" s="214">
        <v>9.7666329999999988</v>
      </c>
      <c r="W15" s="214">
        <v>10.004477000000001</v>
      </c>
      <c r="X15" s="214">
        <v>9.1463889999999992</v>
      </c>
      <c r="Y15" s="213">
        <v>10.027944</v>
      </c>
      <c r="Z15" s="213">
        <v>12.762373999999998</v>
      </c>
      <c r="AA15" s="213">
        <v>10.864339999999995</v>
      </c>
      <c r="AB15" s="213">
        <v>8.9873890000000021</v>
      </c>
      <c r="AC15" s="213">
        <v>7.0897140000000007</v>
      </c>
      <c r="AD15" s="213">
        <v>5.4279860000000006</v>
      </c>
      <c r="AE15" s="213">
        <v>5.31921</v>
      </c>
      <c r="AF15" s="213">
        <v>5.9358859999999991</v>
      </c>
    </row>
    <row r="16" spans="1:32" x14ac:dyDescent="0.2">
      <c r="A16" s="103"/>
      <c r="B16" s="653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220"/>
      <c r="Z16" s="220"/>
      <c r="AA16" s="220"/>
      <c r="AB16" s="220"/>
      <c r="AC16" s="220"/>
      <c r="AD16" s="220"/>
      <c r="AE16" s="220"/>
      <c r="AF16" s="220"/>
    </row>
    <row r="17" spans="1:32" x14ac:dyDescent="0.2">
      <c r="A17" s="203" t="s">
        <v>205</v>
      </c>
      <c r="B17" s="206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222"/>
      <c r="Z17" s="222"/>
      <c r="AA17" s="222"/>
      <c r="AB17" s="222"/>
      <c r="AC17" s="222"/>
      <c r="AD17" s="222"/>
      <c r="AE17" s="222"/>
      <c r="AF17" s="222"/>
    </row>
    <row r="18" spans="1:32" ht="15" x14ac:dyDescent="0.2">
      <c r="A18" s="103"/>
      <c r="B18" s="657" t="s">
        <v>502</v>
      </c>
      <c r="C18" s="371">
        <v>0.19357699999999997</v>
      </c>
      <c r="D18" s="371">
        <v>0.17297100000000001</v>
      </c>
      <c r="E18" s="371">
        <v>0.22386800000000004</v>
      </c>
      <c r="F18" s="371">
        <v>0.18313999999999997</v>
      </c>
      <c r="G18" s="219">
        <v>0.20364700000000002</v>
      </c>
      <c r="H18" s="219">
        <v>0.52031699999999992</v>
      </c>
      <c r="I18" s="371">
        <v>0.70639500000000011</v>
      </c>
      <c r="J18" s="371">
        <v>0.77794400000000008</v>
      </c>
      <c r="K18" s="371">
        <v>0.72639399999999987</v>
      </c>
      <c r="L18" s="371">
        <v>0.99190199999999995</v>
      </c>
      <c r="M18" s="371">
        <v>0.57712899999999989</v>
      </c>
      <c r="N18" s="371">
        <v>0.92237999999999998</v>
      </c>
      <c r="O18" s="371">
        <v>1.2604780000000002</v>
      </c>
      <c r="P18" s="371">
        <v>1.6793959999999997</v>
      </c>
      <c r="Q18" s="371">
        <v>1.525047</v>
      </c>
      <c r="R18" s="371">
        <v>1.3381250000000002</v>
      </c>
      <c r="S18" s="371">
        <v>1.264975</v>
      </c>
      <c r="T18" s="218">
        <v>1.1266770000000004</v>
      </c>
      <c r="U18" s="218">
        <v>1.3255319999999999</v>
      </c>
      <c r="V18" s="218">
        <v>1.1931310000000002</v>
      </c>
      <c r="W18" s="218">
        <v>0.90323999999999982</v>
      </c>
      <c r="X18" s="218">
        <v>0.53213100000000002</v>
      </c>
      <c r="Y18" s="217">
        <v>0.87711500000000009</v>
      </c>
      <c r="Z18" s="217">
        <v>1.0762180000000003</v>
      </c>
      <c r="AA18" s="217">
        <v>0.75925700000000007</v>
      </c>
      <c r="AB18" s="217">
        <v>1.616458</v>
      </c>
      <c r="AC18" s="217">
        <v>0.94254599999999988</v>
      </c>
      <c r="AD18" s="217">
        <v>0.41837099999999983</v>
      </c>
      <c r="AE18" s="217">
        <v>1.2255180000000003</v>
      </c>
      <c r="AF18" s="217">
        <v>1.1695059999999999</v>
      </c>
    </row>
    <row r="19" spans="1:32" ht="15" x14ac:dyDescent="0.2">
      <c r="A19" s="103"/>
      <c r="B19" s="657" t="s">
        <v>503</v>
      </c>
      <c r="C19" s="371">
        <v>0.179428</v>
      </c>
      <c r="D19" s="371">
        <v>0.27349100000000004</v>
      </c>
      <c r="E19" s="371">
        <v>9.2110000000000011E-2</v>
      </c>
      <c r="F19" s="371">
        <v>4.4796000000000002E-2</v>
      </c>
      <c r="G19" s="219">
        <v>8.7875999999999996E-2</v>
      </c>
      <c r="H19" s="219">
        <v>0.13219900000000001</v>
      </c>
      <c r="I19" s="371">
        <v>0.27798800000000001</v>
      </c>
      <c r="J19" s="371">
        <v>0.15357900000000002</v>
      </c>
      <c r="K19" s="371">
        <v>0.18594500000000003</v>
      </c>
      <c r="L19" s="371">
        <v>0.18041599999999997</v>
      </c>
      <c r="M19" s="371">
        <v>0.21097299999999999</v>
      </c>
      <c r="N19" s="371">
        <v>0.19019300000000003</v>
      </c>
      <c r="O19" s="371">
        <v>0.24841500000000005</v>
      </c>
      <c r="P19" s="371">
        <v>0.20485700000000001</v>
      </c>
      <c r="Q19" s="371">
        <v>0.23513300000000001</v>
      </c>
      <c r="R19" s="371">
        <v>0.21646299999999999</v>
      </c>
      <c r="S19" s="371">
        <v>0.15837700000000002</v>
      </c>
      <c r="T19" s="218">
        <v>0.12978099999999998</v>
      </c>
      <c r="U19" s="218">
        <v>0.12629099999999999</v>
      </c>
      <c r="V19" s="218">
        <v>0.18921099999999996</v>
      </c>
      <c r="W19" s="218">
        <v>0.15665599999999999</v>
      </c>
      <c r="X19" s="218">
        <v>0.15232299999999999</v>
      </c>
      <c r="Y19" s="217">
        <v>0.17274899999999999</v>
      </c>
      <c r="Z19" s="217">
        <v>0.155419</v>
      </c>
      <c r="AA19" s="217">
        <v>0.124098</v>
      </c>
      <c r="AB19" s="217">
        <v>0.58766399999999996</v>
      </c>
      <c r="AC19" s="217">
        <v>0.41759900000000005</v>
      </c>
      <c r="AD19" s="217">
        <v>0.23074500000000006</v>
      </c>
      <c r="AE19" s="217">
        <v>0.81781699999999991</v>
      </c>
      <c r="AF19" s="217">
        <v>1.3927530000000001</v>
      </c>
    </row>
    <row r="20" spans="1:32" ht="15" x14ac:dyDescent="0.2">
      <c r="A20" s="103"/>
      <c r="B20" s="657" t="s">
        <v>504</v>
      </c>
      <c r="C20" s="371">
        <v>2.7499999999999998E-3</v>
      </c>
      <c r="D20" s="371">
        <v>4.6059999999999999E-3</v>
      </c>
      <c r="E20" s="371">
        <v>1.152E-3</v>
      </c>
      <c r="F20" s="371"/>
      <c r="G20" s="219"/>
      <c r="H20" s="219"/>
      <c r="I20" s="371">
        <v>5.1009999999999996E-3</v>
      </c>
      <c r="J20" s="371">
        <v>2.905E-3</v>
      </c>
      <c r="K20" s="371">
        <v>1.9780000000000002E-3</v>
      </c>
      <c r="L20" s="371">
        <v>1.2850000000000001E-3</v>
      </c>
      <c r="M20" s="371">
        <v>1.0379999999999999E-3</v>
      </c>
      <c r="N20" s="371">
        <v>2.31E-4</v>
      </c>
      <c r="O20" s="371">
        <v>1.0492E-2</v>
      </c>
      <c r="P20" s="371">
        <v>6.7510000000000001E-3</v>
      </c>
      <c r="Q20" s="371">
        <v>5.9670000000000001E-3</v>
      </c>
      <c r="R20" s="371">
        <v>5.2099999999999998E-4</v>
      </c>
      <c r="S20" s="371">
        <v>8.5220000000000001E-3</v>
      </c>
      <c r="T20" s="218">
        <v>1.4840000000000001E-3</v>
      </c>
      <c r="U20" s="218">
        <v>1.4499999999999999E-3</v>
      </c>
      <c r="V20" s="218">
        <v>4.2757999999999997E-2</v>
      </c>
      <c r="W20" s="218">
        <v>3.7259E-2</v>
      </c>
      <c r="X20" s="218">
        <v>3.1595999999999999E-2</v>
      </c>
      <c r="Y20" s="217">
        <v>4.5075999999999998E-2</v>
      </c>
      <c r="Z20" s="217">
        <v>0.14256499999999997</v>
      </c>
      <c r="AA20" s="217">
        <v>6.4382999999999996E-2</v>
      </c>
      <c r="AB20" s="217">
        <v>9.2765999999999987E-2</v>
      </c>
      <c r="AC20" s="217">
        <v>4.5143000000000016E-2</v>
      </c>
      <c r="AD20" s="217">
        <v>5.4516999999999996E-2</v>
      </c>
      <c r="AE20" s="217">
        <v>0.11452499999999999</v>
      </c>
      <c r="AF20" s="217">
        <v>3.6867999999999998E-2</v>
      </c>
    </row>
    <row r="21" spans="1:32" ht="15" x14ac:dyDescent="0.2">
      <c r="A21" s="103"/>
      <c r="B21" s="657" t="s">
        <v>505</v>
      </c>
      <c r="C21" s="371">
        <v>4.1550000000000007E-3</v>
      </c>
      <c r="D21" s="371">
        <v>7.9360000000000003E-3</v>
      </c>
      <c r="E21" s="371">
        <v>1.2187E-2</v>
      </c>
      <c r="F21" s="371">
        <v>1.695E-2</v>
      </c>
      <c r="G21" s="219">
        <v>1.0924E-2</v>
      </c>
      <c r="H21" s="219"/>
      <c r="I21" s="371">
        <v>6.3939999999999995E-3</v>
      </c>
      <c r="J21" s="371">
        <v>1.5694E-2</v>
      </c>
      <c r="K21" s="371">
        <v>1.3960999999999998E-2</v>
      </c>
      <c r="L21" s="371">
        <v>1.5243E-2</v>
      </c>
      <c r="M21" s="371">
        <v>4.8389999999999996E-3</v>
      </c>
      <c r="N21" s="371">
        <v>8.7910000000000002E-3</v>
      </c>
      <c r="O21" s="371">
        <v>1.5470000000000003E-2</v>
      </c>
      <c r="P21" s="371">
        <v>5.2430000000000011E-3</v>
      </c>
      <c r="Q21" s="371">
        <v>5.1341000000000005E-2</v>
      </c>
      <c r="R21" s="371">
        <v>4.4065000000000007E-2</v>
      </c>
      <c r="S21" s="371">
        <v>0.12070300000000002</v>
      </c>
      <c r="T21" s="218">
        <v>0.14444500000000002</v>
      </c>
      <c r="U21" s="218">
        <v>0.14863700000000002</v>
      </c>
      <c r="V21" s="218">
        <v>0.150003</v>
      </c>
      <c r="W21" s="218">
        <v>1.8547999999999999E-2</v>
      </c>
      <c r="X21" s="218">
        <v>1.4581E-2</v>
      </c>
      <c r="Y21" s="217">
        <v>8.7069999999999995E-3</v>
      </c>
      <c r="Z21" s="217">
        <v>3.1310999999999999E-2</v>
      </c>
      <c r="AA21" s="217">
        <v>1.1315000000000004E-2</v>
      </c>
      <c r="AB21" s="217">
        <v>5.471000000000001E-3</v>
      </c>
      <c r="AC21" s="217">
        <v>8.0589999999999985E-3</v>
      </c>
      <c r="AD21" s="217">
        <v>3.5480000000000004E-3</v>
      </c>
      <c r="AE21" s="217">
        <v>4.3840000000000007E-3</v>
      </c>
      <c r="AF21" s="217">
        <v>4.6939999999999994E-3</v>
      </c>
    </row>
    <row r="22" spans="1:32" ht="15" x14ac:dyDescent="0.2">
      <c r="A22" s="103"/>
      <c r="B22" s="657" t="s">
        <v>506</v>
      </c>
      <c r="C22" s="371">
        <v>1.1351050000000003</v>
      </c>
      <c r="D22" s="371">
        <v>1.4310949999999998</v>
      </c>
      <c r="E22" s="371">
        <v>2.1554049999999991</v>
      </c>
      <c r="F22" s="371">
        <v>3.9764300000000001</v>
      </c>
      <c r="G22" s="219">
        <v>4.958515000000002</v>
      </c>
      <c r="H22" s="219">
        <v>1.8014089999999998</v>
      </c>
      <c r="I22" s="371">
        <v>2.1466900000000004</v>
      </c>
      <c r="J22" s="371">
        <v>2.927849999999999</v>
      </c>
      <c r="K22" s="371">
        <v>1.8587769999999997</v>
      </c>
      <c r="L22" s="371">
        <v>3.0977980000000005</v>
      </c>
      <c r="M22" s="371">
        <v>1.2275040000000004</v>
      </c>
      <c r="N22" s="371">
        <v>1.1672130000000005</v>
      </c>
      <c r="O22" s="371">
        <v>1.3524170000000004</v>
      </c>
      <c r="P22" s="371">
        <v>2.3046989999999998</v>
      </c>
      <c r="Q22" s="371">
        <v>1.4492060000000002</v>
      </c>
      <c r="R22" s="371">
        <v>0.89548600000000023</v>
      </c>
      <c r="S22" s="371">
        <v>0.67021399999999931</v>
      </c>
      <c r="T22" s="218">
        <v>1.0878640000000002</v>
      </c>
      <c r="U22" s="218">
        <v>0.8149280000000001</v>
      </c>
      <c r="V22" s="218">
        <v>1.3985450000000013</v>
      </c>
      <c r="W22" s="218">
        <v>2.1814660000000003</v>
      </c>
      <c r="X22" s="218">
        <v>2.3278099999999982</v>
      </c>
      <c r="Y22" s="217">
        <v>1.8490229999999999</v>
      </c>
      <c r="Z22" s="217">
        <v>5.7600879999999988</v>
      </c>
      <c r="AA22" s="217">
        <v>1.1189300000000004</v>
      </c>
      <c r="AB22" s="217">
        <v>3.7215100000000003</v>
      </c>
      <c r="AC22" s="217">
        <v>2.6865090000000036</v>
      </c>
      <c r="AD22" s="217">
        <v>2.4821950000000004</v>
      </c>
      <c r="AE22" s="217">
        <v>6.6813779999999952</v>
      </c>
      <c r="AF22" s="217">
        <v>10.282070000000001</v>
      </c>
    </row>
    <row r="23" spans="1:32" ht="15" x14ac:dyDescent="0.2">
      <c r="A23" s="103"/>
      <c r="B23" s="657" t="s">
        <v>507</v>
      </c>
      <c r="C23" s="371">
        <v>2.7639999999999998E-2</v>
      </c>
      <c r="D23" s="371">
        <v>1.9224000000000002E-2</v>
      </c>
      <c r="E23" s="371">
        <v>0.104865</v>
      </c>
      <c r="F23" s="371">
        <v>0.12445300000000002</v>
      </c>
      <c r="G23" s="219">
        <v>7.8856000000000009E-2</v>
      </c>
      <c r="H23" s="219">
        <v>0.151224</v>
      </c>
      <c r="I23" s="371">
        <v>0.13966300000000001</v>
      </c>
      <c r="J23" s="371">
        <v>0.13873900000000003</v>
      </c>
      <c r="K23" s="371">
        <v>0.20720399999999997</v>
      </c>
      <c r="L23" s="371">
        <v>0.22299399999999997</v>
      </c>
      <c r="M23" s="371">
        <v>0.18593300000000004</v>
      </c>
      <c r="N23" s="371">
        <v>0.16970299999999996</v>
      </c>
      <c r="O23" s="371">
        <v>0.98264899999999999</v>
      </c>
      <c r="P23" s="371">
        <v>0.46225500000000003</v>
      </c>
      <c r="Q23" s="371">
        <v>1.0612589999999995</v>
      </c>
      <c r="R23" s="371">
        <v>1.0848160000000007</v>
      </c>
      <c r="S23" s="371">
        <v>1.1050200000000001</v>
      </c>
      <c r="T23" s="218">
        <v>1.103248</v>
      </c>
      <c r="U23" s="218">
        <v>1.2005369999999997</v>
      </c>
      <c r="V23" s="218">
        <v>1.0389629999999999</v>
      </c>
      <c r="W23" s="218">
        <v>0.89251299999999989</v>
      </c>
      <c r="X23" s="218">
        <v>1.0383840000000002</v>
      </c>
      <c r="Y23" s="217">
        <v>1.1057199999999996</v>
      </c>
      <c r="Z23" s="217">
        <v>1.5479800000000001</v>
      </c>
      <c r="AA23" s="217">
        <v>1.1972370000000001</v>
      </c>
      <c r="AB23" s="217">
        <v>2.5971750000000005</v>
      </c>
      <c r="AC23" s="217">
        <v>1.8849399999999989</v>
      </c>
      <c r="AD23" s="217">
        <v>2.341812</v>
      </c>
      <c r="AE23" s="217">
        <v>3.331004000000001</v>
      </c>
      <c r="AF23" s="217">
        <v>6.1703200000000002</v>
      </c>
    </row>
    <row r="24" spans="1:32" ht="15" x14ac:dyDescent="0.2">
      <c r="A24" s="54"/>
      <c r="B24" s="657" t="s">
        <v>508</v>
      </c>
      <c r="C24" s="666" t="s">
        <v>8</v>
      </c>
      <c r="D24" s="666" t="s">
        <v>8</v>
      </c>
      <c r="E24" s="666" t="s">
        <v>8</v>
      </c>
      <c r="F24" s="666" t="s">
        <v>8</v>
      </c>
      <c r="G24" s="666" t="s">
        <v>8</v>
      </c>
      <c r="H24" s="666" t="s">
        <v>8</v>
      </c>
      <c r="I24" s="666" t="s">
        <v>8</v>
      </c>
      <c r="J24" s="666" t="s">
        <v>8</v>
      </c>
      <c r="K24" s="666" t="s">
        <v>8</v>
      </c>
      <c r="L24" s="666" t="s">
        <v>8</v>
      </c>
      <c r="M24" s="666" t="s">
        <v>8</v>
      </c>
      <c r="N24" s="666" t="s">
        <v>8</v>
      </c>
      <c r="O24" s="666" t="s">
        <v>8</v>
      </c>
      <c r="P24" s="666" t="s">
        <v>8</v>
      </c>
      <c r="Q24" s="666" t="s">
        <v>8</v>
      </c>
      <c r="R24" s="666" t="s">
        <v>8</v>
      </c>
      <c r="S24" s="666" t="s">
        <v>8</v>
      </c>
      <c r="T24" s="666" t="s">
        <v>8</v>
      </c>
      <c r="U24" s="666" t="s">
        <v>8</v>
      </c>
      <c r="V24" s="666" t="s">
        <v>8</v>
      </c>
      <c r="W24" s="666" t="s">
        <v>8</v>
      </c>
      <c r="X24" s="666" t="s">
        <v>8</v>
      </c>
      <c r="Y24" s="666" t="s">
        <v>8</v>
      </c>
      <c r="Z24" s="666" t="s">
        <v>8</v>
      </c>
      <c r="AA24" s="217">
        <v>0.67170600000000003</v>
      </c>
      <c r="AB24" s="217">
        <v>0.83013899999999985</v>
      </c>
      <c r="AC24" s="217">
        <v>0.286852</v>
      </c>
      <c r="AD24" s="217">
        <v>0.44474600000000003</v>
      </c>
      <c r="AE24" s="217">
        <v>0.38907999999999993</v>
      </c>
      <c r="AF24" s="217">
        <v>0.25130300000000005</v>
      </c>
    </row>
    <row r="25" spans="1:32" ht="15" x14ac:dyDescent="0.2">
      <c r="A25" s="103"/>
      <c r="B25" s="657" t="s">
        <v>509</v>
      </c>
      <c r="C25" s="371">
        <v>4.3391189999999993</v>
      </c>
      <c r="D25" s="371">
        <v>4.6046820000000013</v>
      </c>
      <c r="E25" s="371">
        <v>4.5729720000000018</v>
      </c>
      <c r="F25" s="371">
        <v>4.8841499999999982</v>
      </c>
      <c r="G25" s="219">
        <v>5.4106439999999996</v>
      </c>
      <c r="H25" s="219">
        <v>7.5846939999999989</v>
      </c>
      <c r="I25" s="371">
        <v>7.8992490000000011</v>
      </c>
      <c r="J25" s="371">
        <v>10.110868</v>
      </c>
      <c r="K25" s="371">
        <v>10.972898000000001</v>
      </c>
      <c r="L25" s="371">
        <v>8.4256320000000002</v>
      </c>
      <c r="M25" s="371">
        <v>9.2305879999999974</v>
      </c>
      <c r="N25" s="371">
        <v>12.038850999999999</v>
      </c>
      <c r="O25" s="371">
        <v>14.750657999999994</v>
      </c>
      <c r="P25" s="371">
        <v>16.378750999999998</v>
      </c>
      <c r="Q25" s="371">
        <v>13.658717999999997</v>
      </c>
      <c r="R25" s="371">
        <v>19.733189999999993</v>
      </c>
      <c r="S25" s="371">
        <v>15.247064000000002</v>
      </c>
      <c r="T25" s="218">
        <v>18.824303</v>
      </c>
      <c r="U25" s="218">
        <v>19.429597999999999</v>
      </c>
      <c r="V25" s="218">
        <v>13.230857000000002</v>
      </c>
      <c r="W25" s="218">
        <v>12.999028000000001</v>
      </c>
      <c r="X25" s="218">
        <v>15.354145999999995</v>
      </c>
      <c r="Y25" s="217">
        <v>12.001122000000002</v>
      </c>
      <c r="Z25" s="217">
        <v>13.596378000000001</v>
      </c>
      <c r="AA25" s="217">
        <v>9.6035170000000001</v>
      </c>
      <c r="AB25" s="217">
        <v>16.445151999999993</v>
      </c>
      <c r="AC25" s="217">
        <v>17.627853000000002</v>
      </c>
      <c r="AD25" s="217">
        <v>16.815802999999985</v>
      </c>
      <c r="AE25" s="217">
        <v>16.357722000000003</v>
      </c>
      <c r="AF25" s="217">
        <v>20.505594999999996</v>
      </c>
    </row>
    <row r="26" spans="1:32" x14ac:dyDescent="0.2">
      <c r="A26" s="126" t="s">
        <v>230</v>
      </c>
      <c r="B26" s="203"/>
      <c r="C26" s="215">
        <v>5.8817740000000001</v>
      </c>
      <c r="D26" s="215">
        <v>6.5140050000000009</v>
      </c>
      <c r="E26" s="215">
        <v>7.1625590000000017</v>
      </c>
      <c r="F26" s="215">
        <v>9.2299189999999989</v>
      </c>
      <c r="G26" s="216">
        <v>10.750462000000002</v>
      </c>
      <c r="H26" s="216">
        <v>10.189843</v>
      </c>
      <c r="I26" s="215">
        <v>11.181480000000002</v>
      </c>
      <c r="J26" s="215">
        <v>14.127578999999999</v>
      </c>
      <c r="K26" s="215">
        <v>13.967157</v>
      </c>
      <c r="L26" s="215">
        <v>12.935270000000001</v>
      </c>
      <c r="M26" s="215">
        <v>11.438003999999998</v>
      </c>
      <c r="N26" s="215">
        <v>14.497361999999999</v>
      </c>
      <c r="O26" s="215">
        <v>18.620578999999996</v>
      </c>
      <c r="P26" s="215">
        <v>21.041951999999998</v>
      </c>
      <c r="Q26" s="215">
        <v>17.986670999999998</v>
      </c>
      <c r="R26" s="215">
        <v>23.312665999999993</v>
      </c>
      <c r="S26" s="215">
        <v>18.574875000000002</v>
      </c>
      <c r="T26" s="214">
        <v>22.417802000000002</v>
      </c>
      <c r="U26" s="214">
        <v>23.046972999999998</v>
      </c>
      <c r="V26" s="214">
        <v>17.243468000000004</v>
      </c>
      <c r="W26" s="214">
        <v>17.18871</v>
      </c>
      <c r="X26" s="214">
        <v>19.450970999999992</v>
      </c>
      <c r="Y26" s="213">
        <v>16.059512000000002</v>
      </c>
      <c r="Z26" s="213">
        <v>22.309958999999999</v>
      </c>
      <c r="AA26" s="213">
        <v>13.550443000000001</v>
      </c>
      <c r="AB26" s="213">
        <v>25.896334999999993</v>
      </c>
      <c r="AC26" s="213">
        <v>23.899501000000004</v>
      </c>
      <c r="AD26" s="213">
        <v>22.791736999999983</v>
      </c>
      <c r="AE26" s="213">
        <v>28.921427999999999</v>
      </c>
      <c r="AF26" s="213">
        <v>39.813108999999997</v>
      </c>
    </row>
    <row r="27" spans="1:32" x14ac:dyDescent="0.2">
      <c r="A27" s="126"/>
      <c r="B27" s="667"/>
      <c r="E27" s="64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209"/>
      <c r="Y27" s="221"/>
      <c r="Z27" s="221"/>
      <c r="AA27" s="221"/>
      <c r="AB27" s="221"/>
      <c r="AC27" s="221"/>
      <c r="AD27" s="221"/>
      <c r="AE27" s="221"/>
      <c r="AF27" s="221"/>
    </row>
    <row r="28" spans="1:32" x14ac:dyDescent="0.2">
      <c r="A28" s="126" t="s">
        <v>510</v>
      </c>
      <c r="B28" s="667"/>
      <c r="E28" s="64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209"/>
      <c r="Y28" s="221"/>
      <c r="Z28" s="221"/>
      <c r="AA28" s="221"/>
      <c r="AB28" s="221"/>
      <c r="AC28" s="221"/>
      <c r="AD28" s="221"/>
      <c r="AE28" s="221"/>
      <c r="AF28" s="221"/>
    </row>
    <row r="29" spans="1:32" x14ac:dyDescent="0.2">
      <c r="A29" s="103"/>
      <c r="B29" s="653" t="s">
        <v>450</v>
      </c>
      <c r="C29" s="371">
        <v>0.59174500000000019</v>
      </c>
      <c r="D29" s="371">
        <v>1.084983</v>
      </c>
      <c r="E29" s="371">
        <v>1.3751820000000001</v>
      </c>
      <c r="F29" s="371">
        <v>2.0124669999999991</v>
      </c>
      <c r="G29" s="219">
        <v>2.088986999999999</v>
      </c>
      <c r="H29" s="219">
        <v>1.0241570000000002</v>
      </c>
      <c r="I29" s="371">
        <v>2.0616979999999998</v>
      </c>
      <c r="J29" s="371">
        <v>2.4099699999999973</v>
      </c>
      <c r="K29" s="371">
        <v>2.497282999999999</v>
      </c>
      <c r="L29" s="371">
        <v>3.3992420000000028</v>
      </c>
      <c r="M29" s="371">
        <v>3.0367140000000017</v>
      </c>
      <c r="N29" s="371">
        <v>2.775979</v>
      </c>
      <c r="O29" s="371">
        <v>1.8827650000000005</v>
      </c>
      <c r="P29" s="371">
        <v>2.4007619999999972</v>
      </c>
      <c r="Q29" s="371">
        <v>1.5682150000000006</v>
      </c>
      <c r="R29" s="371">
        <v>1.4300959999999996</v>
      </c>
      <c r="S29" s="371">
        <v>2.4212879999999997</v>
      </c>
      <c r="T29" s="218">
        <v>2.2903689999999997</v>
      </c>
      <c r="U29" s="218">
        <v>2.4391600000000007</v>
      </c>
      <c r="V29" s="218">
        <v>2.8335319999999977</v>
      </c>
      <c r="W29" s="218">
        <v>2.8286489999999986</v>
      </c>
      <c r="X29" s="218">
        <v>1.4935949999999998</v>
      </c>
      <c r="Y29" s="217">
        <v>0.7269760000000004</v>
      </c>
      <c r="Z29" s="217">
        <v>0.94198699999999924</v>
      </c>
      <c r="AA29" s="217">
        <v>0.80379899999999993</v>
      </c>
      <c r="AB29" s="217">
        <v>0.8554530000000008</v>
      </c>
      <c r="AC29" s="217">
        <v>1.0046239999999984</v>
      </c>
      <c r="AD29" s="217">
        <v>0.9289880000000007</v>
      </c>
      <c r="AE29" s="217">
        <v>5.5284689999999994</v>
      </c>
      <c r="AF29" s="217">
        <v>0.90398399999999945</v>
      </c>
    </row>
    <row r="30" spans="1:32" x14ac:dyDescent="0.2">
      <c r="A30" s="126"/>
      <c r="B30" s="667"/>
      <c r="E30" s="64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209"/>
      <c r="Y30" s="221"/>
      <c r="Z30" s="221"/>
      <c r="AA30" s="221"/>
      <c r="AB30" s="221"/>
      <c r="AC30" s="221"/>
      <c r="AD30" s="221"/>
      <c r="AE30" s="221"/>
      <c r="AF30" s="221"/>
    </row>
    <row r="31" spans="1:32" x14ac:dyDescent="0.2">
      <c r="A31" s="54" t="s">
        <v>512</v>
      </c>
      <c r="B31" s="653"/>
      <c r="E31" s="64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209"/>
      <c r="Y31" s="221"/>
      <c r="Z31" s="221"/>
      <c r="AA31" s="221"/>
      <c r="AB31" s="221"/>
      <c r="AC31" s="221"/>
      <c r="AD31" s="221"/>
      <c r="AE31" s="221"/>
      <c r="AF31" s="221"/>
    </row>
    <row r="32" spans="1:32" ht="15" x14ac:dyDescent="0.2">
      <c r="A32" s="54"/>
      <c r="B32" s="657" t="s">
        <v>513</v>
      </c>
      <c r="C32" s="371">
        <v>2.1134409999999999</v>
      </c>
      <c r="D32" s="371">
        <v>1.9217049999999996</v>
      </c>
      <c r="E32" s="371">
        <v>2.4484000000000008</v>
      </c>
      <c r="F32" s="371">
        <v>2.4859029999999995</v>
      </c>
      <c r="G32" s="219">
        <v>3.9039699999999988</v>
      </c>
      <c r="H32" s="219">
        <v>1.2971699999999997</v>
      </c>
      <c r="I32" s="371">
        <v>1.7693769999999993</v>
      </c>
      <c r="J32" s="371">
        <v>2.4524150000000007</v>
      </c>
      <c r="K32" s="371">
        <v>2.1736280000000003</v>
      </c>
      <c r="L32" s="371">
        <v>2.2079560000000003</v>
      </c>
      <c r="M32" s="371">
        <v>1.884943</v>
      </c>
      <c r="N32" s="371">
        <v>1.2168710000000005</v>
      </c>
      <c r="O32" s="371">
        <v>0.96983199999999958</v>
      </c>
      <c r="P32" s="371">
        <v>0.72654200000000002</v>
      </c>
      <c r="Q32" s="371">
        <v>0.58557100000000029</v>
      </c>
      <c r="R32" s="371">
        <v>0.42134199999999988</v>
      </c>
      <c r="S32" s="371">
        <v>1.0525730000000002</v>
      </c>
      <c r="T32" s="218">
        <v>1.5130330000000001</v>
      </c>
      <c r="U32" s="218">
        <v>2.1263639999999984</v>
      </c>
      <c r="V32" s="218">
        <v>2.1944570000000003</v>
      </c>
      <c r="W32" s="218">
        <v>2.4884079999999993</v>
      </c>
      <c r="X32" s="218">
        <v>5.7657430000000014</v>
      </c>
      <c r="Y32" s="217">
        <v>6.2748339999999985</v>
      </c>
      <c r="Z32" s="217">
        <v>6.4641550000000008</v>
      </c>
      <c r="AA32" s="217">
        <v>4.5592660000000018</v>
      </c>
      <c r="AB32" s="217">
        <v>3.9383600000000016</v>
      </c>
      <c r="AC32" s="217">
        <v>4.8755999999999995</v>
      </c>
      <c r="AD32" s="217">
        <v>5.4114190000000049</v>
      </c>
      <c r="AE32" s="217">
        <v>4.7714120000000042</v>
      </c>
      <c r="AF32" s="217">
        <v>5.5311399999999979</v>
      </c>
    </row>
    <row r="33" spans="1:32" ht="15" x14ac:dyDescent="0.2">
      <c r="A33" s="54"/>
      <c r="B33" s="657" t="s">
        <v>514</v>
      </c>
      <c r="C33" s="371">
        <v>1.5423290000000014</v>
      </c>
      <c r="D33" s="371">
        <v>1.4042839999999992</v>
      </c>
      <c r="E33" s="371">
        <v>2.5615179999999986</v>
      </c>
      <c r="F33" s="371">
        <v>2.6870750000000014</v>
      </c>
      <c r="G33" s="219">
        <v>3.1904289999999982</v>
      </c>
      <c r="H33" s="219">
        <v>1.1826839999999998</v>
      </c>
      <c r="I33" s="371">
        <v>1.6144059999999996</v>
      </c>
      <c r="J33" s="371">
        <v>1.7511510000000003</v>
      </c>
      <c r="K33" s="371">
        <v>3.8071250000000005</v>
      </c>
      <c r="L33" s="371">
        <v>3.287013</v>
      </c>
      <c r="M33" s="371">
        <v>2.3860170000000003</v>
      </c>
      <c r="N33" s="371">
        <v>2.0131589999999999</v>
      </c>
      <c r="O33" s="371">
        <v>3.4824040000000007</v>
      </c>
      <c r="P33" s="371">
        <v>3.8586089999999986</v>
      </c>
      <c r="Q33" s="371">
        <v>3.2111019999999999</v>
      </c>
      <c r="R33" s="371">
        <v>4.0357139999999978</v>
      </c>
      <c r="S33" s="371">
        <v>3.6567049999999997</v>
      </c>
      <c r="T33" s="218">
        <v>3.709639000000001</v>
      </c>
      <c r="U33" s="218">
        <v>3.5124770000000001</v>
      </c>
      <c r="V33" s="218">
        <v>3.30979</v>
      </c>
      <c r="W33" s="218">
        <v>3.1577050000000004</v>
      </c>
      <c r="X33" s="218">
        <v>2.6984730000000003</v>
      </c>
      <c r="Y33" s="217">
        <v>2.7259840000000004</v>
      </c>
      <c r="Z33" s="217">
        <v>4.2163219999999999</v>
      </c>
      <c r="AA33" s="217">
        <v>4.4508219999999969</v>
      </c>
      <c r="AB33" s="217">
        <v>5.0803770000000021</v>
      </c>
      <c r="AC33" s="217">
        <v>3.7823280000000015</v>
      </c>
      <c r="AD33" s="217">
        <v>3.0133899999999958</v>
      </c>
      <c r="AE33" s="217">
        <v>3.2259959999999999</v>
      </c>
      <c r="AF33" s="217">
        <v>3.909273000000002</v>
      </c>
    </row>
    <row r="34" spans="1:32" ht="15" x14ac:dyDescent="0.2">
      <c r="A34" s="54"/>
      <c r="B34" s="657" t="s">
        <v>452</v>
      </c>
      <c r="C34" s="371">
        <v>1.0480769999999999</v>
      </c>
      <c r="D34" s="371">
        <v>1.2840009999999999</v>
      </c>
      <c r="E34" s="371">
        <v>1.1093869999999995</v>
      </c>
      <c r="F34" s="371">
        <v>1.1301920000000003</v>
      </c>
      <c r="G34" s="219">
        <v>2.5398869999999993</v>
      </c>
      <c r="H34" s="219">
        <v>1.5724270000000005</v>
      </c>
      <c r="I34" s="371">
        <v>2.0497330000000002</v>
      </c>
      <c r="J34" s="371">
        <v>0.85510100000000022</v>
      </c>
      <c r="K34" s="371">
        <v>0.76299000000000006</v>
      </c>
      <c r="L34" s="371">
        <v>0.80797399999999986</v>
      </c>
      <c r="M34" s="371">
        <v>0.67615499999999995</v>
      </c>
      <c r="N34" s="371">
        <v>0.75090300000000032</v>
      </c>
      <c r="O34" s="371">
        <v>1.3680910000000002</v>
      </c>
      <c r="P34" s="371">
        <v>1.2040500000000003</v>
      </c>
      <c r="Q34" s="371">
        <v>1.4547240000000004</v>
      </c>
      <c r="R34" s="371">
        <v>1.5435980000000002</v>
      </c>
      <c r="S34" s="371">
        <v>1.6215970000000006</v>
      </c>
      <c r="T34" s="218">
        <v>1.6255020000000002</v>
      </c>
      <c r="U34" s="218">
        <v>1.8786230000000004</v>
      </c>
      <c r="V34" s="218">
        <v>2.4795279999999997</v>
      </c>
      <c r="W34" s="218">
        <v>2.863022</v>
      </c>
      <c r="X34" s="218">
        <v>2.1948160000000008</v>
      </c>
      <c r="Y34" s="217">
        <v>2.0396820000000004</v>
      </c>
      <c r="Z34" s="217">
        <v>2.5901880000000008</v>
      </c>
      <c r="AA34" s="217">
        <v>2.6347939999999999</v>
      </c>
      <c r="AB34" s="217">
        <v>3.6435790000000039</v>
      </c>
      <c r="AC34" s="217">
        <v>3.8305989999999985</v>
      </c>
      <c r="AD34" s="217">
        <v>3.9370389999999995</v>
      </c>
      <c r="AE34" s="217">
        <v>1.7342009999999994</v>
      </c>
      <c r="AF34" s="217">
        <v>3.1270309999999988</v>
      </c>
    </row>
    <row r="35" spans="1:32" ht="30" x14ac:dyDescent="0.2">
      <c r="A35" s="54"/>
      <c r="B35" s="657" t="s">
        <v>515</v>
      </c>
      <c r="C35" s="371">
        <v>0.16930299999999998</v>
      </c>
      <c r="D35" s="371">
        <v>0.30324699999999993</v>
      </c>
      <c r="E35" s="371">
        <v>0.3312719999999999</v>
      </c>
      <c r="F35" s="371">
        <v>0.35576199999999986</v>
      </c>
      <c r="G35" s="219">
        <v>0.98044700000000018</v>
      </c>
      <c r="H35" s="219">
        <v>0.45668499999999995</v>
      </c>
      <c r="I35" s="371">
        <v>0.43566299999999991</v>
      </c>
      <c r="J35" s="371">
        <v>0.50846599999999997</v>
      </c>
      <c r="K35" s="371">
        <v>0.66997200000000001</v>
      </c>
      <c r="L35" s="371">
        <v>0.29617399999999999</v>
      </c>
      <c r="M35" s="371">
        <v>1.3263300000000002</v>
      </c>
      <c r="N35" s="371">
        <v>0.9555140000000002</v>
      </c>
      <c r="O35" s="371">
        <v>1.1041359999999998</v>
      </c>
      <c r="P35" s="371">
        <v>0.64569799999999999</v>
      </c>
      <c r="Q35" s="371">
        <v>1.9867299999999999</v>
      </c>
      <c r="R35" s="371">
        <v>2.1287240000000001</v>
      </c>
      <c r="S35" s="371">
        <v>3.1976230000000001</v>
      </c>
      <c r="T35" s="218">
        <v>3.6078599999999996</v>
      </c>
      <c r="U35" s="218">
        <v>3.4662230000000003</v>
      </c>
      <c r="V35" s="218">
        <v>4.206607</v>
      </c>
      <c r="W35" s="218">
        <v>4.9150459999999985</v>
      </c>
      <c r="X35" s="218">
        <v>4.8818940000000026</v>
      </c>
      <c r="Y35" s="217">
        <v>6.1675650000000006</v>
      </c>
      <c r="Z35" s="217">
        <v>4.8049599999999995</v>
      </c>
      <c r="AA35" s="217">
        <v>6.0353790000000016</v>
      </c>
      <c r="AB35" s="217">
        <v>6.7414449999999961</v>
      </c>
      <c r="AC35" s="217">
        <v>6.2903060000000011</v>
      </c>
      <c r="AD35" s="217">
        <v>6.5536480000000008</v>
      </c>
      <c r="AE35" s="217">
        <v>8.1537729999999975</v>
      </c>
      <c r="AF35" s="217">
        <v>10.567811000000004</v>
      </c>
    </row>
    <row r="36" spans="1:32" ht="15" x14ac:dyDescent="0.2">
      <c r="A36" s="54"/>
      <c r="B36" s="657" t="s">
        <v>229</v>
      </c>
      <c r="C36" s="371">
        <v>1.2652719999999997</v>
      </c>
      <c r="D36" s="371">
        <v>1.6303530000000002</v>
      </c>
      <c r="E36" s="371">
        <v>1.8573300000000006</v>
      </c>
      <c r="F36" s="371">
        <v>2.8237869999999994</v>
      </c>
      <c r="G36" s="219">
        <v>2.4925680000000003</v>
      </c>
      <c r="H36" s="219">
        <v>1.4691020000000004</v>
      </c>
      <c r="I36" s="371">
        <v>3.2983289999999994</v>
      </c>
      <c r="J36" s="371">
        <v>3.0443640000000016</v>
      </c>
      <c r="K36" s="371">
        <v>3.8525589999999985</v>
      </c>
      <c r="L36" s="371">
        <v>3.472629</v>
      </c>
      <c r="M36" s="371">
        <v>3.0312400000000004</v>
      </c>
      <c r="N36" s="371">
        <v>4.7350720000000006</v>
      </c>
      <c r="O36" s="371">
        <v>3.3290500000000001</v>
      </c>
      <c r="P36" s="371">
        <v>2.154881</v>
      </c>
      <c r="Q36" s="371">
        <v>4.6139479999999997</v>
      </c>
      <c r="R36" s="371">
        <v>2.9442270000000006</v>
      </c>
      <c r="S36" s="371">
        <v>3.8251170000000001</v>
      </c>
      <c r="T36" s="218">
        <v>4.5388229999999998</v>
      </c>
      <c r="U36" s="218">
        <v>5.4764279999999994</v>
      </c>
      <c r="V36" s="218">
        <v>8.7875490000000021</v>
      </c>
      <c r="W36" s="218">
        <v>9.5886500000000012</v>
      </c>
      <c r="X36" s="218">
        <v>9.422941999999999</v>
      </c>
      <c r="Y36" s="217">
        <v>7.5775370000000022</v>
      </c>
      <c r="Z36" s="217">
        <v>6.5394370000000013</v>
      </c>
      <c r="AA36" s="217">
        <v>4.8695969999999988</v>
      </c>
      <c r="AB36" s="217">
        <v>3.3893790000000008</v>
      </c>
      <c r="AC36" s="217">
        <v>2.5061899999999997</v>
      </c>
      <c r="AD36" s="217">
        <v>1.8382430000000003</v>
      </c>
      <c r="AE36" s="217">
        <v>1.6543780000000001</v>
      </c>
      <c r="AF36" s="217">
        <v>3.0827299999999993</v>
      </c>
    </row>
    <row r="37" spans="1:32" ht="15" x14ac:dyDescent="0.2">
      <c r="A37" s="54"/>
      <c r="B37" s="657" t="s">
        <v>516</v>
      </c>
      <c r="C37" s="371">
        <v>6.0298999999999991E-2</v>
      </c>
      <c r="D37" s="371">
        <v>0.20431400000000005</v>
      </c>
      <c r="E37" s="371">
        <v>0.36666300000000002</v>
      </c>
      <c r="F37" s="371">
        <v>0.4973729999999999</v>
      </c>
      <c r="G37" s="219">
        <v>0.38795400000000002</v>
      </c>
      <c r="H37" s="219">
        <v>3.8809999999999999E-3</v>
      </c>
      <c r="I37" s="371">
        <v>3.627E-3</v>
      </c>
      <c r="J37" s="371">
        <v>5.7959999999999999E-3</v>
      </c>
      <c r="K37" s="371">
        <v>3.2790000000000002E-3</v>
      </c>
      <c r="L37" s="371">
        <v>1.5979E-2</v>
      </c>
      <c r="M37" s="371">
        <v>7.2290000000000002E-3</v>
      </c>
      <c r="N37" s="371">
        <v>1.9953999999999996E-2</v>
      </c>
      <c r="O37" s="371">
        <v>7.5650000000000005E-3</v>
      </c>
      <c r="P37" s="371">
        <v>1.0370000000000001E-2</v>
      </c>
      <c r="Q37" s="371">
        <v>3.4804999999999996E-2</v>
      </c>
      <c r="R37" s="371">
        <v>3.5718999999999994E-2</v>
      </c>
      <c r="S37" s="371">
        <v>4.1880000000000001E-2</v>
      </c>
      <c r="T37" s="218">
        <v>3.8074999999999998E-2</v>
      </c>
      <c r="U37" s="218">
        <v>2.8506999999999998E-2</v>
      </c>
      <c r="V37" s="218">
        <v>6.6966999999999999E-2</v>
      </c>
      <c r="W37" s="218">
        <v>6.5100000000000005E-2</v>
      </c>
      <c r="X37" s="218">
        <v>0.252081</v>
      </c>
      <c r="Y37" s="217">
        <v>0.10580000000000001</v>
      </c>
      <c r="Z37" s="217">
        <v>0.39157399999999998</v>
      </c>
      <c r="AA37" s="217">
        <v>0.18074600000000002</v>
      </c>
      <c r="AB37" s="217">
        <v>5.718899999999999E-2</v>
      </c>
      <c r="AC37" s="217">
        <v>6.6664999999999988E-2</v>
      </c>
      <c r="AD37" s="217">
        <v>3.2175000000000002E-2</v>
      </c>
      <c r="AE37" s="217">
        <v>5.9742000000000003E-2</v>
      </c>
      <c r="AF37" s="217">
        <v>6.2249999999999996E-3</v>
      </c>
    </row>
    <row r="38" spans="1:32" ht="15" x14ac:dyDescent="0.2">
      <c r="A38" s="54"/>
      <c r="B38" s="657" t="s">
        <v>517</v>
      </c>
      <c r="C38" s="371">
        <v>0.44811200000000007</v>
      </c>
      <c r="D38" s="371">
        <v>0.385212</v>
      </c>
      <c r="E38" s="371">
        <v>0.37376399999999999</v>
      </c>
      <c r="F38" s="371">
        <v>0.65637999999999996</v>
      </c>
      <c r="G38" s="219">
        <v>0.51954300000000009</v>
      </c>
      <c r="H38" s="219">
        <v>0.10316100000000002</v>
      </c>
      <c r="I38" s="371">
        <v>0.13228699999999999</v>
      </c>
      <c r="J38" s="371">
        <v>6.3437000000000007E-2</v>
      </c>
      <c r="K38" s="371">
        <v>0.16192800000000004</v>
      </c>
      <c r="L38" s="371">
        <v>0.45331400000000011</v>
      </c>
      <c r="M38" s="371">
        <v>0.40506100000000006</v>
      </c>
      <c r="N38" s="371">
        <v>0.25364000000000003</v>
      </c>
      <c r="O38" s="371">
        <v>0.16970199999999996</v>
      </c>
      <c r="P38" s="371">
        <v>0.39501699999999984</v>
      </c>
      <c r="Q38" s="371">
        <v>0.27136199999999999</v>
      </c>
      <c r="R38" s="371">
        <v>0.31594299999999997</v>
      </c>
      <c r="S38" s="371">
        <v>0.44695200000000002</v>
      </c>
      <c r="T38" s="218">
        <v>0.30266199999999999</v>
      </c>
      <c r="U38" s="218">
        <v>0.60141800000000001</v>
      </c>
      <c r="V38" s="218">
        <v>0.99064700000000006</v>
      </c>
      <c r="W38" s="218">
        <v>1.590754</v>
      </c>
      <c r="X38" s="218">
        <v>1.8173090000000001</v>
      </c>
      <c r="Y38" s="217">
        <v>1.3423530000000001</v>
      </c>
      <c r="Z38" s="217">
        <v>1.1897880000000001</v>
      </c>
      <c r="AA38" s="217">
        <v>0.81361299999999992</v>
      </c>
      <c r="AB38" s="217">
        <v>1.0993979999999997</v>
      </c>
      <c r="AC38" s="217">
        <v>0.97080799999999967</v>
      </c>
      <c r="AD38" s="217">
        <v>0.86558099999999993</v>
      </c>
      <c r="AE38" s="217">
        <v>0.70909699999999998</v>
      </c>
      <c r="AF38" s="217">
        <v>1.0243439999999999</v>
      </c>
    </row>
    <row r="39" spans="1:32" ht="15" x14ac:dyDescent="0.2">
      <c r="A39" s="54"/>
      <c r="B39" s="657" t="s">
        <v>518</v>
      </c>
      <c r="C39" s="371">
        <v>0.15894999999999995</v>
      </c>
      <c r="D39" s="371">
        <v>0.31173000000000001</v>
      </c>
      <c r="E39" s="371">
        <v>0.20743700000000004</v>
      </c>
      <c r="F39" s="371">
        <v>0.25540099999999999</v>
      </c>
      <c r="G39" s="219">
        <v>0.41709500000000005</v>
      </c>
      <c r="H39" s="219">
        <v>0.21455199999999999</v>
      </c>
      <c r="I39" s="371">
        <v>0.52160999999999991</v>
      </c>
      <c r="J39" s="371">
        <v>1.0540870000000002</v>
      </c>
      <c r="K39" s="371">
        <v>0.37844100000000003</v>
      </c>
      <c r="L39" s="371">
        <v>0.40852900000000003</v>
      </c>
      <c r="M39" s="371">
        <v>0.39952799999999999</v>
      </c>
      <c r="N39" s="371">
        <v>0.87831399999999993</v>
      </c>
      <c r="O39" s="371">
        <v>0.93036500000000011</v>
      </c>
      <c r="P39" s="371">
        <v>0.44881999999999994</v>
      </c>
      <c r="Q39" s="371">
        <v>0.42170900000000006</v>
      </c>
      <c r="R39" s="371">
        <v>0.13252700000000001</v>
      </c>
      <c r="S39" s="371">
        <v>1.4586270000000003</v>
      </c>
      <c r="T39" s="218">
        <v>1.0896080000000001</v>
      </c>
      <c r="U39" s="218">
        <v>1.7897790000000002</v>
      </c>
      <c r="V39" s="218">
        <v>2.0851040000000007</v>
      </c>
      <c r="W39" s="218">
        <v>3.1247489999999987</v>
      </c>
      <c r="X39" s="218">
        <v>3.1572310000000003</v>
      </c>
      <c r="Y39" s="217">
        <v>3.5467709999999997</v>
      </c>
      <c r="Z39" s="217">
        <v>3.1388349999999994</v>
      </c>
      <c r="AA39" s="217">
        <v>2.8880790000000016</v>
      </c>
      <c r="AB39" s="217">
        <v>4.5420470000000019</v>
      </c>
      <c r="AC39" s="217">
        <v>4.2621299999999973</v>
      </c>
      <c r="AD39" s="217">
        <v>4.2173040000000013</v>
      </c>
      <c r="AE39" s="217">
        <v>5.8230279999999999</v>
      </c>
      <c r="AF39" s="217">
        <v>9.2126590000000004</v>
      </c>
    </row>
    <row r="40" spans="1:32" x14ac:dyDescent="0.2">
      <c r="A40" s="54" t="s">
        <v>519</v>
      </c>
      <c r="B40" s="653"/>
      <c r="C40" s="215">
        <v>7.3975280000000012</v>
      </c>
      <c r="D40" s="215">
        <v>8.5298289999999994</v>
      </c>
      <c r="E40" s="215">
        <v>10.630953000000002</v>
      </c>
      <c r="F40" s="215">
        <v>12.904340000000001</v>
      </c>
      <c r="G40" s="216">
        <v>16.520879999999998</v>
      </c>
      <c r="H40" s="216">
        <v>7.3238190000000003</v>
      </c>
      <c r="I40" s="215">
        <v>11.886729999999996</v>
      </c>
      <c r="J40" s="215">
        <v>12.144787000000001</v>
      </c>
      <c r="K40" s="215">
        <v>14.307204999999998</v>
      </c>
      <c r="L40" s="215">
        <v>14.348810000000002</v>
      </c>
      <c r="M40" s="215">
        <v>13.153217000000003</v>
      </c>
      <c r="N40" s="215">
        <v>13.599406000000002</v>
      </c>
      <c r="O40" s="215">
        <v>13.24391</v>
      </c>
      <c r="P40" s="215">
        <v>11.844748999999995</v>
      </c>
      <c r="Q40" s="215">
        <v>14.148166000000002</v>
      </c>
      <c r="R40" s="215">
        <v>12.98789</v>
      </c>
      <c r="S40" s="215">
        <v>17.722362</v>
      </c>
      <c r="T40" s="214">
        <v>18.715570999999997</v>
      </c>
      <c r="U40" s="214">
        <v>21.318978999999999</v>
      </c>
      <c r="V40" s="214">
        <v>26.954180999999998</v>
      </c>
      <c r="W40" s="214">
        <v>30.622082999999996</v>
      </c>
      <c r="X40" s="214">
        <v>31.684084000000002</v>
      </c>
      <c r="Y40" s="213">
        <v>30.507501999999999</v>
      </c>
      <c r="Z40" s="213">
        <v>30.277246000000002</v>
      </c>
      <c r="AA40" s="213">
        <v>27.236094999999999</v>
      </c>
      <c r="AB40" s="213">
        <v>29.347227000000011</v>
      </c>
      <c r="AC40" s="213">
        <v>27.58925</v>
      </c>
      <c r="AD40" s="213">
        <v>25.868798999999996</v>
      </c>
      <c r="AE40" s="213">
        <v>26.131627000000002</v>
      </c>
      <c r="AF40" s="213">
        <v>36.461213000000001</v>
      </c>
    </row>
    <row r="41" spans="1:32" x14ac:dyDescent="0.2">
      <c r="A41" s="126"/>
      <c r="B41" s="667"/>
      <c r="E41" s="64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209"/>
      <c r="Y41" s="221"/>
      <c r="Z41" s="221"/>
      <c r="AA41" s="221"/>
      <c r="AB41" s="221"/>
      <c r="AC41" s="221"/>
      <c r="AD41" s="221"/>
      <c r="AE41" s="221"/>
      <c r="AF41" s="221"/>
    </row>
    <row r="42" spans="1:32" x14ac:dyDescent="0.2">
      <c r="A42" s="103"/>
      <c r="B42" s="653"/>
      <c r="E42" s="68"/>
    </row>
    <row r="43" spans="1:32" x14ac:dyDescent="0.2">
      <c r="A43" s="54" t="s">
        <v>235</v>
      </c>
      <c r="B43" s="103"/>
      <c r="C43" s="212">
        <v>18.333537</v>
      </c>
      <c r="D43" s="212">
        <v>18.833173000000002</v>
      </c>
      <c r="E43" s="211">
        <v>22.347189000000004</v>
      </c>
      <c r="F43" s="211">
        <v>28.161026</v>
      </c>
      <c r="G43" s="211">
        <v>33.819592999999998</v>
      </c>
      <c r="H43" s="211">
        <v>22.973432000000003</v>
      </c>
      <c r="I43" s="211">
        <v>30.295294000000002</v>
      </c>
      <c r="J43" s="211">
        <v>34.461393999999999</v>
      </c>
      <c r="K43" s="211">
        <v>36.303711999999997</v>
      </c>
      <c r="L43" s="211">
        <v>35.228666000000004</v>
      </c>
      <c r="M43" s="211">
        <v>34.042473000000001</v>
      </c>
      <c r="N43" s="211">
        <v>35.294454999999999</v>
      </c>
      <c r="O43" s="211">
        <v>39.073651999999996</v>
      </c>
      <c r="P43" s="211">
        <v>40.000474999999994</v>
      </c>
      <c r="Q43" s="211">
        <v>38.049379999999999</v>
      </c>
      <c r="R43" s="211">
        <v>43.923138999999992</v>
      </c>
      <c r="S43" s="211">
        <v>43.856889000000002</v>
      </c>
      <c r="T43" s="211">
        <v>48.573326000000002</v>
      </c>
      <c r="U43" s="211">
        <v>52.744149999999991</v>
      </c>
      <c r="V43" s="211">
        <v>53.964281999999997</v>
      </c>
      <c r="W43" s="211">
        <v>57.815269999999998</v>
      </c>
      <c r="X43" s="211">
        <v>60.281443999999993</v>
      </c>
      <c r="Y43" s="211">
        <v>56.594958000000005</v>
      </c>
      <c r="Z43" s="211">
        <v>65.349579000000006</v>
      </c>
      <c r="AA43" s="211">
        <v>51.650877999999992</v>
      </c>
      <c r="AB43" s="211">
        <v>64.230951000000005</v>
      </c>
      <c r="AC43" s="211">
        <v>58.578465000000008</v>
      </c>
      <c r="AD43" s="211">
        <v>54.088521999999983</v>
      </c>
      <c r="AE43" s="211">
        <v>60.372264999999999</v>
      </c>
      <c r="AF43" s="211">
        <v>82.210207999999994</v>
      </c>
    </row>
    <row r="44" spans="1:32" ht="13.5" thickBot="1" x14ac:dyDescent="0.25">
      <c r="A44" s="7"/>
      <c r="B44" s="7"/>
      <c r="C44" s="7"/>
      <c r="D44" s="7"/>
      <c r="E44" s="6"/>
      <c r="F44" s="6"/>
      <c r="G44" s="6"/>
      <c r="H44" s="6"/>
      <c r="I44" s="6"/>
      <c r="J44" s="6"/>
      <c r="K44" s="118"/>
      <c r="L44" s="118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">
      <c r="A45" s="229" t="s">
        <v>442</v>
      </c>
      <c r="B45" s="226" t="s">
        <v>335</v>
      </c>
      <c r="C45" s="15"/>
      <c r="D45" s="15"/>
      <c r="K45" s="68"/>
      <c r="L45" s="68"/>
    </row>
    <row r="46" spans="1:32" x14ac:dyDescent="0.2">
      <c r="A46" s="226" t="s">
        <v>334</v>
      </c>
      <c r="B46" s="226" t="s">
        <v>453</v>
      </c>
      <c r="C46" s="15"/>
      <c r="D46" s="15"/>
      <c r="K46" s="68"/>
      <c r="L46" s="68"/>
    </row>
    <row r="47" spans="1:32" x14ac:dyDescent="0.2">
      <c r="A47" s="226" t="s">
        <v>443</v>
      </c>
      <c r="B47" s="226" t="s">
        <v>521</v>
      </c>
      <c r="C47" s="15"/>
      <c r="D47" s="15"/>
      <c r="K47" s="68"/>
      <c r="L47" s="68"/>
    </row>
    <row r="48" spans="1:32" x14ac:dyDescent="0.2">
      <c r="A48" s="636" t="s">
        <v>421</v>
      </c>
      <c r="B48" s="226" t="s">
        <v>337</v>
      </c>
      <c r="AF48" s="569"/>
    </row>
    <row r="49" spans="1:31" x14ac:dyDescent="0.2">
      <c r="A49" s="347" t="s">
        <v>469</v>
      </c>
    </row>
    <row r="50" spans="1:31" x14ac:dyDescent="0.2">
      <c r="AE50" s="569"/>
    </row>
  </sheetData>
  <hyperlinks>
    <hyperlink ref="AE1" r:id="rId1" display="lisa.brown@defra.gsi.gov.uk "/>
  </hyperlinks>
  <pageMargins left="0.70866141732283472" right="0.70866141732283472" top="0.74803149606299213" bottom="0.74803149606299213" header="0.31496062992125984" footer="0.31496062992125984"/>
  <pageSetup paperSize="9" orientation="landscape"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A37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 x14ac:dyDescent="0.2"/>
  <cols>
    <col min="1" max="1" width="22.77734375" style="15" customWidth="1"/>
    <col min="2" max="2" width="8.33203125" style="15" customWidth="1"/>
    <col min="3" max="23" width="8.33203125" style="16" customWidth="1"/>
    <col min="24" max="24" width="8.88671875" style="16" customWidth="1"/>
    <col min="25" max="16384" width="8.88671875" style="16"/>
  </cols>
  <sheetData>
    <row r="1" spans="1:27" x14ac:dyDescent="0.2">
      <c r="A1" s="126" t="s">
        <v>265</v>
      </c>
      <c r="B1" s="16"/>
      <c r="U1" s="457" t="s">
        <v>468</v>
      </c>
      <c r="V1" s="645" t="s">
        <v>456</v>
      </c>
      <c r="W1" s="539"/>
      <c r="X1" s="539"/>
    </row>
    <row r="2" spans="1:27" x14ac:dyDescent="0.2">
      <c r="A2" s="562" t="s">
        <v>264</v>
      </c>
      <c r="B2" s="16"/>
      <c r="V2" s="539"/>
      <c r="W2" s="539"/>
      <c r="X2" s="539"/>
    </row>
    <row r="3" spans="1:27" ht="13.5" thickBot="1" x14ac:dyDescent="0.25">
      <c r="R3" s="572"/>
    </row>
    <row r="4" spans="1:27" x14ac:dyDescent="0.2">
      <c r="A4" s="807"/>
      <c r="B4" s="807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"/>
    </row>
    <row r="5" spans="1:27" x14ac:dyDescent="0.2">
      <c r="A5" s="809" t="s">
        <v>39</v>
      </c>
      <c r="B5" s="809">
        <v>1985</v>
      </c>
      <c r="C5" s="810">
        <v>1986</v>
      </c>
      <c r="D5" s="809">
        <v>1987</v>
      </c>
      <c r="E5" s="810">
        <v>1988</v>
      </c>
      <c r="F5" s="809">
        <v>1989</v>
      </c>
      <c r="G5" s="810">
        <v>1990</v>
      </c>
      <c r="H5" s="809">
        <v>1991</v>
      </c>
      <c r="I5" s="810">
        <v>1992</v>
      </c>
      <c r="J5" s="809">
        <v>1993</v>
      </c>
      <c r="K5" s="810">
        <v>1994</v>
      </c>
      <c r="L5" s="810">
        <v>1995</v>
      </c>
      <c r="M5" s="809">
        <v>1996</v>
      </c>
      <c r="N5" s="810">
        <v>1997</v>
      </c>
      <c r="O5" s="810">
        <v>1998</v>
      </c>
      <c r="P5" s="809">
        <v>1999</v>
      </c>
      <c r="Q5" s="810">
        <v>2000</v>
      </c>
      <c r="R5" s="811">
        <v>2001</v>
      </c>
      <c r="S5" s="811">
        <v>2002</v>
      </c>
      <c r="T5" s="811">
        <v>2003</v>
      </c>
      <c r="U5" s="811">
        <v>2004</v>
      </c>
      <c r="V5" s="811">
        <v>2005</v>
      </c>
      <c r="W5" s="105"/>
      <c r="X5" s="136"/>
    </row>
    <row r="6" spans="1:27" ht="13.5" thickBot="1" x14ac:dyDescent="0.25">
      <c r="A6" s="812"/>
      <c r="B6" s="812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4"/>
      <c r="S6" s="814"/>
      <c r="T6" s="815"/>
      <c r="U6" s="815"/>
      <c r="V6" s="815"/>
      <c r="W6" s="373"/>
      <c r="X6" s="374"/>
    </row>
    <row r="7" spans="1:27" x14ac:dyDescent="0.2">
      <c r="A7" s="375" t="s">
        <v>38</v>
      </c>
      <c r="B7" s="112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80"/>
    </row>
    <row r="8" spans="1:27" x14ac:dyDescent="0.2">
      <c r="A8" s="268" t="s">
        <v>391</v>
      </c>
      <c r="B8" s="257">
        <v>4748</v>
      </c>
      <c r="C8" s="257">
        <v>4351</v>
      </c>
      <c r="D8" s="257">
        <v>4217</v>
      </c>
      <c r="E8" s="257">
        <v>4039</v>
      </c>
      <c r="F8" s="257">
        <v>3927</v>
      </c>
      <c r="G8" s="257">
        <v>3869</v>
      </c>
      <c r="H8" s="257">
        <v>3695.9</v>
      </c>
      <c r="I8" s="257">
        <v>3617.2</v>
      </c>
      <c r="J8" s="257">
        <v>3428.2</v>
      </c>
      <c r="K8" s="257">
        <v>3372</v>
      </c>
      <c r="L8" s="257">
        <v>3280.9</v>
      </c>
      <c r="M8" s="257">
        <v>3442.4810317406195</v>
      </c>
      <c r="N8" s="257">
        <v>3494.1</v>
      </c>
      <c r="O8" s="257">
        <v>2886.6</v>
      </c>
      <c r="P8" s="257">
        <v>2630.8</v>
      </c>
      <c r="Q8" s="257">
        <v>2336.1999999999998</v>
      </c>
      <c r="R8" s="257">
        <v>2195</v>
      </c>
      <c r="S8" s="257">
        <v>1994</v>
      </c>
      <c r="T8" s="257">
        <v>2050</v>
      </c>
      <c r="U8" s="257">
        <v>1726</v>
      </c>
      <c r="V8" s="257">
        <v>1402</v>
      </c>
      <c r="W8" s="258"/>
      <c r="X8" s="257"/>
      <c r="Z8" s="566"/>
      <c r="AA8" s="566"/>
    </row>
    <row r="9" spans="1:27" ht="13.5" thickBot="1" x14ac:dyDescent="0.25">
      <c r="A9" s="254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8"/>
      <c r="X9" s="257"/>
      <c r="Z9" s="566"/>
      <c r="AA9" s="566"/>
    </row>
    <row r="10" spans="1:27" x14ac:dyDescent="0.2">
      <c r="A10" s="375"/>
      <c r="B10" s="267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110"/>
      <c r="R10" s="110"/>
      <c r="S10" s="110"/>
      <c r="T10" s="110"/>
      <c r="U10" s="110"/>
      <c r="V10" s="110"/>
      <c r="W10" s="80"/>
    </row>
    <row r="11" spans="1:27" x14ac:dyDescent="0.2">
      <c r="A11" s="57" t="s">
        <v>392</v>
      </c>
      <c r="B11" s="241">
        <v>1.37</v>
      </c>
      <c r="C11" s="264">
        <v>1.1721443346357159</v>
      </c>
      <c r="D11" s="264">
        <v>1.310303318376556</v>
      </c>
      <c r="E11" s="264">
        <v>1.2594364279113581</v>
      </c>
      <c r="F11" s="264">
        <v>1.259348994544871</v>
      </c>
      <c r="G11" s="264">
        <v>1.25893081847405</v>
      </c>
      <c r="H11" s="264">
        <v>1.7142787968390951</v>
      </c>
      <c r="I11" s="264">
        <v>1.3940425284177738</v>
      </c>
      <c r="J11" s="264">
        <v>1.6200662302932121</v>
      </c>
      <c r="K11" s="264">
        <v>1.3956655492448731</v>
      </c>
      <c r="L11" s="264">
        <v>1.3245046706541443</v>
      </c>
      <c r="M11" s="264">
        <v>1.5932930820235058</v>
      </c>
      <c r="N11" s="264">
        <v>1.4873245559148782</v>
      </c>
      <c r="O11" s="264">
        <v>1.4292598538974075</v>
      </c>
      <c r="P11" s="264">
        <v>1.4055511564909355</v>
      </c>
      <c r="Q11" s="264">
        <v>1.3634391253850429</v>
      </c>
      <c r="R11" s="264">
        <v>1.3553205872020611</v>
      </c>
      <c r="S11" s="264">
        <v>1.4000633619696521</v>
      </c>
      <c r="T11" s="264">
        <v>1.3395217212553105</v>
      </c>
      <c r="U11" s="264">
        <v>1.5814911401119458</v>
      </c>
      <c r="V11" s="264">
        <v>1.5498119081592943</v>
      </c>
      <c r="W11" s="265"/>
      <c r="X11" s="264"/>
      <c r="Y11" s="573"/>
      <c r="Z11" s="566"/>
      <c r="AA11" s="566"/>
    </row>
    <row r="12" spans="1:27" ht="13.5" thickBot="1" x14ac:dyDescent="0.25">
      <c r="A12" s="254"/>
      <c r="B12" s="253"/>
      <c r="C12" s="263"/>
      <c r="D12" s="263"/>
      <c r="E12" s="263"/>
      <c r="F12" s="263"/>
      <c r="G12" s="263"/>
      <c r="H12" s="263"/>
      <c r="I12" s="263"/>
      <c r="J12" s="263"/>
      <c r="K12" s="262"/>
      <c r="L12" s="262"/>
      <c r="M12" s="262"/>
      <c r="N12" s="262"/>
      <c r="O12" s="262"/>
      <c r="P12" s="262"/>
      <c r="Q12" s="6"/>
      <c r="R12" s="6"/>
      <c r="S12" s="6"/>
      <c r="T12" s="6"/>
      <c r="U12" s="6"/>
      <c r="V12" s="6"/>
      <c r="W12" s="80"/>
    </row>
    <row r="13" spans="1:27" x14ac:dyDescent="0.2">
      <c r="A13" s="375"/>
      <c r="B13" s="261"/>
      <c r="C13" s="260"/>
      <c r="D13" s="260"/>
      <c r="E13" s="260"/>
      <c r="F13" s="260"/>
      <c r="G13" s="260"/>
      <c r="H13" s="260"/>
      <c r="I13" s="260"/>
      <c r="J13" s="260"/>
      <c r="K13" s="255"/>
      <c r="L13" s="255"/>
      <c r="M13" s="255"/>
      <c r="N13" s="255"/>
      <c r="O13" s="255"/>
      <c r="P13" s="255"/>
      <c r="Q13" s="110"/>
      <c r="R13" s="110"/>
      <c r="S13" s="110"/>
      <c r="T13" s="110"/>
      <c r="U13" s="110"/>
      <c r="V13" s="110"/>
      <c r="W13" s="80"/>
    </row>
    <row r="14" spans="1:27" x14ac:dyDescent="0.2">
      <c r="A14" s="57" t="s">
        <v>393</v>
      </c>
      <c r="B14" s="257">
        <v>2297</v>
      </c>
      <c r="C14" s="257">
        <v>2232.6</v>
      </c>
      <c r="D14" s="257">
        <v>2357.7179120652586</v>
      </c>
      <c r="E14" s="257">
        <v>2468.3440084666654</v>
      </c>
      <c r="F14" s="257">
        <v>2661.9775721704068</v>
      </c>
      <c r="G14" s="257">
        <v>2922.3671106704624</v>
      </c>
      <c r="H14" s="257">
        <v>3210.6653620973707</v>
      </c>
      <c r="I14" s="257">
        <v>3207.5298933561417</v>
      </c>
      <c r="J14" s="257">
        <v>3356.744942694595</v>
      </c>
      <c r="K14" s="257">
        <v>4004.7052003647386</v>
      </c>
      <c r="L14" s="257">
        <v>3594.7988340903403</v>
      </c>
      <c r="M14" s="257">
        <v>3360.4841360774917</v>
      </c>
      <c r="N14" s="257">
        <v>3550.3985492806187</v>
      </c>
      <c r="O14" s="257">
        <v>3679.3008875950686</v>
      </c>
      <c r="P14" s="257">
        <v>4002.5693839079281</v>
      </c>
      <c r="Q14" s="257">
        <v>3861.2343693200619</v>
      </c>
      <c r="R14" s="257">
        <v>3531.7618382787541</v>
      </c>
      <c r="S14" s="257">
        <v>2831.8993644302313</v>
      </c>
      <c r="T14" s="257">
        <v>3104.1931752961027</v>
      </c>
      <c r="U14" s="257">
        <v>2679.4904850690214</v>
      </c>
      <c r="V14" s="257">
        <v>3228.410008071025</v>
      </c>
      <c r="W14" s="258"/>
      <c r="X14" s="257"/>
      <c r="Z14" s="566"/>
      <c r="AA14" s="566"/>
    </row>
    <row r="15" spans="1:27" ht="13.5" thickBot="1" x14ac:dyDescent="0.25">
      <c r="A15" s="254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8"/>
      <c r="X15" s="257"/>
      <c r="Z15" s="566"/>
      <c r="AA15" s="566"/>
    </row>
    <row r="16" spans="1:27" x14ac:dyDescent="0.2">
      <c r="A16" s="375"/>
      <c r="B16" s="256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110"/>
      <c r="R16" s="110"/>
      <c r="S16" s="110"/>
      <c r="T16" s="110"/>
      <c r="U16" s="110"/>
      <c r="V16" s="110"/>
      <c r="W16" s="80"/>
    </row>
    <row r="17" spans="1:27" x14ac:dyDescent="0.2">
      <c r="A17" s="57" t="s">
        <v>394</v>
      </c>
      <c r="B17" s="241">
        <v>14.9305</v>
      </c>
      <c r="C17" s="241">
        <v>11.386259999999998</v>
      </c>
      <c r="D17" s="241">
        <v>13.027686071962378</v>
      </c>
      <c r="E17" s="241">
        <v>12.556129615592948</v>
      </c>
      <c r="F17" s="241">
        <v>13.164712925187187</v>
      </c>
      <c r="G17" s="241">
        <v>14.234275473646179</v>
      </c>
      <c r="H17" s="241">
        <v>20.342143249988826</v>
      </c>
      <c r="I17" s="241">
        <v>16.174067746054405</v>
      </c>
      <c r="J17" s="241">
        <v>18.643062831583272</v>
      </c>
      <c r="K17" s="241">
        <v>18.846880467980036</v>
      </c>
      <c r="L17" s="241">
        <v>15.62144052933354</v>
      </c>
      <c r="M17" s="241">
        <v>18.431856304117325</v>
      </c>
      <c r="N17" s="250">
        <v>18.450926799524471</v>
      </c>
      <c r="O17" s="250">
        <v>15.179697169784061</v>
      </c>
      <c r="P17" s="250">
        <v>14.800396802482</v>
      </c>
      <c r="Q17" s="250">
        <v>12.299060426261677</v>
      </c>
      <c r="R17" s="250">
        <v>10.506739615087774</v>
      </c>
      <c r="S17" s="250">
        <v>7.9058880585782791</v>
      </c>
      <c r="T17" s="250">
        <v>8.5241750798273284</v>
      </c>
      <c r="U17" s="250">
        <v>7.314081137672483</v>
      </c>
      <c r="V17" s="250">
        <v>7.0148064414506237</v>
      </c>
      <c r="W17" s="251"/>
      <c r="X17" s="250"/>
      <c r="Z17" s="566"/>
      <c r="AA17" s="566"/>
    </row>
    <row r="18" spans="1:27" ht="13.5" thickBot="1" x14ac:dyDescent="0.25">
      <c r="A18" s="254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2"/>
      <c r="O18" s="252"/>
      <c r="P18" s="252"/>
      <c r="Q18" s="252"/>
      <c r="R18" s="252"/>
      <c r="S18" s="252"/>
      <c r="T18" s="252"/>
      <c r="U18" s="252"/>
      <c r="V18" s="252"/>
      <c r="W18" s="251"/>
      <c r="X18" s="250"/>
      <c r="Z18" s="566"/>
      <c r="AA18" s="566"/>
    </row>
    <row r="19" spans="1:27" x14ac:dyDescent="0.2">
      <c r="A19" s="376"/>
      <c r="B19" s="377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80"/>
    </row>
    <row r="20" spans="1:27" x14ac:dyDescent="0.2">
      <c r="A20" s="57" t="s">
        <v>395</v>
      </c>
      <c r="B20" s="241" t="s">
        <v>8</v>
      </c>
      <c r="C20" s="241">
        <v>0.9</v>
      </c>
      <c r="D20" s="13">
        <v>0.9</v>
      </c>
      <c r="E20" s="13">
        <v>0.9</v>
      </c>
      <c r="F20" s="249">
        <v>1.5</v>
      </c>
      <c r="G20" s="249">
        <v>1</v>
      </c>
      <c r="H20" s="249">
        <v>1</v>
      </c>
      <c r="I20" s="249">
        <v>1.6</v>
      </c>
      <c r="J20" s="249">
        <v>2.2000000000000002</v>
      </c>
      <c r="K20" s="249">
        <v>1.3520000000000001</v>
      </c>
      <c r="L20" s="249">
        <v>1.0820000000000001</v>
      </c>
      <c r="M20" s="249">
        <v>1.0920000000000001</v>
      </c>
      <c r="N20" s="249">
        <v>1.153</v>
      </c>
      <c r="O20" s="249">
        <v>1.03</v>
      </c>
      <c r="P20" s="249">
        <v>1.144355</v>
      </c>
      <c r="Q20" s="249">
        <v>1.063377</v>
      </c>
      <c r="R20" s="249">
        <v>0.82875765000000001</v>
      </c>
      <c r="S20" s="249">
        <v>0.85464209999999996</v>
      </c>
      <c r="T20" s="249">
        <v>0.91927882000000005</v>
      </c>
      <c r="U20" s="249">
        <v>0.85583001000000003</v>
      </c>
      <c r="V20" s="249" t="s">
        <v>8</v>
      </c>
      <c r="W20" s="162"/>
      <c r="X20" s="249"/>
      <c r="Z20" s="566"/>
      <c r="AA20" s="566"/>
    </row>
    <row r="21" spans="1:27" ht="13.5" thickBot="1" x14ac:dyDescent="0.25">
      <c r="A21" s="239"/>
      <c r="B21" s="24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80"/>
    </row>
    <row r="22" spans="1:27" x14ac:dyDescent="0.2">
      <c r="B22" s="247"/>
    </row>
    <row r="23" spans="1:27" x14ac:dyDescent="0.2">
      <c r="A23" s="574"/>
    </row>
    <row r="24" spans="1:27" x14ac:dyDescent="0.2">
      <c r="A24" s="53" t="s">
        <v>263</v>
      </c>
    </row>
    <row r="25" spans="1:27" x14ac:dyDescent="0.2">
      <c r="A25" s="562" t="s">
        <v>262</v>
      </c>
    </row>
    <row r="26" spans="1:27" ht="13.5" thickBot="1" x14ac:dyDescent="0.25">
      <c r="A26" s="562" t="s">
        <v>73</v>
      </c>
    </row>
    <row r="27" spans="1:27" x14ac:dyDescent="0.2">
      <c r="A27" s="807"/>
      <c r="B27" s="807"/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8"/>
      <c r="T27" s="808"/>
      <c r="U27" s="808"/>
      <c r="V27" s="808"/>
      <c r="W27" s="80"/>
    </row>
    <row r="28" spans="1:27" x14ac:dyDescent="0.2">
      <c r="A28" s="809" t="s">
        <v>39</v>
      </c>
      <c r="B28" s="809">
        <v>1985</v>
      </c>
      <c r="C28" s="810">
        <v>1986</v>
      </c>
      <c r="D28" s="809">
        <v>1987</v>
      </c>
      <c r="E28" s="810">
        <v>1988</v>
      </c>
      <c r="F28" s="809">
        <v>1989</v>
      </c>
      <c r="G28" s="810">
        <v>1990</v>
      </c>
      <c r="H28" s="809">
        <v>1991</v>
      </c>
      <c r="I28" s="810">
        <v>1992</v>
      </c>
      <c r="J28" s="809">
        <v>1993</v>
      </c>
      <c r="K28" s="810">
        <v>1994</v>
      </c>
      <c r="L28" s="810">
        <v>1995</v>
      </c>
      <c r="M28" s="809">
        <v>1996</v>
      </c>
      <c r="N28" s="810">
        <v>1997</v>
      </c>
      <c r="O28" s="810">
        <v>1998</v>
      </c>
      <c r="P28" s="809">
        <v>1999</v>
      </c>
      <c r="Q28" s="810">
        <v>2000</v>
      </c>
      <c r="R28" s="811">
        <v>2001</v>
      </c>
      <c r="S28" s="811">
        <v>2002</v>
      </c>
      <c r="T28" s="811">
        <v>2003</v>
      </c>
      <c r="U28" s="811">
        <v>2004</v>
      </c>
      <c r="V28" s="811">
        <v>2005</v>
      </c>
      <c r="W28" s="105"/>
    </row>
    <row r="29" spans="1:27" ht="13.5" thickBot="1" x14ac:dyDescent="0.25">
      <c r="A29" s="812"/>
      <c r="B29" s="812"/>
      <c r="C29" s="813"/>
      <c r="D29" s="813"/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4"/>
      <c r="S29" s="814"/>
      <c r="T29" s="815"/>
      <c r="U29" s="815"/>
      <c r="V29" s="815"/>
      <c r="W29" s="373"/>
    </row>
    <row r="30" spans="1:27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80"/>
      <c r="X30" s="123"/>
      <c r="Z30" s="566"/>
      <c r="AA30" s="566"/>
    </row>
    <row r="31" spans="1:27" x14ac:dyDescent="0.2">
      <c r="A31" s="240" t="s">
        <v>168</v>
      </c>
      <c r="B31" s="241">
        <v>6.5</v>
      </c>
      <c r="C31" s="241">
        <v>5.0999999999999996</v>
      </c>
      <c r="D31" s="241">
        <v>5.5255490935939369</v>
      </c>
      <c r="E31" s="241">
        <v>5.0868637323339749</v>
      </c>
      <c r="F31" s="241">
        <v>4.9454635015777084</v>
      </c>
      <c r="G31" s="241">
        <v>4.870803336676099</v>
      </c>
      <c r="H31" s="241">
        <v>6.3358030052376115</v>
      </c>
      <c r="I31" s="241">
        <v>5.0425306337927713</v>
      </c>
      <c r="J31" s="241">
        <v>5.5539110506911893</v>
      </c>
      <c r="K31" s="241">
        <v>4.7061842320537117</v>
      </c>
      <c r="L31" s="241">
        <v>4.3455673739491818</v>
      </c>
      <c r="M31" s="241">
        <v>5.4848812128694702</v>
      </c>
      <c r="N31" s="241">
        <v>5.1968607308221761</v>
      </c>
      <c r="O31" s="241">
        <v>4.1257014942602561</v>
      </c>
      <c r="P31" s="241">
        <v>3.6977239824963535</v>
      </c>
      <c r="Q31" s="241">
        <v>3.1852664847245369</v>
      </c>
      <c r="R31" s="241">
        <v>2.9749286889085242</v>
      </c>
      <c r="S31" s="241">
        <v>2.7917263437674866</v>
      </c>
      <c r="T31" s="241">
        <v>2.7460195285733868</v>
      </c>
      <c r="U31" s="241">
        <v>2.7296537078332186</v>
      </c>
      <c r="V31" s="241">
        <v>2.1728362952393305</v>
      </c>
      <c r="W31" s="246"/>
      <c r="X31" s="123"/>
      <c r="Z31" s="566"/>
      <c r="AA31" s="566"/>
    </row>
    <row r="32" spans="1:27" x14ac:dyDescent="0.2">
      <c r="A32" s="240" t="s">
        <v>261</v>
      </c>
      <c r="B32" s="241">
        <v>2.4</v>
      </c>
      <c r="C32" s="241">
        <v>2.4</v>
      </c>
      <c r="D32" s="241">
        <v>2.2000000000000002</v>
      </c>
      <c r="E32" s="241">
        <v>2.213768</v>
      </c>
      <c r="F32" s="241">
        <v>2.2491159999999999</v>
      </c>
      <c r="G32" s="241">
        <v>1.592724</v>
      </c>
      <c r="H32" s="241">
        <v>1.633032</v>
      </c>
      <c r="I32" s="123">
        <v>1.9226589999999999</v>
      </c>
      <c r="J32" s="123">
        <v>2.6385350000000001</v>
      </c>
      <c r="K32" s="123">
        <v>2.6120909999999999</v>
      </c>
      <c r="L32" s="123">
        <v>3</v>
      </c>
      <c r="M32" s="123">
        <v>1.9277200000000001</v>
      </c>
      <c r="N32" s="123">
        <v>2.277981</v>
      </c>
      <c r="O32" s="123">
        <v>1.6016889999999999</v>
      </c>
      <c r="P32" s="123">
        <v>1.9678990000000001</v>
      </c>
      <c r="Q32" s="123">
        <v>1.576783</v>
      </c>
      <c r="R32" s="123">
        <v>1.1783189999999999</v>
      </c>
      <c r="S32" s="123">
        <v>2.2638440000000002</v>
      </c>
      <c r="T32" s="123">
        <v>1.9119219999999999</v>
      </c>
      <c r="U32" s="123">
        <v>1.714</v>
      </c>
      <c r="V32" s="123">
        <v>2.427</v>
      </c>
      <c r="W32" s="184"/>
      <c r="X32" s="245"/>
    </row>
    <row r="33" spans="1:27" x14ac:dyDescent="0.2">
      <c r="A33" s="240" t="s">
        <v>260</v>
      </c>
      <c r="B33" s="241">
        <v>2</v>
      </c>
      <c r="C33" s="241">
        <v>1.6</v>
      </c>
      <c r="D33" s="241">
        <v>0.8</v>
      </c>
      <c r="E33" s="241">
        <v>0.96018999999999999</v>
      </c>
      <c r="F33" s="241">
        <v>2.1584780000000001</v>
      </c>
      <c r="G33" s="241">
        <v>1.535609</v>
      </c>
      <c r="H33" s="241">
        <v>1.3749229999999999</v>
      </c>
      <c r="I33" s="123">
        <v>1.944129</v>
      </c>
      <c r="J33" s="123">
        <v>1.130352</v>
      </c>
      <c r="K33" s="123">
        <v>2.5981190000000001</v>
      </c>
      <c r="L33" s="123">
        <v>1.284319</v>
      </c>
      <c r="M33" s="123">
        <v>1.244796</v>
      </c>
      <c r="N33" s="123">
        <v>1.2949980000000001</v>
      </c>
      <c r="O33" s="123">
        <v>1.163119</v>
      </c>
      <c r="P33" s="123">
        <v>0.95769599999999999</v>
      </c>
      <c r="Q33" s="123">
        <v>0.65366800000000003</v>
      </c>
      <c r="R33" s="123">
        <v>0.69578499999999999</v>
      </c>
      <c r="S33" s="123">
        <v>0.77995499999999995</v>
      </c>
      <c r="T33" s="123">
        <v>1.1328990000000001</v>
      </c>
      <c r="U33" s="123">
        <v>1.26075</v>
      </c>
      <c r="V33" s="123">
        <v>1.7030000000000001</v>
      </c>
      <c r="W33" s="184"/>
      <c r="X33" s="123"/>
      <c r="Z33" s="566"/>
      <c r="AA33" s="566"/>
    </row>
    <row r="34" spans="1:27" x14ac:dyDescent="0.2">
      <c r="A34" s="57"/>
      <c r="B34" s="244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13"/>
      <c r="R34" s="13"/>
      <c r="S34" s="13"/>
      <c r="T34" s="13"/>
      <c r="U34" s="13"/>
      <c r="V34" s="13"/>
      <c r="W34" s="94"/>
      <c r="X34" s="13"/>
    </row>
    <row r="35" spans="1:27" x14ac:dyDescent="0.2">
      <c r="A35" s="57" t="s">
        <v>259</v>
      </c>
      <c r="B35" s="243">
        <v>6.9</v>
      </c>
      <c r="C35" s="243">
        <v>5.9</v>
      </c>
      <c r="D35" s="243">
        <v>6.9255490935939372</v>
      </c>
      <c r="E35" s="243">
        <v>6.340441732333975</v>
      </c>
      <c r="F35" s="243">
        <v>5.0361015015777078</v>
      </c>
      <c r="G35" s="243">
        <v>4.9279183366760995</v>
      </c>
      <c r="H35" s="243">
        <v>6.5939120052376117</v>
      </c>
      <c r="I35" s="243">
        <v>5.0210606337927715</v>
      </c>
      <c r="J35" s="243">
        <v>7.0620940506911882</v>
      </c>
      <c r="K35" s="243">
        <v>4.7201562320537107</v>
      </c>
      <c r="L35" s="243">
        <v>6.0612483739491818</v>
      </c>
      <c r="M35" s="243">
        <v>6.16780521286947</v>
      </c>
      <c r="N35" s="243">
        <v>6.1798437308221761</v>
      </c>
      <c r="O35" s="243">
        <v>4.5642714942602556</v>
      </c>
      <c r="P35" s="243">
        <v>4.7079269824963532</v>
      </c>
      <c r="Q35" s="243">
        <v>4.1083814847245375</v>
      </c>
      <c r="R35" s="243">
        <v>3.4574626889085245</v>
      </c>
      <c r="S35" s="243">
        <v>4.2756153437674866</v>
      </c>
      <c r="T35" s="243">
        <v>3.5250425285733868</v>
      </c>
      <c r="U35" s="243">
        <v>3.1829037078332192</v>
      </c>
      <c r="V35" s="243">
        <v>2.8968362952393303</v>
      </c>
      <c r="W35" s="242"/>
      <c r="X35" s="241"/>
      <c r="Z35" s="566"/>
      <c r="AA35" s="566"/>
    </row>
    <row r="36" spans="1:27" x14ac:dyDescent="0.2">
      <c r="A36" s="240" t="s">
        <v>258</v>
      </c>
      <c r="B36" s="13">
        <v>94.20289855072464</v>
      </c>
      <c r="C36" s="13">
        <v>86.440677966101688</v>
      </c>
      <c r="D36" s="13">
        <v>79.784996379637448</v>
      </c>
      <c r="E36" s="13">
        <v>80.228853872953323</v>
      </c>
      <c r="F36" s="13">
        <v>98.200234844917162</v>
      </c>
      <c r="G36" s="13">
        <v>98.840991345677921</v>
      </c>
      <c r="H36" s="13">
        <v>96.08564688465691</v>
      </c>
      <c r="I36" s="13">
        <v>100.42759889923461</v>
      </c>
      <c r="J36" s="13">
        <v>78.643968925160536</v>
      </c>
      <c r="K36" s="13">
        <v>99.703992848687548</v>
      </c>
      <c r="L36" s="13">
        <v>71.694263390131368</v>
      </c>
      <c r="M36" s="13">
        <v>88.92760104396551</v>
      </c>
      <c r="N36" s="13">
        <v>84.093724003127463</v>
      </c>
      <c r="O36" s="13">
        <v>90.391237669548843</v>
      </c>
      <c r="P36" s="13">
        <v>78.542509181730239</v>
      </c>
      <c r="Q36" s="13">
        <v>77.53093271809702</v>
      </c>
      <c r="R36" s="13">
        <v>86.043696102695193</v>
      </c>
      <c r="S36" s="13">
        <v>65.294141762236706</v>
      </c>
      <c r="T36" s="13">
        <v>77.900323366728941</v>
      </c>
      <c r="U36" s="13">
        <v>85.759858242505445</v>
      </c>
      <c r="V36" s="13">
        <v>75.007217315323487</v>
      </c>
      <c r="W36" s="94"/>
      <c r="X36" s="13"/>
      <c r="Z36" s="566"/>
      <c r="AA36" s="566"/>
    </row>
    <row r="37" spans="1:27" ht="13.5" thickBot="1" x14ac:dyDescent="0.25">
      <c r="A37" s="7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80"/>
    </row>
  </sheetData>
  <hyperlinks>
    <hyperlink ref="V1" r:id="rId1" display="lisa.brown@defra.gsi.gov.uk 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K58"/>
  <sheetViews>
    <sheetView showGridLines="0" zoomScaleNormal="100" zoomScaleSheetLayoutView="110" workbookViewId="0">
      <pane xSplit="2" ySplit="6" topLeftCell="C7" activePane="bottomRight" state="frozen"/>
      <selection activeCell="K46" sqref="K46"/>
      <selection pane="topRight" activeCell="K46" sqref="K46"/>
      <selection pane="bottomLeft" activeCell="K46" sqref="K46"/>
      <selection pane="bottomRight" activeCell="C7" sqref="C7"/>
    </sheetView>
  </sheetViews>
  <sheetFormatPr defaultRowHeight="12.75" x14ac:dyDescent="0.2"/>
  <cols>
    <col min="1" max="1" width="1.5546875" style="444" customWidth="1"/>
    <col min="2" max="2" width="37.21875" style="444" customWidth="1"/>
    <col min="3" max="23" width="7.5546875" style="444" customWidth="1"/>
    <col min="24" max="24" width="8.21875" style="444" customWidth="1"/>
    <col min="25" max="25" width="7.88671875" style="444" bestFit="1" customWidth="1"/>
    <col min="26" max="16384" width="8.88671875" style="444"/>
  </cols>
  <sheetData>
    <row r="1" spans="1:37" s="480" customFormat="1" x14ac:dyDescent="0.2">
      <c r="A1" s="60" t="s">
        <v>355</v>
      </c>
      <c r="P1" s="438"/>
      <c r="T1" s="438"/>
      <c r="U1" s="438"/>
      <c r="AD1" s="457" t="s">
        <v>468</v>
      </c>
      <c r="AE1" s="645" t="s">
        <v>456</v>
      </c>
    </row>
    <row r="2" spans="1:37" s="273" customFormat="1" x14ac:dyDescent="0.2">
      <c r="A2" s="60" t="s">
        <v>356</v>
      </c>
      <c r="P2" s="438"/>
      <c r="T2" s="438"/>
      <c r="U2" s="438"/>
    </row>
    <row r="3" spans="1:37" s="273" customFormat="1" ht="13.5" thickBot="1" x14ac:dyDescent="0.25">
      <c r="A3" s="60" t="s">
        <v>73</v>
      </c>
      <c r="P3" s="438"/>
      <c r="T3" s="438"/>
      <c r="U3" s="439"/>
      <c r="W3" s="438"/>
    </row>
    <row r="4" spans="1:37" s="273" customFormat="1" x14ac:dyDescent="0.2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</row>
    <row r="5" spans="1:37" s="273" customFormat="1" x14ac:dyDescent="0.2">
      <c r="A5" s="275"/>
      <c r="B5" s="276" t="s">
        <v>39</v>
      </c>
      <c r="C5" s="276">
        <v>1988</v>
      </c>
      <c r="D5" s="276">
        <v>1989</v>
      </c>
      <c r="E5" s="276">
        <v>1990</v>
      </c>
      <c r="F5" s="276">
        <v>1991</v>
      </c>
      <c r="G5" s="276">
        <v>1992</v>
      </c>
      <c r="H5" s="276">
        <v>1993</v>
      </c>
      <c r="I5" s="276">
        <v>1994</v>
      </c>
      <c r="J5" s="276">
        <v>1995</v>
      </c>
      <c r="K5" s="276">
        <v>1996</v>
      </c>
      <c r="L5" s="276">
        <v>1997</v>
      </c>
      <c r="M5" s="276">
        <v>1998</v>
      </c>
      <c r="N5" s="276">
        <v>1999</v>
      </c>
      <c r="O5" s="276">
        <v>2000</v>
      </c>
      <c r="P5" s="302">
        <v>2001</v>
      </c>
      <c r="Q5" s="302">
        <v>2002</v>
      </c>
      <c r="R5" s="302">
        <v>2003</v>
      </c>
      <c r="S5" s="302">
        <v>2004</v>
      </c>
      <c r="T5" s="302">
        <v>2005</v>
      </c>
      <c r="U5" s="302">
        <v>2006</v>
      </c>
      <c r="V5" s="302">
        <v>2007</v>
      </c>
      <c r="W5" s="302">
        <v>2008</v>
      </c>
      <c r="X5" s="302">
        <v>2009</v>
      </c>
      <c r="Y5" s="302">
        <v>2010</v>
      </c>
      <c r="Z5" s="302">
        <v>2011</v>
      </c>
      <c r="AA5" s="302">
        <v>2012</v>
      </c>
      <c r="AB5" s="302">
        <v>2013</v>
      </c>
      <c r="AC5" s="302">
        <v>2014</v>
      </c>
      <c r="AD5" s="302">
        <v>2015</v>
      </c>
      <c r="AE5" s="302">
        <v>2016</v>
      </c>
      <c r="AF5" s="302">
        <v>2017</v>
      </c>
    </row>
    <row r="6" spans="1:37" ht="13.5" thickBot="1" x14ac:dyDescent="0.25">
      <c r="A6" s="278"/>
      <c r="B6" s="278"/>
      <c r="C6" s="442"/>
      <c r="D6" s="442"/>
      <c r="E6" s="442"/>
      <c r="F6" s="442"/>
      <c r="G6" s="442"/>
      <c r="H6" s="442"/>
      <c r="I6" s="44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 t="s">
        <v>38</v>
      </c>
      <c r="X6" s="422"/>
      <c r="Y6" s="422"/>
      <c r="Z6" s="422"/>
      <c r="AA6" s="422"/>
      <c r="AB6" s="422"/>
      <c r="AC6" s="422"/>
      <c r="AD6" s="422"/>
      <c r="AE6" s="422"/>
      <c r="AF6" s="422" t="s">
        <v>37</v>
      </c>
    </row>
    <row r="7" spans="1:37" x14ac:dyDescent="0.2">
      <c r="A7" s="279" t="s">
        <v>340</v>
      </c>
      <c r="B7" s="273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37" x14ac:dyDescent="0.2">
      <c r="A8" s="279"/>
      <c r="B8" s="273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37" x14ac:dyDescent="0.2">
      <c r="A9" s="273"/>
      <c r="B9" s="426" t="s">
        <v>357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</row>
    <row r="10" spans="1:37" x14ac:dyDescent="0.2">
      <c r="A10" s="280"/>
      <c r="B10" s="489" t="s">
        <v>358</v>
      </c>
      <c r="C10" s="304">
        <v>3248.8219749281252</v>
      </c>
      <c r="D10" s="304">
        <v>3191.6239993099998</v>
      </c>
      <c r="E10" s="304">
        <v>3039.8728413696999</v>
      </c>
      <c r="F10" s="304">
        <v>3115.7219268973004</v>
      </c>
      <c r="G10" s="304">
        <v>3272.4110464022856</v>
      </c>
      <c r="H10" s="304">
        <v>3136.817563583787</v>
      </c>
      <c r="I10" s="304">
        <v>3142.819517880791</v>
      </c>
      <c r="J10" s="304">
        <v>2823.0080341004232</v>
      </c>
      <c r="K10" s="304">
        <v>3067.3245231709425</v>
      </c>
      <c r="L10" s="304">
        <v>2936.9591573978587</v>
      </c>
      <c r="M10" s="304">
        <v>2861.2561931136825</v>
      </c>
      <c r="N10" s="304">
        <v>2953.9275462625733</v>
      </c>
      <c r="O10" s="304">
        <v>2922.5198026438961</v>
      </c>
      <c r="P10" s="304">
        <v>2864.9141813884798</v>
      </c>
      <c r="Q10" s="304">
        <v>2573.1246735689974</v>
      </c>
      <c r="R10" s="304">
        <v>2543.3056159954922</v>
      </c>
      <c r="S10" s="304">
        <v>2574.5919702425522</v>
      </c>
      <c r="T10" s="304">
        <v>2738.5114835963332</v>
      </c>
      <c r="U10" s="304">
        <v>2632.3593953738223</v>
      </c>
      <c r="V10" s="304">
        <v>2491.9496754226348</v>
      </c>
      <c r="W10" s="304">
        <v>2598.075070368071</v>
      </c>
      <c r="X10" s="304">
        <v>2663.0038508385824</v>
      </c>
      <c r="Y10" s="304">
        <v>2734.923302013794</v>
      </c>
      <c r="Z10" s="304">
        <v>2580.7796865432852</v>
      </c>
      <c r="AA10" s="304">
        <v>2497.7790562958635</v>
      </c>
      <c r="AB10" s="304">
        <v>2613.3792543086461</v>
      </c>
      <c r="AC10" s="304">
        <v>2708.7030034342283</v>
      </c>
      <c r="AD10" s="304">
        <v>2708.9943799186622</v>
      </c>
      <c r="AE10" s="304">
        <v>2583.4172666146987</v>
      </c>
      <c r="AF10" s="304">
        <v>2710.7650602353046</v>
      </c>
    </row>
    <row r="11" spans="1:37" x14ac:dyDescent="0.2">
      <c r="A11" s="273"/>
      <c r="B11" s="426" t="s">
        <v>359</v>
      </c>
      <c r="C11" s="100">
        <v>719.5248610000001</v>
      </c>
      <c r="D11" s="100">
        <v>721.72433500000011</v>
      </c>
      <c r="E11" s="100">
        <v>762.73527100000013</v>
      </c>
      <c r="F11" s="100">
        <v>726.65455299999996</v>
      </c>
      <c r="G11" s="100">
        <v>1077.613613</v>
      </c>
      <c r="H11" s="100">
        <v>512.68275400000005</v>
      </c>
      <c r="I11" s="100">
        <v>1009.388675</v>
      </c>
      <c r="J11" s="100">
        <v>1133.1531008000004</v>
      </c>
      <c r="K11" s="100">
        <v>1179.2069427999998</v>
      </c>
      <c r="L11" s="100">
        <v>1247.7968129999999</v>
      </c>
      <c r="M11" s="100">
        <v>1268.8166844</v>
      </c>
      <c r="N11" s="100">
        <v>1272.0983404000001</v>
      </c>
      <c r="O11" s="100">
        <v>1273.6132943999999</v>
      </c>
      <c r="P11" s="100">
        <v>1510.0948134</v>
      </c>
      <c r="Q11" s="100">
        <v>1588.9586873999995</v>
      </c>
      <c r="R11" s="100">
        <v>1634.1724474000002</v>
      </c>
      <c r="S11" s="100">
        <v>1722.4148394000001</v>
      </c>
      <c r="T11" s="100">
        <v>1960.0708664000003</v>
      </c>
      <c r="U11" s="100">
        <v>1905.9204459999996</v>
      </c>
      <c r="V11" s="100">
        <v>1958.6058230000003</v>
      </c>
      <c r="W11" s="100">
        <v>1970.090056</v>
      </c>
      <c r="X11" s="100">
        <v>1836.7851870000002</v>
      </c>
      <c r="Y11" s="113">
        <v>1883.8774430000001</v>
      </c>
      <c r="Z11" s="113">
        <v>1988.4630910000001</v>
      </c>
      <c r="AA11" s="113">
        <v>2049.6493220000007</v>
      </c>
      <c r="AB11" s="113">
        <v>2225.4030450000005</v>
      </c>
      <c r="AC11" s="113">
        <v>2179.4190410000001</v>
      </c>
      <c r="AD11" s="113">
        <v>2256.1650549999995</v>
      </c>
      <c r="AE11" s="113">
        <v>2369.0213329999997</v>
      </c>
      <c r="AF11" s="113">
        <v>2188.5059310000001</v>
      </c>
    </row>
    <row r="12" spans="1:37" x14ac:dyDescent="0.2">
      <c r="A12" s="273"/>
      <c r="B12" s="426" t="s">
        <v>360</v>
      </c>
      <c r="C12" s="304">
        <v>39.077628999999988</v>
      </c>
      <c r="D12" s="304">
        <v>49.907654999999998</v>
      </c>
      <c r="E12" s="304">
        <v>36.903454000000011</v>
      </c>
      <c r="F12" s="304">
        <v>55.215422000000004</v>
      </c>
      <c r="G12" s="304">
        <v>58.210775999999996</v>
      </c>
      <c r="H12" s="304">
        <v>58.712696999999999</v>
      </c>
      <c r="I12" s="304">
        <v>87.341381999999996</v>
      </c>
      <c r="J12" s="304">
        <v>82.912610000000015</v>
      </c>
      <c r="K12" s="304">
        <v>64.169686999999996</v>
      </c>
      <c r="L12" s="304">
        <v>81.140309999999999</v>
      </c>
      <c r="M12" s="304">
        <v>77.518927000000005</v>
      </c>
      <c r="N12" s="304">
        <v>91.220468000000011</v>
      </c>
      <c r="O12" s="304">
        <v>99.044353999999956</v>
      </c>
      <c r="P12" s="304">
        <v>102.567511</v>
      </c>
      <c r="Q12" s="304">
        <v>112.83959599999999</v>
      </c>
      <c r="R12" s="304">
        <v>103.05717</v>
      </c>
      <c r="S12" s="304">
        <v>92.801676</v>
      </c>
      <c r="T12" s="304">
        <v>88.020070000000004</v>
      </c>
      <c r="U12" s="304">
        <v>83.395477999999997</v>
      </c>
      <c r="V12" s="304">
        <v>88.978898000000015</v>
      </c>
      <c r="W12" s="304">
        <v>80.940402000000006</v>
      </c>
      <c r="X12" s="304">
        <v>79.341345000000004</v>
      </c>
      <c r="Y12" s="304">
        <v>96.115216000000032</v>
      </c>
      <c r="Z12" s="304">
        <v>90.281948</v>
      </c>
      <c r="AA12" s="304">
        <v>85.097857999999988</v>
      </c>
      <c r="AB12" s="304">
        <v>80.467714000000001</v>
      </c>
      <c r="AC12" s="304">
        <v>118.72154100000006</v>
      </c>
      <c r="AD12" s="304">
        <v>153.28099399999996</v>
      </c>
      <c r="AE12" s="304">
        <v>155.18872399999992</v>
      </c>
      <c r="AF12" s="304">
        <v>129.81731099999999</v>
      </c>
    </row>
    <row r="13" spans="1:37" x14ac:dyDescent="0.2">
      <c r="A13" s="273"/>
      <c r="B13" s="273"/>
      <c r="C13" s="305"/>
      <c r="D13" s="305"/>
      <c r="E13" s="305"/>
      <c r="F13" s="305"/>
      <c r="G13" s="305"/>
      <c r="H13" s="305"/>
      <c r="I13" s="305"/>
      <c r="J13" s="305"/>
      <c r="K13" s="40"/>
      <c r="L13" s="40"/>
      <c r="M13" s="40"/>
      <c r="N13" s="40"/>
      <c r="O13" s="40"/>
      <c r="S13" s="124"/>
      <c r="T13" s="124"/>
    </row>
    <row r="14" spans="1:37" x14ac:dyDescent="0.2">
      <c r="A14" s="273"/>
      <c r="B14" s="280" t="s">
        <v>361</v>
      </c>
      <c r="C14" s="185">
        <f t="shared" ref="C14:X14" si="0">C10+C11-C12</f>
        <v>3929.2692069281252</v>
      </c>
      <c r="D14" s="185">
        <f t="shared" si="0"/>
        <v>3863.4406793099997</v>
      </c>
      <c r="E14" s="185">
        <f t="shared" si="0"/>
        <v>3765.7046583697002</v>
      </c>
      <c r="F14" s="185">
        <f t="shared" si="0"/>
        <v>3787.1610578973</v>
      </c>
      <c r="G14" s="185">
        <f t="shared" si="0"/>
        <v>4291.8138834022857</v>
      </c>
      <c r="H14" s="185">
        <f t="shared" si="0"/>
        <v>3590.787620583787</v>
      </c>
      <c r="I14" s="185">
        <f t="shared" si="0"/>
        <v>4064.866810880791</v>
      </c>
      <c r="J14" s="185">
        <f t="shared" si="0"/>
        <v>3873.2485249004235</v>
      </c>
      <c r="K14" s="185">
        <f t="shared" si="0"/>
        <v>4182.3617789709424</v>
      </c>
      <c r="L14" s="185">
        <f t="shared" si="0"/>
        <v>4103.6156603978588</v>
      </c>
      <c r="M14" s="185">
        <f t="shared" si="0"/>
        <v>4052.5539505136821</v>
      </c>
      <c r="N14" s="185">
        <f t="shared" si="0"/>
        <v>4134.8054186625732</v>
      </c>
      <c r="O14" s="185">
        <f t="shared" si="0"/>
        <v>4097.0887430438961</v>
      </c>
      <c r="P14" s="185">
        <f t="shared" si="0"/>
        <v>4272.4414837884797</v>
      </c>
      <c r="Q14" s="185">
        <f t="shared" si="0"/>
        <v>4049.2437649689973</v>
      </c>
      <c r="R14" s="185">
        <f t="shared" si="0"/>
        <v>4074.4208933954924</v>
      </c>
      <c r="S14" s="185">
        <f t="shared" si="0"/>
        <v>4204.205133642552</v>
      </c>
      <c r="T14" s="185">
        <f t="shared" si="0"/>
        <v>4610.5622799963339</v>
      </c>
      <c r="U14" s="185">
        <f t="shared" si="0"/>
        <v>4454.8843633738215</v>
      </c>
      <c r="V14" s="185">
        <f t="shared" si="0"/>
        <v>4361.5766004226343</v>
      </c>
      <c r="W14" s="185">
        <f t="shared" si="0"/>
        <v>4487.2247243680704</v>
      </c>
      <c r="X14" s="185">
        <f t="shared" si="0"/>
        <v>4420.447692838583</v>
      </c>
      <c r="Y14" s="306">
        <v>4522.6855290137937</v>
      </c>
      <c r="Z14" s="306">
        <v>4478.9608295432854</v>
      </c>
      <c r="AA14" s="306">
        <v>4462.3305202958645</v>
      </c>
      <c r="AB14" s="306">
        <v>4758.3145853086462</v>
      </c>
      <c r="AC14" s="306">
        <v>4769.400503434229</v>
      </c>
      <c r="AD14" s="306">
        <v>4811.8784409186619</v>
      </c>
      <c r="AE14" s="306">
        <v>4797.2498756146988</v>
      </c>
      <c r="AF14" s="306">
        <v>4769.453680235305</v>
      </c>
      <c r="AI14" s="38"/>
      <c r="AJ14" s="38"/>
      <c r="AK14" s="38"/>
    </row>
    <row r="15" spans="1:37" x14ac:dyDescent="0.2">
      <c r="A15" s="273"/>
      <c r="B15" s="279"/>
      <c r="C15" s="307"/>
      <c r="D15" s="307"/>
      <c r="E15" s="307"/>
      <c r="F15" s="307"/>
      <c r="G15" s="307"/>
      <c r="H15" s="307"/>
      <c r="I15" s="307"/>
      <c r="J15" s="307"/>
      <c r="K15" s="40"/>
      <c r="L15" s="40"/>
      <c r="M15" s="40"/>
      <c r="N15" s="40"/>
      <c r="O15" s="40"/>
    </row>
    <row r="16" spans="1:37" x14ac:dyDescent="0.2">
      <c r="A16" s="273"/>
      <c r="B16" s="308" t="s">
        <v>170</v>
      </c>
      <c r="C16" s="304">
        <f t="shared" ref="C16:X16" si="1">C10/C14*100</f>
        <v>82.682600856153371</v>
      </c>
      <c r="D16" s="304">
        <f t="shared" si="1"/>
        <v>82.610922859569186</v>
      </c>
      <c r="E16" s="304">
        <f t="shared" si="1"/>
        <v>80.725205961472369</v>
      </c>
      <c r="F16" s="304">
        <f t="shared" si="1"/>
        <v>82.270647571223321</v>
      </c>
      <c r="G16" s="304">
        <f t="shared" si="1"/>
        <v>76.247738958524451</v>
      </c>
      <c r="H16" s="304">
        <f t="shared" si="1"/>
        <v>87.357368216441785</v>
      </c>
      <c r="I16" s="304">
        <f t="shared" si="1"/>
        <v>77.31666655025758</v>
      </c>
      <c r="J16" s="304">
        <f t="shared" si="1"/>
        <v>72.884763679681498</v>
      </c>
      <c r="K16" s="304">
        <f t="shared" si="1"/>
        <v>73.339531233131368</v>
      </c>
      <c r="L16" s="304">
        <f t="shared" si="1"/>
        <v>71.570034829068547</v>
      </c>
      <c r="M16" s="304">
        <f t="shared" si="1"/>
        <v>70.603777964535269</v>
      </c>
      <c r="N16" s="304">
        <f t="shared" si="1"/>
        <v>71.44054549531954</v>
      </c>
      <c r="O16" s="304">
        <f t="shared" si="1"/>
        <v>71.331620717413017</v>
      </c>
      <c r="P16" s="304">
        <f t="shared" si="1"/>
        <v>67.055668105911408</v>
      </c>
      <c r="Q16" s="304">
        <f t="shared" si="1"/>
        <v>63.545808129155645</v>
      </c>
      <c r="R16" s="304">
        <f t="shared" si="1"/>
        <v>62.421278570363469</v>
      </c>
      <c r="S16" s="304">
        <f t="shared" si="1"/>
        <v>61.238495468271978</v>
      </c>
      <c r="T16" s="304">
        <f t="shared" si="1"/>
        <v>59.396475251571935</v>
      </c>
      <c r="U16" s="304">
        <f t="shared" si="1"/>
        <v>59.08928673920181</v>
      </c>
      <c r="V16" s="304">
        <f t="shared" si="1"/>
        <v>57.134149040995084</v>
      </c>
      <c r="W16" s="304">
        <f t="shared" si="1"/>
        <v>57.899375002529084</v>
      </c>
      <c r="X16" s="304">
        <f t="shared" si="1"/>
        <v>60.242854024781799</v>
      </c>
      <c r="Y16" s="304">
        <v>60.471224109410173</v>
      </c>
      <c r="Z16" s="304">
        <v>57.620054846660587</v>
      </c>
      <c r="AA16" s="304">
        <v>55.974765762762324</v>
      </c>
      <c r="AB16" s="304">
        <v>54.922372353805407</v>
      </c>
      <c r="AC16" s="304">
        <v>56.793364312429084</v>
      </c>
      <c r="AD16" s="304">
        <v>56.298063493920544</v>
      </c>
      <c r="AE16" s="304">
        <v>53.852047185340133</v>
      </c>
      <c r="AF16" s="304">
        <v>56.835965751565212</v>
      </c>
    </row>
    <row r="17" spans="1:32" x14ac:dyDescent="0.2">
      <c r="A17" s="445"/>
      <c r="B17" s="445"/>
      <c r="C17" s="309"/>
      <c r="D17" s="309"/>
      <c r="E17" s="309"/>
      <c r="F17" s="309"/>
      <c r="G17" s="309"/>
      <c r="H17" s="309"/>
      <c r="I17" s="309"/>
      <c r="J17" s="309"/>
      <c r="K17" s="446"/>
      <c r="L17" s="446"/>
      <c r="M17" s="446"/>
      <c r="N17" s="446"/>
      <c r="O17" s="446"/>
      <c r="P17" s="445"/>
      <c r="Q17" s="445"/>
      <c r="R17" s="445"/>
      <c r="S17" s="445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</row>
    <row r="18" spans="1:32" x14ac:dyDescent="0.2">
      <c r="A18" s="279" t="s">
        <v>343</v>
      </c>
      <c r="K18" s="38"/>
      <c r="L18" s="38"/>
      <c r="M18" s="38"/>
      <c r="N18" s="38"/>
      <c r="O18" s="38"/>
      <c r="S18" s="283"/>
      <c r="T18" s="283"/>
      <c r="U18" s="283"/>
      <c r="V18" s="283"/>
      <c r="W18" s="283"/>
      <c r="X18" s="283"/>
      <c r="Y18" s="273"/>
      <c r="Z18" s="273"/>
      <c r="AA18" s="273"/>
      <c r="AB18" s="273"/>
      <c r="AC18" s="273"/>
      <c r="AD18" s="273"/>
      <c r="AE18" s="273"/>
      <c r="AF18" s="273"/>
    </row>
    <row r="19" spans="1:32" x14ac:dyDescent="0.2">
      <c r="K19" s="40"/>
      <c r="L19" s="40"/>
      <c r="M19" s="40"/>
      <c r="N19" s="40"/>
      <c r="O19" s="40"/>
    </row>
    <row r="20" spans="1:32" x14ac:dyDescent="0.2">
      <c r="B20" s="310" t="s">
        <v>168</v>
      </c>
      <c r="C20" s="154" t="s">
        <v>38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311"/>
      <c r="Y20" s="311"/>
      <c r="Z20" s="311"/>
      <c r="AA20" s="311"/>
      <c r="AB20" s="311"/>
      <c r="AC20" s="311"/>
      <c r="AD20" s="311"/>
      <c r="AE20" s="311"/>
      <c r="AF20" s="311"/>
    </row>
    <row r="21" spans="1:32" x14ac:dyDescent="0.2">
      <c r="B21" s="448" t="s">
        <v>362</v>
      </c>
      <c r="C21" s="312">
        <v>435.62448000000006</v>
      </c>
      <c r="D21" s="312">
        <v>588.64762999999994</v>
      </c>
      <c r="E21" s="312">
        <v>484.14495000000005</v>
      </c>
      <c r="F21" s="312">
        <v>508.06452999999999</v>
      </c>
      <c r="G21" s="312">
        <v>517.63100400000008</v>
      </c>
      <c r="H21" s="312">
        <v>467.46559703849232</v>
      </c>
      <c r="I21" s="312">
        <v>431.10486591827021</v>
      </c>
      <c r="J21" s="312">
        <v>403.28728183637043</v>
      </c>
      <c r="K21" s="312">
        <v>369.17242490112807</v>
      </c>
      <c r="L21" s="312">
        <v>295.63728416107386</v>
      </c>
      <c r="M21" s="312">
        <v>280.32445888544027</v>
      </c>
      <c r="N21" s="312">
        <v>349.64102165249733</v>
      </c>
      <c r="O21" s="312">
        <v>308.9538101746856</v>
      </c>
      <c r="P21" s="312">
        <v>333.71203812286001</v>
      </c>
      <c r="Q21" s="312">
        <v>296.74399771360851</v>
      </c>
      <c r="R21" s="312">
        <v>271.33090640567752</v>
      </c>
      <c r="S21" s="312">
        <v>295.11725200561295</v>
      </c>
      <c r="T21" s="312">
        <v>363.32316821779131</v>
      </c>
      <c r="U21" s="312">
        <v>386.9280163456574</v>
      </c>
      <c r="V21" s="312">
        <v>529.38443169410539</v>
      </c>
      <c r="W21" s="312">
        <v>532.07593366922777</v>
      </c>
      <c r="X21" s="312">
        <v>537.49761018855622</v>
      </c>
      <c r="Y21" s="312">
        <v>554.6382159879671</v>
      </c>
      <c r="Z21" s="312">
        <v>559.2987348647307</v>
      </c>
      <c r="AA21" s="312">
        <v>501.41205728249997</v>
      </c>
      <c r="AB21" s="312">
        <v>522.45256979530291</v>
      </c>
      <c r="AC21" s="312">
        <v>730.81071513330335</v>
      </c>
      <c r="AD21" s="312">
        <v>776.81588451273365</v>
      </c>
      <c r="AE21" s="312">
        <v>782.33001983046449</v>
      </c>
      <c r="AF21" s="312">
        <v>742.71485281446155</v>
      </c>
    </row>
    <row r="22" spans="1:32" x14ac:dyDescent="0.2">
      <c r="B22" s="426" t="s">
        <v>363</v>
      </c>
      <c r="C22" s="305">
        <v>2085.5043909999999</v>
      </c>
      <c r="D22" s="305">
        <v>2135.7431879999999</v>
      </c>
      <c r="E22" s="305">
        <v>2181.1981959999998</v>
      </c>
      <c r="F22" s="305">
        <v>2193.5629640000002</v>
      </c>
      <c r="G22" s="305">
        <v>2310.2442030000007</v>
      </c>
      <c r="H22" s="305">
        <v>2191.4668259999994</v>
      </c>
      <c r="I22" s="305">
        <v>2298.8411299999998</v>
      </c>
      <c r="J22" s="305">
        <v>2416.5728160000003</v>
      </c>
      <c r="K22" s="305">
        <v>2486.8369120000002</v>
      </c>
      <c r="L22" s="305">
        <v>2525.1846309999992</v>
      </c>
      <c r="M22" s="305">
        <v>2770.3391399999996</v>
      </c>
      <c r="N22" s="305">
        <v>2674.9896719999992</v>
      </c>
      <c r="O22" s="305">
        <v>2734.8034720000001</v>
      </c>
      <c r="P22" s="305">
        <v>2867.8272029999998</v>
      </c>
      <c r="Q22" s="305">
        <v>2996.1297259999997</v>
      </c>
      <c r="R22" s="305">
        <v>2988.4642380000005</v>
      </c>
      <c r="S22" s="305">
        <v>3187.9754089999997</v>
      </c>
      <c r="T22" s="305">
        <v>3299.310276000002</v>
      </c>
      <c r="U22" s="305">
        <v>3484.1644049999991</v>
      </c>
      <c r="V22" s="305">
        <v>3524.5589249999998</v>
      </c>
      <c r="W22" s="305">
        <v>3339.1925879999985</v>
      </c>
      <c r="X22" s="305">
        <v>3187.6789330000001</v>
      </c>
      <c r="Y22" s="305">
        <v>3241.601154</v>
      </c>
      <c r="Z22" s="305">
        <v>3360.8075050000007</v>
      </c>
      <c r="AA22" s="305">
        <v>4360.6120470000005</v>
      </c>
      <c r="AB22" s="305">
        <v>3835.7705259999993</v>
      </c>
      <c r="AC22" s="305">
        <v>3890.0415569999996</v>
      </c>
      <c r="AD22" s="305">
        <v>3705.099263999999</v>
      </c>
      <c r="AE22" s="305">
        <v>3866.6689360000005</v>
      </c>
      <c r="AF22" s="305">
        <v>4012.6975810000004</v>
      </c>
    </row>
    <row r="23" spans="1:32" x14ac:dyDescent="0.2">
      <c r="B23" s="426" t="s">
        <v>364</v>
      </c>
      <c r="C23" s="313">
        <v>49.132398999999992</v>
      </c>
      <c r="D23" s="313">
        <v>60.064108999999995</v>
      </c>
      <c r="E23" s="313">
        <v>56.970783999999995</v>
      </c>
      <c r="F23" s="313">
        <v>84.493638999999973</v>
      </c>
      <c r="G23" s="313">
        <v>87.71364699999998</v>
      </c>
      <c r="H23" s="313">
        <v>47.641348999999991</v>
      </c>
      <c r="I23" s="313">
        <v>54.152934000000002</v>
      </c>
      <c r="J23" s="313">
        <v>89.808208999999977</v>
      </c>
      <c r="K23" s="313">
        <v>79.661074999999997</v>
      </c>
      <c r="L23" s="313">
        <v>71.540980999999974</v>
      </c>
      <c r="M23" s="313">
        <v>69.233848999999992</v>
      </c>
      <c r="N23" s="313">
        <v>73.973828000000012</v>
      </c>
      <c r="O23" s="313">
        <v>59.542315999999992</v>
      </c>
      <c r="P23" s="313">
        <v>73.348973999999984</v>
      </c>
      <c r="Q23" s="313">
        <v>69.527548999999993</v>
      </c>
      <c r="R23" s="313">
        <v>78.760619000000005</v>
      </c>
      <c r="S23" s="313">
        <v>105.91375299999997</v>
      </c>
      <c r="T23" s="313">
        <v>120.49134100000001</v>
      </c>
      <c r="U23" s="313">
        <v>177.40504499999994</v>
      </c>
      <c r="V23" s="313">
        <v>147.38813699999994</v>
      </c>
      <c r="W23" s="313">
        <v>128.72421200000005</v>
      </c>
      <c r="X23" s="313">
        <v>153.84423799999996</v>
      </c>
      <c r="Y23" s="313">
        <v>142.93528099999997</v>
      </c>
      <c r="Z23" s="313">
        <v>149.64858100000004</v>
      </c>
      <c r="AA23" s="313">
        <v>110.02537200000002</v>
      </c>
      <c r="AB23" s="313">
        <v>143.09122799999992</v>
      </c>
      <c r="AC23" s="313">
        <v>102.78854300000002</v>
      </c>
      <c r="AD23" s="313">
        <v>130.36416500000001</v>
      </c>
      <c r="AE23" s="313">
        <v>142.12683300000003</v>
      </c>
      <c r="AF23" s="313">
        <v>176.97329999999997</v>
      </c>
    </row>
    <row r="24" spans="1:32" x14ac:dyDescent="0.2">
      <c r="B24" s="273"/>
      <c r="C24" s="314"/>
      <c r="D24" s="314"/>
      <c r="E24" s="314"/>
      <c r="F24" s="314"/>
      <c r="G24" s="314"/>
      <c r="H24" s="314"/>
      <c r="I24" s="314"/>
      <c r="J24" s="314"/>
      <c r="K24" s="40"/>
      <c r="L24" s="40"/>
      <c r="M24" s="40"/>
      <c r="N24" s="40"/>
      <c r="O24" s="40"/>
    </row>
    <row r="25" spans="1:32" x14ac:dyDescent="0.2">
      <c r="B25" s="280" t="s">
        <v>361</v>
      </c>
      <c r="C25" s="315">
        <f t="shared" ref="C25:X25" si="2">C21+C22-C23</f>
        <v>2471.9964719999998</v>
      </c>
      <c r="D25" s="315">
        <f t="shared" si="2"/>
        <v>2664.3267089999999</v>
      </c>
      <c r="E25" s="315">
        <f t="shared" si="2"/>
        <v>2608.3723619999996</v>
      </c>
      <c r="F25" s="315">
        <f t="shared" si="2"/>
        <v>2617.1338550000005</v>
      </c>
      <c r="G25" s="315">
        <f t="shared" si="2"/>
        <v>2740.1615600000009</v>
      </c>
      <c r="H25" s="315">
        <f t="shared" si="2"/>
        <v>2611.2910740384918</v>
      </c>
      <c r="I25" s="315">
        <f t="shared" si="2"/>
        <v>2675.7930619182698</v>
      </c>
      <c r="J25" s="315">
        <f t="shared" si="2"/>
        <v>2730.0518888363708</v>
      </c>
      <c r="K25" s="315">
        <f t="shared" si="2"/>
        <v>2776.3482619011284</v>
      </c>
      <c r="L25" s="315">
        <f t="shared" si="2"/>
        <v>2749.2809341610728</v>
      </c>
      <c r="M25" s="315">
        <f t="shared" si="2"/>
        <v>2981.4297498854398</v>
      </c>
      <c r="N25" s="315">
        <f t="shared" si="2"/>
        <v>2950.6568656524964</v>
      </c>
      <c r="O25" s="315">
        <f t="shared" si="2"/>
        <v>2984.2149661746857</v>
      </c>
      <c r="P25" s="315">
        <f t="shared" si="2"/>
        <v>3128.19026712286</v>
      </c>
      <c r="Q25" s="315">
        <f t="shared" si="2"/>
        <v>3223.3461747136084</v>
      </c>
      <c r="R25" s="315">
        <f t="shared" si="2"/>
        <v>3181.0345254056779</v>
      </c>
      <c r="S25" s="315">
        <f t="shared" si="2"/>
        <v>3377.1789080056128</v>
      </c>
      <c r="T25" s="315">
        <f t="shared" si="2"/>
        <v>3542.1421032177932</v>
      </c>
      <c r="U25" s="315">
        <f t="shared" si="2"/>
        <v>3693.6873763456565</v>
      </c>
      <c r="V25" s="315">
        <f t="shared" si="2"/>
        <v>3906.5552196941053</v>
      </c>
      <c r="W25" s="315">
        <f t="shared" si="2"/>
        <v>3742.5443096692261</v>
      </c>
      <c r="X25" s="315">
        <f t="shared" si="2"/>
        <v>3571.3323051885563</v>
      </c>
      <c r="Y25" s="315">
        <v>3653.3040889879671</v>
      </c>
      <c r="Z25" s="315">
        <v>3770.4576588647315</v>
      </c>
      <c r="AA25" s="315">
        <v>4751.9987322825</v>
      </c>
      <c r="AB25" s="315">
        <v>4215.1318677953022</v>
      </c>
      <c r="AC25" s="315">
        <v>4518.0637291333032</v>
      </c>
      <c r="AD25" s="315">
        <v>4351.5509835127332</v>
      </c>
      <c r="AE25" s="315">
        <v>4506.8721228304648</v>
      </c>
      <c r="AF25" s="315">
        <v>4578.4391338144624</v>
      </c>
    </row>
    <row r="26" spans="1:32" x14ac:dyDescent="0.2">
      <c r="A26" s="273"/>
      <c r="K26" s="457"/>
      <c r="L26" s="457"/>
      <c r="M26" s="457"/>
      <c r="N26" s="457"/>
      <c r="O26" s="457"/>
    </row>
    <row r="27" spans="1:32" x14ac:dyDescent="0.2">
      <c r="B27" s="308" t="s">
        <v>170</v>
      </c>
      <c r="C27" s="304">
        <f t="shared" ref="C27:X27" si="3">C21/C25*100</f>
        <v>17.622374664942487</v>
      </c>
      <c r="D27" s="304">
        <f t="shared" si="3"/>
        <v>22.09367297229613</v>
      </c>
      <c r="E27" s="304">
        <f t="shared" si="3"/>
        <v>18.561189999298119</v>
      </c>
      <c r="F27" s="304">
        <f t="shared" si="3"/>
        <v>19.413012789901796</v>
      </c>
      <c r="G27" s="304">
        <f t="shared" si="3"/>
        <v>18.890528629998002</v>
      </c>
      <c r="H27" s="304">
        <f t="shared" si="3"/>
        <v>17.901703938180031</v>
      </c>
      <c r="I27" s="304">
        <f t="shared" si="3"/>
        <v>16.111293210739255</v>
      </c>
      <c r="J27" s="304">
        <f t="shared" si="3"/>
        <v>14.772147133374212</v>
      </c>
      <c r="K27" s="304">
        <f t="shared" si="3"/>
        <v>13.297050300466775</v>
      </c>
      <c r="L27" s="304">
        <f t="shared" si="3"/>
        <v>10.753258442512928</v>
      </c>
      <c r="M27" s="304">
        <f t="shared" si="3"/>
        <v>9.4023499596531366</v>
      </c>
      <c r="N27" s="304">
        <f t="shared" si="3"/>
        <v>11.849599515366863</v>
      </c>
      <c r="O27" s="304">
        <f t="shared" si="3"/>
        <v>10.352934144376263</v>
      </c>
      <c r="P27" s="304">
        <f t="shared" si="3"/>
        <v>10.667894521319839</v>
      </c>
      <c r="Q27" s="304">
        <f t="shared" si="3"/>
        <v>9.2060852799955288</v>
      </c>
      <c r="R27" s="304">
        <f t="shared" si="3"/>
        <v>8.5296435558515231</v>
      </c>
      <c r="S27" s="304">
        <f t="shared" si="3"/>
        <v>8.7385732306344988</v>
      </c>
      <c r="T27" s="304">
        <f t="shared" si="3"/>
        <v>10.257159583962967</v>
      </c>
      <c r="U27" s="304">
        <f t="shared" si="3"/>
        <v>10.475386163527029</v>
      </c>
      <c r="V27" s="304">
        <f t="shared" si="3"/>
        <v>13.55118261288926</v>
      </c>
      <c r="W27" s="304">
        <f t="shared" si="3"/>
        <v>14.216957493183394</v>
      </c>
      <c r="X27" s="304">
        <f t="shared" si="3"/>
        <v>15.050338760346129</v>
      </c>
      <c r="Y27" s="304">
        <v>15.181824520433288</v>
      </c>
      <c r="Z27" s="304">
        <v>14.833709471574682</v>
      </c>
      <c r="AA27" s="304">
        <v>10.551603346949118</v>
      </c>
      <c r="AB27" s="304">
        <v>12.394690989076182</v>
      </c>
      <c r="AC27" s="304">
        <v>16.175307807654455</v>
      </c>
      <c r="AD27" s="304">
        <v>17.851471520291348</v>
      </c>
      <c r="AE27" s="304">
        <v>17.358602563126095</v>
      </c>
      <c r="AF27" s="304">
        <v>16.222009971238364</v>
      </c>
    </row>
    <row r="28" spans="1:32" ht="13.5" thickBot="1" x14ac:dyDescent="0.25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</row>
    <row r="29" spans="1:32" x14ac:dyDescent="0.2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T29" s="450"/>
      <c r="U29" s="450"/>
    </row>
    <row r="30" spans="1:32" x14ac:dyDescent="0.2">
      <c r="A30" s="490" t="s">
        <v>365</v>
      </c>
      <c r="B30" s="273"/>
      <c r="S30" s="316"/>
      <c r="T30" s="316"/>
      <c r="U30" s="316"/>
      <c r="V30" s="491"/>
    </row>
    <row r="31" spans="1:32" x14ac:dyDescent="0.2">
      <c r="A31" s="347" t="s">
        <v>469</v>
      </c>
      <c r="B31" s="273"/>
      <c r="T31" s="439"/>
    </row>
    <row r="32" spans="1:32" x14ac:dyDescent="0.2">
      <c r="A32" s="280"/>
      <c r="B32" s="273"/>
    </row>
    <row r="42" spans="25:25" x14ac:dyDescent="0.2">
      <c r="Y42" s="444" t="s">
        <v>38</v>
      </c>
    </row>
    <row r="56" spans="26:31" x14ac:dyDescent="0.2">
      <c r="Z56" s="492" t="s">
        <v>388</v>
      </c>
      <c r="AD56" s="493">
        <f>AD27/AC27-1</f>
        <v>0.10362484180014797</v>
      </c>
      <c r="AE56" s="493">
        <f>AE27/AD27-1</f>
        <v>-2.7609430214479591E-2</v>
      </c>
    </row>
    <row r="57" spans="26:31" x14ac:dyDescent="0.2">
      <c r="AD57" s="493"/>
      <c r="AE57" s="493"/>
    </row>
    <row r="58" spans="26:31" x14ac:dyDescent="0.2">
      <c r="AD58" s="493">
        <f>AD25/AC25-1</f>
        <v>-3.6854890856644063E-2</v>
      </c>
      <c r="AE58" s="493">
        <f>AE25/AD25-1</f>
        <v>3.5693282672365934E-2</v>
      </c>
    </row>
  </sheetData>
  <hyperlinks>
    <hyperlink ref="B11" location="'Table 16'!A1" display="Imports (Table 16) *"/>
    <hyperlink ref="B12" location="'Table 18'!A1" display="Exports (Table 18) *"/>
    <hyperlink ref="B21" location="'Table 5'!A1" display="(Table 5)"/>
    <hyperlink ref="B22" location="'Table 7'!A1" display="Imports (Table 7) *"/>
    <hyperlink ref="B23" location="'Table 9'!A1" display="Exports (Table 9a) *"/>
    <hyperlink ref="B9" location="'Table 12'!A1" display="Home Production Marketed (HPM) (Table 12 &amp;"/>
    <hyperlink ref="B10" location="'Table 14'!A1" display="Table 14)"/>
    <hyperlink ref="AE1" r:id="rId1" display="lisa.brown@defra.gsi.gov.uk 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K47"/>
  <sheetViews>
    <sheetView showGridLines="0" zoomScaleNormal="100" workbookViewId="0">
      <pane xSplit="2" ySplit="6" topLeftCell="C7" activePane="bottomRight" state="frozen"/>
      <selection activeCell="E13" sqref="E13"/>
      <selection pane="topRight" activeCell="E13" sqref="E13"/>
      <selection pane="bottomLeft" activeCell="E13" sqref="E13"/>
      <selection pane="bottomRight" activeCell="C7" sqref="C7"/>
    </sheetView>
  </sheetViews>
  <sheetFormatPr defaultColWidth="7.109375" defaultRowHeight="12.75" x14ac:dyDescent="0.2"/>
  <cols>
    <col min="1" max="1" width="3.21875" style="417" customWidth="1"/>
    <col min="2" max="2" width="20.109375" style="417" customWidth="1"/>
    <col min="3" max="28" width="7.5546875" style="417" customWidth="1"/>
    <col min="29" max="29" width="7.6640625" style="417" bestFit="1" customWidth="1"/>
    <col min="30" max="30" width="7.5546875" style="417" bestFit="1" customWidth="1"/>
    <col min="31" max="31" width="8" style="417" bestFit="1" customWidth="1"/>
    <col min="32" max="32" width="8.6640625" style="417" bestFit="1" customWidth="1"/>
    <col min="33" max="34" width="8.6640625" style="417" customWidth="1"/>
    <col min="35" max="35" width="7.5546875" style="417" customWidth="1"/>
    <col min="36" max="16384" width="7.109375" style="417"/>
  </cols>
  <sheetData>
    <row r="1" spans="1:35" x14ac:dyDescent="0.2">
      <c r="A1" s="328" t="s">
        <v>366</v>
      </c>
      <c r="B1" s="324"/>
      <c r="C1" s="324"/>
      <c r="S1" s="431"/>
      <c r="W1" s="494"/>
      <c r="X1" s="431"/>
      <c r="AG1" s="457"/>
      <c r="AH1" s="457" t="s">
        <v>468</v>
      </c>
      <c r="AI1" s="645" t="s">
        <v>456</v>
      </c>
    </row>
    <row r="2" spans="1:35" x14ac:dyDescent="0.2">
      <c r="A2" s="433" t="s">
        <v>367</v>
      </c>
      <c r="B2" s="324"/>
      <c r="C2" s="324"/>
      <c r="S2" s="431"/>
      <c r="W2" s="431"/>
      <c r="X2" s="431"/>
    </row>
    <row r="3" spans="1:35" ht="13.5" thickBot="1" x14ac:dyDescent="0.25">
      <c r="A3" s="495" t="s">
        <v>46</v>
      </c>
      <c r="B3" s="324"/>
      <c r="C3" s="324"/>
      <c r="S3" s="431"/>
      <c r="W3" s="431"/>
      <c r="X3" s="431"/>
      <c r="Z3" s="431"/>
    </row>
    <row r="4" spans="1:35" x14ac:dyDescent="0.2">
      <c r="A4" s="317"/>
      <c r="B4" s="317"/>
      <c r="C4" s="317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</row>
    <row r="5" spans="1:35" x14ac:dyDescent="0.2">
      <c r="A5" s="318"/>
      <c r="B5" s="319" t="s">
        <v>39</v>
      </c>
      <c r="C5" s="319">
        <v>1985</v>
      </c>
      <c r="D5" s="320">
        <v>1986</v>
      </c>
      <c r="E5" s="319">
        <v>1987</v>
      </c>
      <c r="F5" s="320">
        <v>1988</v>
      </c>
      <c r="G5" s="319">
        <v>1989</v>
      </c>
      <c r="H5" s="320">
        <v>1990</v>
      </c>
      <c r="I5" s="319">
        <v>1991</v>
      </c>
      <c r="J5" s="320">
        <v>1992</v>
      </c>
      <c r="K5" s="319">
        <v>1993</v>
      </c>
      <c r="L5" s="320">
        <v>1994</v>
      </c>
      <c r="M5" s="319">
        <v>1995</v>
      </c>
      <c r="N5" s="320">
        <v>1996</v>
      </c>
      <c r="O5" s="319">
        <v>1997</v>
      </c>
      <c r="P5" s="320">
        <v>1998</v>
      </c>
      <c r="Q5" s="319">
        <v>1999</v>
      </c>
      <c r="R5" s="320">
        <v>2000</v>
      </c>
      <c r="S5" s="321">
        <v>2001</v>
      </c>
      <c r="T5" s="321">
        <v>2002</v>
      </c>
      <c r="U5" s="321">
        <v>2003</v>
      </c>
      <c r="V5" s="321">
        <v>2004</v>
      </c>
      <c r="W5" s="321">
        <v>2005</v>
      </c>
      <c r="X5" s="321">
        <v>2006</v>
      </c>
      <c r="Y5" s="321">
        <v>2007</v>
      </c>
      <c r="Z5" s="321">
        <v>2008</v>
      </c>
      <c r="AA5" s="321">
        <v>2009</v>
      </c>
      <c r="AB5" s="321">
        <v>2010</v>
      </c>
      <c r="AC5" s="321">
        <v>2011</v>
      </c>
      <c r="AD5" s="321">
        <v>2012</v>
      </c>
      <c r="AE5" s="321">
        <v>2013</v>
      </c>
      <c r="AF5" s="321">
        <v>2014</v>
      </c>
      <c r="AG5" s="321">
        <v>2015</v>
      </c>
      <c r="AH5" s="321">
        <v>2016</v>
      </c>
      <c r="AI5" s="321">
        <v>2017</v>
      </c>
    </row>
    <row r="6" spans="1:35" ht="13.5" thickBot="1" x14ac:dyDescent="0.25">
      <c r="A6" s="323"/>
      <c r="B6" s="323"/>
      <c r="C6" s="323"/>
      <c r="D6" s="420"/>
      <c r="E6" s="420"/>
      <c r="F6" s="420"/>
      <c r="G6" s="420"/>
      <c r="H6" s="420"/>
      <c r="I6" s="420"/>
      <c r="J6" s="420"/>
      <c r="K6" s="420"/>
      <c r="L6" s="420"/>
      <c r="M6" s="421"/>
      <c r="N6" s="420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2"/>
      <c r="Z6" s="422" t="s">
        <v>38</v>
      </c>
      <c r="AA6" s="423"/>
      <c r="AB6" s="423"/>
      <c r="AC6" s="423"/>
      <c r="AD6" s="423"/>
      <c r="AE6" s="423"/>
      <c r="AF6" s="424"/>
      <c r="AG6" s="424"/>
      <c r="AH6" s="496"/>
      <c r="AI6" s="496" t="s">
        <v>37</v>
      </c>
    </row>
    <row r="7" spans="1:35" x14ac:dyDescent="0.2">
      <c r="A7" s="325" t="s">
        <v>340</v>
      </c>
      <c r="B7" s="324"/>
      <c r="C7" s="25" t="s">
        <v>38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85"/>
      <c r="AB7" s="85"/>
      <c r="AC7" s="85"/>
      <c r="AD7" s="85"/>
      <c r="AE7" s="85"/>
      <c r="AF7" s="85"/>
      <c r="AG7" s="85"/>
      <c r="AH7" s="85"/>
      <c r="AI7" s="85"/>
    </row>
    <row r="8" spans="1:35" x14ac:dyDescent="0.2">
      <c r="B8" s="324"/>
      <c r="C8" s="326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425"/>
      <c r="O8" s="425"/>
      <c r="P8" s="425"/>
      <c r="Q8" s="425"/>
      <c r="R8" s="425"/>
    </row>
    <row r="9" spans="1:35" x14ac:dyDescent="0.2">
      <c r="A9" s="328"/>
      <c r="B9" s="426" t="s">
        <v>368</v>
      </c>
      <c r="C9" s="385">
        <v>477.11228097751001</v>
      </c>
      <c r="D9" s="385">
        <v>446.01400820141419</v>
      </c>
      <c r="E9" s="385">
        <v>542.14751247067943</v>
      </c>
      <c r="F9" s="385">
        <v>577.02355500005081</v>
      </c>
      <c r="G9" s="385">
        <v>613.03324038861717</v>
      </c>
      <c r="H9" s="385">
        <v>654.94130049634452</v>
      </c>
      <c r="I9" s="385">
        <v>638.24955058059618</v>
      </c>
      <c r="J9" s="385">
        <v>615.8521289781462</v>
      </c>
      <c r="K9" s="385">
        <v>596.53572028303836</v>
      </c>
      <c r="L9" s="385">
        <v>684.33787527227298</v>
      </c>
      <c r="M9" s="385">
        <v>725.10499049682289</v>
      </c>
      <c r="N9" s="385">
        <v>713.3250101041607</v>
      </c>
      <c r="O9" s="385">
        <v>637.78230672261054</v>
      </c>
      <c r="P9" s="385">
        <v>664.45710896971741</v>
      </c>
      <c r="Q9" s="385">
        <v>645.53572216953944</v>
      </c>
      <c r="R9" s="385">
        <v>573.3103672797406</v>
      </c>
      <c r="S9" s="385">
        <v>624.99084901622052</v>
      </c>
      <c r="T9" s="385">
        <v>558.43617027640414</v>
      </c>
      <c r="U9" s="385">
        <v>625.12248918750254</v>
      </c>
      <c r="V9" s="385">
        <v>603.132429865429</v>
      </c>
      <c r="W9" s="385">
        <v>668.51502491694805</v>
      </c>
      <c r="X9" s="385">
        <v>744.8415158090819</v>
      </c>
      <c r="Y9" s="385">
        <v>796.74710802439245</v>
      </c>
      <c r="Z9" s="385">
        <v>814.1645790110781</v>
      </c>
      <c r="AA9" s="385">
        <v>816.83392730038713</v>
      </c>
      <c r="AB9" s="385">
        <v>931.75140627518624</v>
      </c>
      <c r="AC9" s="385">
        <v>911.79060553881686</v>
      </c>
      <c r="AD9" s="385">
        <v>935.14908670040404</v>
      </c>
      <c r="AE9" s="385">
        <v>988.06200031655976</v>
      </c>
      <c r="AF9" s="385">
        <v>909.72848666572816</v>
      </c>
      <c r="AG9" s="385">
        <v>952.58875167104281</v>
      </c>
      <c r="AH9" s="385">
        <v>1056.0849805079752</v>
      </c>
      <c r="AI9" s="385">
        <v>1100.44620112138</v>
      </c>
    </row>
    <row r="10" spans="1:35" x14ac:dyDescent="0.2">
      <c r="A10" s="324"/>
      <c r="B10" s="426" t="s">
        <v>369</v>
      </c>
      <c r="C10" s="385">
        <v>254.77700000000002</v>
      </c>
      <c r="D10" s="385">
        <v>275.53799999999995</v>
      </c>
      <c r="E10" s="385">
        <v>308.793251</v>
      </c>
      <c r="F10" s="385">
        <v>314.17722578738511</v>
      </c>
      <c r="G10" s="385">
        <v>316.01874967463567</v>
      </c>
      <c r="H10" s="385">
        <v>366.55116655826924</v>
      </c>
      <c r="I10" s="385">
        <v>342.14375575691071</v>
      </c>
      <c r="J10" s="385">
        <v>320.89878713412793</v>
      </c>
      <c r="K10" s="385">
        <v>318.23012337745428</v>
      </c>
      <c r="L10" s="385">
        <v>313.66775587676233</v>
      </c>
      <c r="M10" s="385">
        <v>336.35430433761377</v>
      </c>
      <c r="N10" s="385">
        <v>362.8778113649297</v>
      </c>
      <c r="O10" s="385">
        <v>319.45240760048409</v>
      </c>
      <c r="P10" s="385">
        <v>320.29162697242555</v>
      </c>
      <c r="Q10" s="385">
        <v>311.93743128508669</v>
      </c>
      <c r="R10" s="385">
        <v>313.38841192441157</v>
      </c>
      <c r="S10" s="385">
        <v>304.69355441945362</v>
      </c>
      <c r="T10" s="385">
        <v>286.95183960331002</v>
      </c>
      <c r="U10" s="385">
        <v>279.87695509759453</v>
      </c>
      <c r="V10" s="385">
        <v>235.87617467078738</v>
      </c>
      <c r="W10" s="385">
        <v>247.54245777041237</v>
      </c>
      <c r="X10" s="385">
        <v>258.87448341227599</v>
      </c>
      <c r="Y10" s="385">
        <v>263.32384469492354</v>
      </c>
      <c r="Z10" s="385">
        <v>279.74786155076555</v>
      </c>
      <c r="AA10" s="385">
        <v>277.88975394282676</v>
      </c>
      <c r="AB10" s="385">
        <v>330.26241846429622</v>
      </c>
      <c r="AC10" s="385">
        <v>308.23286286639313</v>
      </c>
      <c r="AD10" s="385">
        <v>319.72130182116496</v>
      </c>
      <c r="AE10" s="385">
        <v>334.07242260874472</v>
      </c>
      <c r="AF10" s="385">
        <v>347.01917367930633</v>
      </c>
      <c r="AG10" s="385">
        <v>365.31363877944261</v>
      </c>
      <c r="AH10" s="385">
        <v>353.05929356440367</v>
      </c>
      <c r="AI10" s="385">
        <v>355.7464472472613</v>
      </c>
    </row>
    <row r="11" spans="1:35" x14ac:dyDescent="0.2">
      <c r="B11" s="324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</row>
    <row r="12" spans="1:35" x14ac:dyDescent="0.2">
      <c r="A12" s="324"/>
      <c r="B12" s="328" t="s">
        <v>370</v>
      </c>
      <c r="C12" s="330">
        <f t="shared" ref="C12:AA12" si="0">SUM(C9:C10)</f>
        <v>731.88928097751</v>
      </c>
      <c r="D12" s="330">
        <f t="shared" si="0"/>
        <v>721.55200820141408</v>
      </c>
      <c r="E12" s="330">
        <f t="shared" si="0"/>
        <v>850.94076347067949</v>
      </c>
      <c r="F12" s="330">
        <f t="shared" si="0"/>
        <v>891.20078078743586</v>
      </c>
      <c r="G12" s="330">
        <f t="shared" si="0"/>
        <v>929.05199006325279</v>
      </c>
      <c r="H12" s="330">
        <f t="shared" si="0"/>
        <v>1021.4924670546138</v>
      </c>
      <c r="I12" s="330">
        <f t="shared" si="0"/>
        <v>980.39330633750683</v>
      </c>
      <c r="J12" s="330">
        <f t="shared" si="0"/>
        <v>936.75091611227413</v>
      </c>
      <c r="K12" s="330">
        <f t="shared" si="0"/>
        <v>914.76584366049269</v>
      </c>
      <c r="L12" s="330">
        <f t="shared" si="0"/>
        <v>998.00563114903525</v>
      </c>
      <c r="M12" s="330">
        <f t="shared" si="0"/>
        <v>1061.4592948344366</v>
      </c>
      <c r="N12" s="330">
        <f t="shared" si="0"/>
        <v>1076.2028214690904</v>
      </c>
      <c r="O12" s="330">
        <f t="shared" si="0"/>
        <v>957.23471432309464</v>
      </c>
      <c r="P12" s="330">
        <f t="shared" si="0"/>
        <v>984.74873594214296</v>
      </c>
      <c r="Q12" s="330">
        <f t="shared" si="0"/>
        <v>957.47315345462607</v>
      </c>
      <c r="R12" s="330">
        <f t="shared" si="0"/>
        <v>886.69877920415217</v>
      </c>
      <c r="S12" s="330">
        <f t="shared" si="0"/>
        <v>929.68440343567408</v>
      </c>
      <c r="T12" s="330">
        <f t="shared" si="0"/>
        <v>845.38800987971422</v>
      </c>
      <c r="U12" s="330">
        <f t="shared" si="0"/>
        <v>904.99944428509707</v>
      </c>
      <c r="V12" s="330">
        <f t="shared" si="0"/>
        <v>839.00860453621635</v>
      </c>
      <c r="W12" s="330">
        <f t="shared" si="0"/>
        <v>916.05748268736045</v>
      </c>
      <c r="X12" s="330">
        <f t="shared" si="0"/>
        <v>1003.7159992213578</v>
      </c>
      <c r="Y12" s="330">
        <f t="shared" si="0"/>
        <v>1060.070952719316</v>
      </c>
      <c r="Z12" s="330">
        <f t="shared" si="0"/>
        <v>1093.9124405618436</v>
      </c>
      <c r="AA12" s="330">
        <f t="shared" si="0"/>
        <v>1094.7236812432138</v>
      </c>
      <c r="AB12" s="330">
        <v>1262.0138247394825</v>
      </c>
      <c r="AC12" s="330">
        <v>1220.02346840521</v>
      </c>
      <c r="AD12" s="330">
        <v>1254.8703885215691</v>
      </c>
      <c r="AE12" s="330">
        <v>1322.1344229253045</v>
      </c>
      <c r="AF12" s="330">
        <v>1256.7476603450345</v>
      </c>
      <c r="AG12" s="330">
        <v>1317.9023904504854</v>
      </c>
      <c r="AH12" s="330">
        <v>1409.1442740723787</v>
      </c>
      <c r="AI12" s="330">
        <v>1456.1926483686414</v>
      </c>
    </row>
    <row r="13" spans="1:35" x14ac:dyDescent="0.2">
      <c r="A13" s="428"/>
      <c r="B13" s="331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</row>
    <row r="14" spans="1:35" x14ac:dyDescent="0.2">
      <c r="A14" s="325" t="s">
        <v>343</v>
      </c>
      <c r="B14" s="324"/>
      <c r="C14" s="25"/>
      <c r="D14" s="25"/>
      <c r="E14" s="25"/>
      <c r="F14" s="24"/>
      <c r="G14" s="24"/>
      <c r="H14" s="24"/>
      <c r="I14" s="24"/>
      <c r="J14" s="24"/>
      <c r="K14" s="24"/>
      <c r="L14" s="24"/>
      <c r="M14" s="23"/>
      <c r="N14" s="23"/>
      <c r="O14" s="23"/>
      <c r="P14" s="23"/>
      <c r="Q14" s="23"/>
      <c r="R14" s="23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x14ac:dyDescent="0.2">
      <c r="B15" s="324"/>
      <c r="C15" s="27" t="s">
        <v>38</v>
      </c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</row>
    <row r="16" spans="1:35" x14ac:dyDescent="0.2">
      <c r="A16" s="324"/>
      <c r="B16" s="426" t="s">
        <v>371</v>
      </c>
      <c r="C16" s="327">
        <v>210.154</v>
      </c>
      <c r="D16" s="327">
        <v>232.83699999999999</v>
      </c>
      <c r="E16" s="327">
        <v>223.40899999999999</v>
      </c>
      <c r="F16" s="327">
        <v>235.99850059462767</v>
      </c>
      <c r="G16" s="327">
        <v>260.00152513820728</v>
      </c>
      <c r="H16" s="327">
        <v>267.75183544778019</v>
      </c>
      <c r="I16" s="327">
        <v>282.05881600806021</v>
      </c>
      <c r="J16" s="327">
        <v>268.87978474077045</v>
      </c>
      <c r="K16" s="327">
        <v>271.47766199587022</v>
      </c>
      <c r="L16" s="327">
        <v>246.62060978443486</v>
      </c>
      <c r="M16" s="327">
        <v>265.09145233538618</v>
      </c>
      <c r="N16" s="327">
        <v>277.93881250663696</v>
      </c>
      <c r="O16" s="327">
        <v>220.50422601098956</v>
      </c>
      <c r="P16" s="327">
        <v>226.69106733961075</v>
      </c>
      <c r="Q16" s="327">
        <v>254.05846515660653</v>
      </c>
      <c r="R16" s="327">
        <v>217.61451390722644</v>
      </c>
      <c r="S16" s="327">
        <v>220.94807932407133</v>
      </c>
      <c r="T16" s="327">
        <v>235.94571479500814</v>
      </c>
      <c r="U16" s="327">
        <v>276.06902491824081</v>
      </c>
      <c r="V16" s="327">
        <v>267.93258476564404</v>
      </c>
      <c r="W16" s="327">
        <v>352.47705829775947</v>
      </c>
      <c r="X16" s="327">
        <v>357.07475213389966</v>
      </c>
      <c r="Y16" s="327">
        <v>424.12704919849148</v>
      </c>
      <c r="Z16" s="327">
        <v>492.27965223282411</v>
      </c>
      <c r="AA16" s="327">
        <v>519.88702126116164</v>
      </c>
      <c r="AB16" s="327">
        <v>539.68261806217765</v>
      </c>
      <c r="AC16" s="327">
        <v>555.46745869845552</v>
      </c>
      <c r="AD16" s="327">
        <v>523.87424208918117</v>
      </c>
      <c r="AE16" s="327">
        <v>520.76399042745834</v>
      </c>
      <c r="AF16" s="327">
        <v>579.0215807808604</v>
      </c>
      <c r="AG16" s="327">
        <v>643.91541303742906</v>
      </c>
      <c r="AH16" s="327">
        <v>647.59078671608563</v>
      </c>
      <c r="AI16" s="327">
        <v>711.16381110746488</v>
      </c>
    </row>
    <row r="17" spans="1:36" x14ac:dyDescent="0.2">
      <c r="A17" s="324"/>
      <c r="B17" s="426" t="s">
        <v>372</v>
      </c>
      <c r="C17" s="333">
        <v>0.25600000000000001</v>
      </c>
      <c r="D17" s="333">
        <v>0.26100000000000001</v>
      </c>
      <c r="E17" s="333">
        <v>0.23200000000000001</v>
      </c>
      <c r="F17" s="333">
        <v>0.26200000000000007</v>
      </c>
      <c r="G17" s="333">
        <v>0.17299999999999999</v>
      </c>
      <c r="H17" s="333">
        <v>0.3761666666666667</v>
      </c>
      <c r="I17" s="333">
        <v>0.86499999999999999</v>
      </c>
      <c r="J17" s="333">
        <v>1.2798387096774195</v>
      </c>
      <c r="K17" s="333">
        <v>2.2873902439024389</v>
      </c>
      <c r="L17" s="333">
        <v>3.1960000000000002</v>
      </c>
      <c r="M17" s="333">
        <v>3.722</v>
      </c>
      <c r="N17" s="333">
        <v>7.585</v>
      </c>
      <c r="O17" s="333">
        <v>7.7288000000000006</v>
      </c>
      <c r="P17" s="333">
        <v>7.5840969999999999</v>
      </c>
      <c r="Q17" s="333">
        <v>11.69045</v>
      </c>
      <c r="R17" s="333">
        <v>12.546434999999999</v>
      </c>
      <c r="S17" s="333">
        <v>16.728639999999999</v>
      </c>
      <c r="T17" s="333">
        <v>23.57376</v>
      </c>
      <c r="U17" s="333">
        <v>32.79618</v>
      </c>
      <c r="V17" s="333">
        <v>38.294499999999999</v>
      </c>
      <c r="W17" s="333">
        <v>31.016650000000002</v>
      </c>
      <c r="X17" s="333">
        <v>32.031549999999996</v>
      </c>
      <c r="Y17" s="333">
        <v>35.715574999999994</v>
      </c>
      <c r="Z17" s="333">
        <v>39.477899999999998</v>
      </c>
      <c r="AA17" s="333">
        <v>39.151199999999996</v>
      </c>
      <c r="AB17" s="333">
        <v>40.673839999999998</v>
      </c>
      <c r="AC17" s="333">
        <v>44.089118888888883</v>
      </c>
      <c r="AD17" s="333">
        <v>50.222000000000001</v>
      </c>
      <c r="AE17" s="333">
        <v>54.713000000000001</v>
      </c>
      <c r="AF17" s="333">
        <v>55.301499999999997</v>
      </c>
      <c r="AG17" s="333">
        <v>51.319000000000003</v>
      </c>
      <c r="AH17" s="333">
        <v>52.7179</v>
      </c>
      <c r="AI17" s="333">
        <v>53.648999999999994</v>
      </c>
    </row>
    <row r="18" spans="1:36" x14ac:dyDescent="0.2">
      <c r="B18" s="324"/>
    </row>
    <row r="19" spans="1:36" x14ac:dyDescent="0.2">
      <c r="A19" s="324"/>
      <c r="B19" s="325" t="s">
        <v>346</v>
      </c>
      <c r="C19" s="334">
        <f t="shared" ref="C19:AA19" si="1">SUM(C16:C17)</f>
        <v>210.41</v>
      </c>
      <c r="D19" s="334">
        <f t="shared" si="1"/>
        <v>233.09799999999998</v>
      </c>
      <c r="E19" s="334">
        <f t="shared" si="1"/>
        <v>223.64099999999999</v>
      </c>
      <c r="F19" s="334">
        <f t="shared" si="1"/>
        <v>236.26050059462767</v>
      </c>
      <c r="G19" s="334">
        <f t="shared" si="1"/>
        <v>260.17452513820729</v>
      </c>
      <c r="H19" s="334">
        <f t="shared" si="1"/>
        <v>268.12800211444687</v>
      </c>
      <c r="I19" s="334">
        <f t="shared" si="1"/>
        <v>282.92381600806021</v>
      </c>
      <c r="J19" s="334">
        <f t="shared" si="1"/>
        <v>270.15962345044784</v>
      </c>
      <c r="K19" s="334">
        <f t="shared" si="1"/>
        <v>273.76505223977267</v>
      </c>
      <c r="L19" s="334">
        <f t="shared" si="1"/>
        <v>249.81660978443486</v>
      </c>
      <c r="M19" s="334">
        <f t="shared" si="1"/>
        <v>268.81345233538616</v>
      </c>
      <c r="N19" s="334">
        <f t="shared" si="1"/>
        <v>285.52381250663694</v>
      </c>
      <c r="O19" s="334">
        <f t="shared" si="1"/>
        <v>228.23302601098956</v>
      </c>
      <c r="P19" s="334">
        <f t="shared" si="1"/>
        <v>234.27516433961074</v>
      </c>
      <c r="Q19" s="334">
        <f t="shared" si="1"/>
        <v>265.74891515660653</v>
      </c>
      <c r="R19" s="334">
        <f t="shared" si="1"/>
        <v>230.16094890722644</v>
      </c>
      <c r="S19" s="334">
        <f t="shared" si="1"/>
        <v>237.67671932407131</v>
      </c>
      <c r="T19" s="334">
        <f t="shared" si="1"/>
        <v>259.51947479500814</v>
      </c>
      <c r="U19" s="334">
        <f t="shared" si="1"/>
        <v>308.86520491824081</v>
      </c>
      <c r="V19" s="334">
        <f t="shared" si="1"/>
        <v>306.22708476564401</v>
      </c>
      <c r="W19" s="334">
        <f t="shared" si="1"/>
        <v>383.4937082977595</v>
      </c>
      <c r="X19" s="334">
        <f t="shared" si="1"/>
        <v>389.10630213389965</v>
      </c>
      <c r="Y19" s="334">
        <f t="shared" si="1"/>
        <v>459.84262419849148</v>
      </c>
      <c r="Z19" s="334">
        <f t="shared" si="1"/>
        <v>531.75755223282408</v>
      </c>
      <c r="AA19" s="334">
        <f t="shared" si="1"/>
        <v>559.03822126116165</v>
      </c>
      <c r="AB19" s="334">
        <v>580.35645806217769</v>
      </c>
      <c r="AC19" s="334">
        <v>599.55657758734435</v>
      </c>
      <c r="AD19" s="334">
        <v>574.09624208918115</v>
      </c>
      <c r="AE19" s="334">
        <v>575.4769904274583</v>
      </c>
      <c r="AF19" s="334">
        <v>634.32308078086044</v>
      </c>
      <c r="AG19" s="334">
        <v>695.23441303742902</v>
      </c>
      <c r="AH19" s="334">
        <v>700.30868671608562</v>
      </c>
      <c r="AI19" s="334">
        <v>764.81281110746488</v>
      </c>
    </row>
    <row r="20" spans="1:36" s="419" customFormat="1" x14ac:dyDescent="0.2">
      <c r="A20" s="322"/>
      <c r="B20" s="335"/>
    </row>
    <row r="21" spans="1:36" s="419" customFormat="1" x14ac:dyDescent="0.2">
      <c r="A21" s="336" t="s">
        <v>347</v>
      </c>
      <c r="B21" s="335"/>
      <c r="C21" s="330">
        <f>SUM(C12+C19)</f>
        <v>942.29928097750997</v>
      </c>
      <c r="D21" s="330">
        <f t="shared" ref="D21:AA21" si="2">SUM(D12+D19)</f>
        <v>954.65000820141404</v>
      </c>
      <c r="E21" s="330">
        <f t="shared" si="2"/>
        <v>1074.5817634706796</v>
      </c>
      <c r="F21" s="330">
        <f t="shared" si="2"/>
        <v>1127.4612813820636</v>
      </c>
      <c r="G21" s="330">
        <f t="shared" si="2"/>
        <v>1189.2265152014602</v>
      </c>
      <c r="H21" s="330">
        <f t="shared" si="2"/>
        <v>1289.6204691690607</v>
      </c>
      <c r="I21" s="330">
        <f t="shared" si="2"/>
        <v>1263.317122345567</v>
      </c>
      <c r="J21" s="330">
        <f t="shared" si="2"/>
        <v>1206.9105395627221</v>
      </c>
      <c r="K21" s="330">
        <f t="shared" si="2"/>
        <v>1188.5308959002655</v>
      </c>
      <c r="L21" s="330">
        <f t="shared" si="2"/>
        <v>1247.8222409334701</v>
      </c>
      <c r="M21" s="330">
        <f t="shared" si="2"/>
        <v>1330.2727471698227</v>
      </c>
      <c r="N21" s="330">
        <f t="shared" si="2"/>
        <v>1361.7266339757273</v>
      </c>
      <c r="O21" s="330">
        <f t="shared" si="2"/>
        <v>1185.4677403340843</v>
      </c>
      <c r="P21" s="330">
        <f t="shared" si="2"/>
        <v>1219.0239002817536</v>
      </c>
      <c r="Q21" s="330">
        <f t="shared" si="2"/>
        <v>1223.2220686112325</v>
      </c>
      <c r="R21" s="330">
        <f t="shared" si="2"/>
        <v>1116.8597281113787</v>
      </c>
      <c r="S21" s="330">
        <f t="shared" si="2"/>
        <v>1167.3611227597453</v>
      </c>
      <c r="T21" s="330">
        <f t="shared" si="2"/>
        <v>1104.9074846747224</v>
      </c>
      <c r="U21" s="330">
        <f t="shared" si="2"/>
        <v>1213.8646492033379</v>
      </c>
      <c r="V21" s="330">
        <f t="shared" si="2"/>
        <v>1145.2356893018605</v>
      </c>
      <c r="W21" s="330">
        <f t="shared" si="2"/>
        <v>1299.55119098512</v>
      </c>
      <c r="X21" s="330">
        <f t="shared" si="2"/>
        <v>1392.8223013552574</v>
      </c>
      <c r="Y21" s="330">
        <f t="shared" si="2"/>
        <v>1519.9135769178074</v>
      </c>
      <c r="Z21" s="330">
        <f t="shared" si="2"/>
        <v>1625.6699927946677</v>
      </c>
      <c r="AA21" s="330">
        <f t="shared" si="2"/>
        <v>1653.7619025043755</v>
      </c>
      <c r="AB21" s="330">
        <v>1842.3702828016603</v>
      </c>
      <c r="AC21" s="330">
        <v>1819.5800459925545</v>
      </c>
      <c r="AD21" s="330">
        <v>1828.9666306107501</v>
      </c>
      <c r="AE21" s="330">
        <v>1897.6114133527628</v>
      </c>
      <c r="AF21" s="330">
        <v>1891.070741125895</v>
      </c>
      <c r="AG21" s="330">
        <v>2013.1368034879144</v>
      </c>
      <c r="AH21" s="330">
        <v>2109.4529607884642</v>
      </c>
      <c r="AI21" s="330">
        <v>2221.0054594761064</v>
      </c>
    </row>
    <row r="22" spans="1:36" ht="13.5" thickBot="1" x14ac:dyDescent="0.25">
      <c r="A22" s="337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</row>
    <row r="23" spans="1:36" x14ac:dyDescent="0.2">
      <c r="A23" s="324"/>
      <c r="B23" s="324"/>
      <c r="C23" s="324"/>
      <c r="X23" s="430"/>
      <c r="Y23" s="430"/>
    </row>
    <row r="24" spans="1:36" x14ac:dyDescent="0.2">
      <c r="A24" s="328" t="s">
        <v>373</v>
      </c>
      <c r="B24" s="324"/>
      <c r="C24" s="324"/>
      <c r="S24" s="431"/>
      <c r="U24" s="431"/>
      <c r="W24" s="431"/>
      <c r="X24" s="431"/>
      <c r="AB24" s="432"/>
      <c r="AC24" s="432"/>
      <c r="AD24" s="432"/>
      <c r="AE24" s="432"/>
      <c r="AF24" s="432"/>
      <c r="AG24" s="432"/>
      <c r="AH24" s="432"/>
      <c r="AI24" s="432"/>
    </row>
    <row r="25" spans="1:36" x14ac:dyDescent="0.2">
      <c r="A25" s="433" t="s">
        <v>374</v>
      </c>
      <c r="B25" s="324"/>
      <c r="C25" s="324"/>
      <c r="S25" s="431"/>
      <c r="U25" s="431"/>
      <c r="W25" s="431"/>
      <c r="X25" s="431"/>
    </row>
    <row r="26" spans="1:36" ht="13.5" thickBot="1" x14ac:dyDescent="0.25">
      <c r="A26" s="495" t="s">
        <v>46</v>
      </c>
      <c r="B26" s="324"/>
      <c r="P26" s="431"/>
      <c r="R26" s="431"/>
      <c r="T26" s="431"/>
      <c r="U26" s="431"/>
      <c r="W26" s="431"/>
      <c r="AE26" s="429"/>
      <c r="AF26" s="429"/>
    </row>
    <row r="27" spans="1:36" x14ac:dyDescent="0.2">
      <c r="A27" s="317"/>
      <c r="B27" s="317"/>
      <c r="C27" s="317"/>
      <c r="D27" s="317"/>
      <c r="E27" s="317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34"/>
      <c r="AF27" s="321"/>
      <c r="AG27" s="418"/>
      <c r="AH27" s="418"/>
      <c r="AI27" s="418"/>
      <c r="AJ27" s="419"/>
    </row>
    <row r="28" spans="1:36" x14ac:dyDescent="0.2">
      <c r="A28" s="318"/>
      <c r="B28" s="319" t="s">
        <v>39</v>
      </c>
      <c r="C28" s="318"/>
      <c r="D28" s="318"/>
      <c r="E28" s="318"/>
      <c r="F28" s="320">
        <v>1988</v>
      </c>
      <c r="G28" s="319">
        <v>1989</v>
      </c>
      <c r="H28" s="320">
        <v>1990</v>
      </c>
      <c r="I28" s="319">
        <v>1991</v>
      </c>
      <c r="J28" s="320">
        <v>1992</v>
      </c>
      <c r="K28" s="319">
        <v>1993</v>
      </c>
      <c r="L28" s="320">
        <v>1994</v>
      </c>
      <c r="M28" s="319">
        <v>1995</v>
      </c>
      <c r="N28" s="320">
        <v>1996</v>
      </c>
      <c r="O28" s="319">
        <v>1997</v>
      </c>
      <c r="P28" s="320">
        <v>1998</v>
      </c>
      <c r="Q28" s="319">
        <v>1999</v>
      </c>
      <c r="R28" s="320">
        <v>2000</v>
      </c>
      <c r="S28" s="321">
        <v>2001</v>
      </c>
      <c r="T28" s="321">
        <v>2002</v>
      </c>
      <c r="U28" s="321">
        <v>2003</v>
      </c>
      <c r="V28" s="321">
        <v>2004</v>
      </c>
      <c r="W28" s="321">
        <v>2005</v>
      </c>
      <c r="X28" s="321">
        <v>2006</v>
      </c>
      <c r="Y28" s="321">
        <v>2007</v>
      </c>
      <c r="Z28" s="321">
        <v>2008</v>
      </c>
      <c r="AA28" s="321">
        <v>2009</v>
      </c>
      <c r="AB28" s="321">
        <v>2010</v>
      </c>
      <c r="AC28" s="321">
        <v>2011</v>
      </c>
      <c r="AD28" s="321">
        <v>2012</v>
      </c>
      <c r="AE28" s="321">
        <v>2013</v>
      </c>
      <c r="AF28" s="321">
        <v>2014</v>
      </c>
      <c r="AG28" s="321">
        <v>2015</v>
      </c>
      <c r="AH28" s="321">
        <v>2016</v>
      </c>
      <c r="AI28" s="321">
        <v>2017</v>
      </c>
      <c r="AJ28" s="338"/>
    </row>
    <row r="29" spans="1:36" ht="13.5" thickBot="1" x14ac:dyDescent="0.25">
      <c r="A29" s="323"/>
      <c r="B29" s="323"/>
      <c r="C29" s="323"/>
      <c r="D29" s="323"/>
      <c r="E29" s="323"/>
      <c r="F29" s="420"/>
      <c r="G29" s="420"/>
      <c r="H29" s="420"/>
      <c r="I29" s="420"/>
      <c r="J29" s="420"/>
      <c r="K29" s="420"/>
      <c r="L29" s="420"/>
      <c r="M29" s="421"/>
      <c r="N29" s="420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2"/>
      <c r="Z29" s="422" t="s">
        <v>38</v>
      </c>
      <c r="AA29" s="435"/>
      <c r="AB29" s="435"/>
      <c r="AC29" s="435"/>
      <c r="AD29" s="435"/>
      <c r="AE29" s="435"/>
      <c r="AF29" s="435"/>
      <c r="AG29" s="424"/>
      <c r="AH29" s="496"/>
      <c r="AI29" s="496" t="s">
        <v>37</v>
      </c>
      <c r="AJ29" s="339"/>
    </row>
    <row r="30" spans="1:36" x14ac:dyDescent="0.2">
      <c r="A30" s="328" t="s">
        <v>375</v>
      </c>
      <c r="B30" s="324"/>
      <c r="C30" s="324"/>
      <c r="D30" s="324"/>
      <c r="E30" s="324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6" x14ac:dyDescent="0.2">
      <c r="A31" s="324"/>
      <c r="B31" s="324"/>
      <c r="C31" s="324"/>
      <c r="D31" s="324"/>
      <c r="E31" s="324"/>
    </row>
    <row r="32" spans="1:36" x14ac:dyDescent="0.2">
      <c r="A32" s="324"/>
      <c r="B32" s="426" t="s">
        <v>376</v>
      </c>
      <c r="C32" s="324"/>
      <c r="D32" s="324"/>
      <c r="E32" s="324"/>
      <c r="F32" s="97">
        <v>395.31853200000012</v>
      </c>
      <c r="G32" s="97">
        <v>403.69848500000001</v>
      </c>
      <c r="H32" s="97">
        <v>462.72643699999992</v>
      </c>
      <c r="I32" s="97">
        <v>455.89322399999998</v>
      </c>
      <c r="J32" s="97">
        <v>641.54242499999987</v>
      </c>
      <c r="K32" s="97">
        <v>388.50297800000004</v>
      </c>
      <c r="L32" s="97">
        <v>691.1362849999997</v>
      </c>
      <c r="M32" s="97">
        <v>798.79045000000008</v>
      </c>
      <c r="N32" s="97">
        <v>850.62080900000012</v>
      </c>
      <c r="O32" s="97">
        <v>909.39003900000034</v>
      </c>
      <c r="P32" s="97">
        <v>920.32334700000024</v>
      </c>
      <c r="Q32" s="97">
        <v>911.14334100000019</v>
      </c>
      <c r="R32" s="97">
        <v>970.55304300000012</v>
      </c>
      <c r="S32" s="97">
        <v>1101.5198729999997</v>
      </c>
      <c r="T32" s="97">
        <v>1190.8756819999996</v>
      </c>
      <c r="U32" s="97">
        <v>1311.7475970000007</v>
      </c>
      <c r="V32" s="97">
        <v>1341.024952</v>
      </c>
      <c r="W32" s="97">
        <v>1542.2016140000005</v>
      </c>
      <c r="X32" s="97">
        <v>1544.8673750000003</v>
      </c>
      <c r="Y32" s="97">
        <v>1652.0041689999998</v>
      </c>
      <c r="Z32" s="97">
        <v>1758.9317860000001</v>
      </c>
      <c r="AA32" s="97">
        <v>1724.0918409999999</v>
      </c>
      <c r="AB32" s="97">
        <v>1900.2497669999998</v>
      </c>
      <c r="AC32" s="97">
        <v>1880.307393</v>
      </c>
      <c r="AD32" s="97">
        <v>1865.9745140000007</v>
      </c>
      <c r="AE32" s="97">
        <v>2084.6172919999999</v>
      </c>
      <c r="AF32" s="97">
        <v>2018.0299190000003</v>
      </c>
      <c r="AG32" s="97">
        <v>2092.3151990000001</v>
      </c>
      <c r="AH32" s="97">
        <v>2313.1773230000008</v>
      </c>
      <c r="AI32" s="97">
        <v>2406.0586409999992</v>
      </c>
      <c r="AJ32" s="282"/>
    </row>
    <row r="33" spans="1:37" x14ac:dyDescent="0.2">
      <c r="A33" s="324"/>
      <c r="B33" s="426" t="s">
        <v>377</v>
      </c>
      <c r="C33" s="324"/>
      <c r="D33" s="324"/>
      <c r="E33" s="324"/>
      <c r="F33" s="327">
        <v>16.311136999999999</v>
      </c>
      <c r="G33" s="327">
        <v>15.052895000000001</v>
      </c>
      <c r="H33" s="327">
        <v>14.917538999999996</v>
      </c>
      <c r="I33" s="327">
        <v>20.98048</v>
      </c>
      <c r="J33" s="327">
        <v>24.521625</v>
      </c>
      <c r="K33" s="327">
        <v>20.767325</v>
      </c>
      <c r="L33" s="327">
        <v>37.122701000000006</v>
      </c>
      <c r="M33" s="327">
        <v>30.103191999999993</v>
      </c>
      <c r="N33" s="327">
        <v>36.508517999999995</v>
      </c>
      <c r="O33" s="327">
        <v>37.891693999999994</v>
      </c>
      <c r="P33" s="327">
        <v>34.095853999999996</v>
      </c>
      <c r="Q33" s="327">
        <v>36.522518999999996</v>
      </c>
      <c r="R33" s="327">
        <v>30.502002999999995</v>
      </c>
      <c r="S33" s="327">
        <v>37.339655999999998</v>
      </c>
      <c r="T33" s="327">
        <v>43.839254999999994</v>
      </c>
      <c r="U33" s="327">
        <v>46.965869000000005</v>
      </c>
      <c r="V33" s="327">
        <v>45.322227999999996</v>
      </c>
      <c r="W33" s="327">
        <v>48.443349000000012</v>
      </c>
      <c r="X33" s="327">
        <v>49.166809000000001</v>
      </c>
      <c r="Y33" s="327">
        <v>49.661710000000014</v>
      </c>
      <c r="Z33" s="327">
        <v>54.725821999999994</v>
      </c>
      <c r="AA33" s="327">
        <v>66.267533999999998</v>
      </c>
      <c r="AB33" s="327">
        <v>75.246232999999989</v>
      </c>
      <c r="AC33" s="327">
        <v>73.427778999999987</v>
      </c>
      <c r="AD33" s="327">
        <v>71.523233999999988</v>
      </c>
      <c r="AE33" s="327">
        <v>70.662782000000007</v>
      </c>
      <c r="AF33" s="327">
        <v>79.592243999999994</v>
      </c>
      <c r="AG33" s="327">
        <v>96.557942000000011</v>
      </c>
      <c r="AH33" s="327">
        <v>108.85082800000001</v>
      </c>
      <c r="AI33" s="327">
        <v>110.80829300000002</v>
      </c>
      <c r="AJ33" s="282"/>
    </row>
    <row r="34" spans="1:37" x14ac:dyDescent="0.2">
      <c r="A34" s="331"/>
      <c r="B34" s="331"/>
      <c r="C34" s="331"/>
      <c r="D34" s="331"/>
      <c r="E34" s="331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282"/>
    </row>
    <row r="35" spans="1:37" x14ac:dyDescent="0.2">
      <c r="A35" s="325" t="s">
        <v>378</v>
      </c>
      <c r="B35" s="324"/>
      <c r="C35" s="324"/>
      <c r="D35" s="324"/>
      <c r="E35" s="324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282"/>
    </row>
    <row r="36" spans="1:37" x14ac:dyDescent="0.2">
      <c r="A36" s="325"/>
      <c r="B36" s="324"/>
      <c r="C36" s="324"/>
      <c r="D36" s="324"/>
      <c r="E36" s="324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425"/>
      <c r="T36" s="425"/>
      <c r="U36" s="425"/>
      <c r="V36" s="425"/>
      <c r="W36" s="425"/>
      <c r="X36" s="425"/>
      <c r="Y36" s="425"/>
      <c r="Z36" s="425"/>
      <c r="AA36" s="425"/>
      <c r="AB36" s="327"/>
      <c r="AC36" s="327"/>
      <c r="AD36" s="327"/>
      <c r="AE36" s="327"/>
      <c r="AF36" s="327"/>
      <c r="AG36" s="327"/>
      <c r="AH36" s="327"/>
      <c r="AI36" s="327"/>
      <c r="AJ36" s="282"/>
    </row>
    <row r="37" spans="1:37" x14ac:dyDescent="0.2">
      <c r="A37" s="325"/>
      <c r="B37" s="426" t="s">
        <v>379</v>
      </c>
      <c r="C37" s="324"/>
      <c r="D37" s="324"/>
      <c r="E37" s="324"/>
      <c r="F37" s="327">
        <v>865.50301300000012</v>
      </c>
      <c r="G37" s="327">
        <v>956.32592699999998</v>
      </c>
      <c r="H37" s="327">
        <v>1076.142501</v>
      </c>
      <c r="I37" s="327">
        <v>1098.0791240000001</v>
      </c>
      <c r="J37" s="327">
        <v>1157.3907320000003</v>
      </c>
      <c r="K37" s="327">
        <v>1080.2468839999997</v>
      </c>
      <c r="L37" s="327">
        <v>1202.6044470000004</v>
      </c>
      <c r="M37" s="327">
        <v>1331.6603369999998</v>
      </c>
      <c r="N37" s="327">
        <v>1472.7089840000003</v>
      </c>
      <c r="O37" s="327">
        <v>1446.1904259999997</v>
      </c>
      <c r="P37" s="327">
        <v>1508.5089679999994</v>
      </c>
      <c r="Q37" s="327">
        <v>1433.1516550000001</v>
      </c>
      <c r="R37" s="327">
        <v>1399.7262270000003</v>
      </c>
      <c r="S37" s="327">
        <v>1481.9435309999992</v>
      </c>
      <c r="T37" s="327">
        <v>1619.8390270000004</v>
      </c>
      <c r="U37" s="327">
        <v>1720.8375000000001</v>
      </c>
      <c r="V37" s="327">
        <v>1780.6018289999995</v>
      </c>
      <c r="W37" s="327">
        <v>1951.9233510000004</v>
      </c>
      <c r="X37" s="327">
        <v>2101.4882190000012</v>
      </c>
      <c r="Y37" s="327">
        <v>2167.5953790000003</v>
      </c>
      <c r="Z37" s="327">
        <v>2408.8935729999994</v>
      </c>
      <c r="AA37" s="327">
        <v>2457.2378779999995</v>
      </c>
      <c r="AB37" s="327">
        <v>2533.5734319999997</v>
      </c>
      <c r="AC37" s="327">
        <v>2672.9925440000006</v>
      </c>
      <c r="AD37" s="327">
        <v>2723.968578</v>
      </c>
      <c r="AE37" s="327">
        <v>2955.479988999999</v>
      </c>
      <c r="AF37" s="327">
        <v>2916.4123400000008</v>
      </c>
      <c r="AG37" s="327">
        <v>3107.4791650000002</v>
      </c>
      <c r="AH37" s="327">
        <v>3658.905807000001</v>
      </c>
      <c r="AI37" s="327">
        <v>3890.4887370000001</v>
      </c>
      <c r="AJ37" s="282"/>
    </row>
    <row r="38" spans="1:37" x14ac:dyDescent="0.2">
      <c r="A38" s="325"/>
      <c r="B38" s="426" t="s">
        <v>380</v>
      </c>
      <c r="C38" s="324"/>
      <c r="D38" s="324"/>
      <c r="E38" s="324"/>
      <c r="F38" s="327">
        <v>22.601018999999997</v>
      </c>
      <c r="G38" s="327">
        <v>20.918994999999999</v>
      </c>
      <c r="H38" s="327">
        <v>26.642288999999991</v>
      </c>
      <c r="I38" s="327">
        <v>33.495258999999997</v>
      </c>
      <c r="J38" s="327">
        <v>36.452389000000011</v>
      </c>
      <c r="K38" s="327">
        <v>25.073646000000004</v>
      </c>
      <c r="L38" s="327">
        <v>28.056789000000002</v>
      </c>
      <c r="M38" s="327">
        <v>41.425073999999995</v>
      </c>
      <c r="N38" s="327">
        <v>47.359155000000008</v>
      </c>
      <c r="O38" s="327">
        <v>47.540158999999996</v>
      </c>
      <c r="P38" s="327">
        <v>34.950433000000004</v>
      </c>
      <c r="Q38" s="327">
        <v>38.320311000000004</v>
      </c>
      <c r="R38" s="327">
        <v>33.948334999999993</v>
      </c>
      <c r="S38" s="327">
        <v>40.616658000000001</v>
      </c>
      <c r="T38" s="327">
        <v>46.819259999999993</v>
      </c>
      <c r="U38" s="327">
        <v>48.218593000000006</v>
      </c>
      <c r="V38" s="327">
        <v>65.762439000000015</v>
      </c>
      <c r="W38" s="327">
        <v>83.909077999999994</v>
      </c>
      <c r="X38" s="327">
        <v>109.09241300000002</v>
      </c>
      <c r="Y38" s="327">
        <v>80.679161999999977</v>
      </c>
      <c r="Z38" s="327">
        <v>86.537326999999976</v>
      </c>
      <c r="AA38" s="327">
        <v>97.006672999999978</v>
      </c>
      <c r="AB38" s="327">
        <v>102.81389300000001</v>
      </c>
      <c r="AC38" s="327">
        <v>101.85523999999999</v>
      </c>
      <c r="AD38" s="327">
        <v>82.638027000000022</v>
      </c>
      <c r="AE38" s="327">
        <v>110.07829900000002</v>
      </c>
      <c r="AF38" s="327">
        <v>80.482271000000011</v>
      </c>
      <c r="AG38" s="327">
        <v>99.049668000000011</v>
      </c>
      <c r="AH38" s="327">
        <v>115.49678199999994</v>
      </c>
      <c r="AI38" s="327">
        <v>154.95275600000002</v>
      </c>
      <c r="AJ38" s="282"/>
    </row>
    <row r="39" spans="1:37" ht="13.5" thickBot="1" x14ac:dyDescent="0.25">
      <c r="A39" s="324"/>
      <c r="B39" s="324"/>
      <c r="C39" s="324"/>
      <c r="D39" s="324"/>
      <c r="E39" s="324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282"/>
    </row>
    <row r="40" spans="1:37" x14ac:dyDescent="0.2">
      <c r="A40" s="344" t="s">
        <v>381</v>
      </c>
      <c r="B40" s="340"/>
      <c r="C40" s="340"/>
      <c r="D40" s="340"/>
      <c r="E40" s="340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282"/>
    </row>
    <row r="41" spans="1:37" x14ac:dyDescent="0.2">
      <c r="A41" s="324"/>
      <c r="B41" s="325" t="s">
        <v>261</v>
      </c>
      <c r="C41" s="324"/>
      <c r="D41" s="324"/>
      <c r="E41" s="324"/>
      <c r="F41" s="334">
        <f t="shared" ref="F41:AA41" si="3">SUM(F32+F37)</f>
        <v>1260.8215450000002</v>
      </c>
      <c r="G41" s="334">
        <f t="shared" si="3"/>
        <v>1360.024412</v>
      </c>
      <c r="H41" s="334">
        <f t="shared" si="3"/>
        <v>1538.8689380000001</v>
      </c>
      <c r="I41" s="334">
        <f t="shared" si="3"/>
        <v>1553.972348</v>
      </c>
      <c r="J41" s="334">
        <f t="shared" si="3"/>
        <v>1798.9331570000002</v>
      </c>
      <c r="K41" s="334">
        <f t="shared" si="3"/>
        <v>1468.7498619999997</v>
      </c>
      <c r="L41" s="334">
        <f t="shared" si="3"/>
        <v>1893.7407320000002</v>
      </c>
      <c r="M41" s="334">
        <f t="shared" si="3"/>
        <v>2130.4507869999998</v>
      </c>
      <c r="N41" s="334">
        <f t="shared" si="3"/>
        <v>2323.3297930000003</v>
      </c>
      <c r="O41" s="334">
        <f t="shared" si="3"/>
        <v>2355.580465</v>
      </c>
      <c r="P41" s="334">
        <f t="shared" si="3"/>
        <v>2428.8323149999997</v>
      </c>
      <c r="Q41" s="334">
        <f t="shared" si="3"/>
        <v>2344.2949960000005</v>
      </c>
      <c r="R41" s="334">
        <f t="shared" si="3"/>
        <v>2370.2792700000005</v>
      </c>
      <c r="S41" s="334">
        <f t="shared" si="3"/>
        <v>2583.4634039999992</v>
      </c>
      <c r="T41" s="334">
        <f t="shared" si="3"/>
        <v>2810.7147089999999</v>
      </c>
      <c r="U41" s="334">
        <f t="shared" si="3"/>
        <v>3032.585097000001</v>
      </c>
      <c r="V41" s="334">
        <f t="shared" si="3"/>
        <v>3121.6267809999995</v>
      </c>
      <c r="W41" s="334">
        <f t="shared" si="3"/>
        <v>3494.1249650000009</v>
      </c>
      <c r="X41" s="334">
        <f t="shared" si="3"/>
        <v>3646.3555940000015</v>
      </c>
      <c r="Y41" s="334">
        <f t="shared" si="3"/>
        <v>3819.5995480000001</v>
      </c>
      <c r="Z41" s="334">
        <f t="shared" si="3"/>
        <v>4167.8253589999995</v>
      </c>
      <c r="AA41" s="334">
        <f t="shared" si="3"/>
        <v>4181.3297189999994</v>
      </c>
      <c r="AB41" s="334">
        <v>4433.8231989999995</v>
      </c>
      <c r="AC41" s="334">
        <v>4553.2999370000007</v>
      </c>
      <c r="AD41" s="334">
        <v>4589.9430920000004</v>
      </c>
      <c r="AE41" s="334">
        <v>5040.0972809999985</v>
      </c>
      <c r="AF41" s="334">
        <v>4934.4422590000013</v>
      </c>
      <c r="AG41" s="334">
        <v>5199.7943640000003</v>
      </c>
      <c r="AH41" s="334">
        <v>5972.0831300000018</v>
      </c>
      <c r="AI41" s="334">
        <v>6296.5473779999993</v>
      </c>
      <c r="AJ41" s="282"/>
      <c r="AK41" s="497"/>
    </row>
    <row r="42" spans="1:37" x14ac:dyDescent="0.2">
      <c r="A42" s="324"/>
      <c r="B42" s="325" t="s">
        <v>260</v>
      </c>
      <c r="C42" s="324"/>
      <c r="D42" s="324"/>
      <c r="E42" s="324"/>
      <c r="F42" s="334">
        <f t="shared" ref="F42:AA42" si="4">SUM(F33+F38)</f>
        <v>38.912155999999996</v>
      </c>
      <c r="G42" s="334">
        <f t="shared" si="4"/>
        <v>35.971890000000002</v>
      </c>
      <c r="H42" s="334">
        <f t="shared" si="4"/>
        <v>41.559827999999989</v>
      </c>
      <c r="I42" s="334">
        <f t="shared" si="4"/>
        <v>54.475738999999997</v>
      </c>
      <c r="J42" s="334">
        <f t="shared" si="4"/>
        <v>60.974014000000011</v>
      </c>
      <c r="K42" s="334">
        <f t="shared" si="4"/>
        <v>45.840971000000003</v>
      </c>
      <c r="L42" s="334">
        <f t="shared" si="4"/>
        <v>65.179490000000015</v>
      </c>
      <c r="M42" s="334">
        <f t="shared" si="4"/>
        <v>71.528265999999988</v>
      </c>
      <c r="N42" s="334">
        <f t="shared" si="4"/>
        <v>83.867672999999996</v>
      </c>
      <c r="O42" s="334">
        <f t="shared" si="4"/>
        <v>85.43185299999999</v>
      </c>
      <c r="P42" s="334">
        <f t="shared" si="4"/>
        <v>69.046287000000007</v>
      </c>
      <c r="Q42" s="334">
        <f t="shared" si="4"/>
        <v>74.842829999999992</v>
      </c>
      <c r="R42" s="334">
        <f t="shared" si="4"/>
        <v>64.450337999999988</v>
      </c>
      <c r="S42" s="334">
        <f t="shared" si="4"/>
        <v>77.956313999999992</v>
      </c>
      <c r="T42" s="334">
        <f t="shared" si="4"/>
        <v>90.658514999999994</v>
      </c>
      <c r="U42" s="334">
        <f t="shared" si="4"/>
        <v>95.184462000000011</v>
      </c>
      <c r="V42" s="334">
        <f t="shared" si="4"/>
        <v>111.08466700000001</v>
      </c>
      <c r="W42" s="334">
        <f t="shared" si="4"/>
        <v>132.35242700000001</v>
      </c>
      <c r="X42" s="334">
        <f t="shared" si="4"/>
        <v>158.25922200000002</v>
      </c>
      <c r="Y42" s="334">
        <f t="shared" si="4"/>
        <v>130.34087199999999</v>
      </c>
      <c r="Z42" s="334">
        <f t="shared" si="4"/>
        <v>141.26314899999997</v>
      </c>
      <c r="AA42" s="334">
        <f t="shared" si="4"/>
        <v>163.27420699999999</v>
      </c>
      <c r="AB42" s="334">
        <v>178.060126</v>
      </c>
      <c r="AC42" s="334">
        <v>175.28301899999997</v>
      </c>
      <c r="AD42" s="334">
        <v>154.16126100000002</v>
      </c>
      <c r="AE42" s="334">
        <v>180.74108100000001</v>
      </c>
      <c r="AF42" s="334">
        <v>160.07451500000002</v>
      </c>
      <c r="AG42" s="334">
        <v>195.60761000000002</v>
      </c>
      <c r="AH42" s="334">
        <v>224.34760999999995</v>
      </c>
      <c r="AI42" s="334">
        <v>265.76104900000007</v>
      </c>
      <c r="AJ42" s="282"/>
    </row>
    <row r="43" spans="1:37" ht="13.5" thickBot="1" x14ac:dyDescent="0.25">
      <c r="A43" s="337"/>
      <c r="B43" s="337"/>
      <c r="C43" s="337"/>
      <c r="D43" s="337"/>
      <c r="E43" s="337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</row>
    <row r="44" spans="1:37" x14ac:dyDescent="0.2">
      <c r="A44" s="490"/>
      <c r="B44" s="324"/>
    </row>
    <row r="45" spans="1:37" x14ac:dyDescent="0.2">
      <c r="A45" s="490" t="s">
        <v>365</v>
      </c>
    </row>
    <row r="46" spans="1:37" x14ac:dyDescent="0.2">
      <c r="A46" s="347" t="s">
        <v>469</v>
      </c>
    </row>
    <row r="47" spans="1:37" x14ac:dyDescent="0.2">
      <c r="R47" s="498"/>
    </row>
  </sheetData>
  <conditionalFormatting sqref="AJ32:AJ4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9" location="'Table 13'!A1" display="Field (Table 13)"/>
    <hyperlink ref="B10" location="'Table 15'!A1" display="Protected (Table 15)"/>
    <hyperlink ref="B16" location="'Table 6'!A1" display="Open (Table 6)"/>
    <hyperlink ref="B17" location="'Table 6'!A1" display="Glasshouse (Table 6)"/>
    <hyperlink ref="B32" location="'Table 17'!A1" display="Imports (Table 17) *"/>
    <hyperlink ref="B33" location="'Table 19'!A1" display="Exports (Table 19) *"/>
    <hyperlink ref="B37" location="'Table 8'!A1" display="Imports (Table 8) *"/>
    <hyperlink ref="B38" location="'Table 9'!A28" display="Exports (Table 9b) *"/>
    <hyperlink ref="AI1" r:id="rId1" display="lisa.brown@defra.gsi.gov.uk 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landscape" horizontalDpi="4294967292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7F85"/>
  </sheetPr>
  <dimension ref="A1:AI114"/>
  <sheetViews>
    <sheetView showGridLines="0"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11.44140625" style="16" customWidth="1"/>
    <col min="2" max="2" width="25.88671875" style="15" customWidth="1"/>
    <col min="3" max="12" width="6.77734375" style="352" customWidth="1"/>
    <col min="13" max="27" width="6.77734375" style="1" customWidth="1"/>
    <col min="28" max="28" width="7.5546875" style="16" customWidth="1"/>
    <col min="29" max="29" width="8.6640625" style="16" bestFit="1" customWidth="1"/>
    <col min="30" max="32" width="7.5546875" style="16" customWidth="1"/>
    <col min="33" max="34" width="7.44140625" style="16" customWidth="1"/>
    <col min="35" max="16384" width="8.88671875" style="16"/>
  </cols>
  <sheetData>
    <row r="1" spans="1:27" x14ac:dyDescent="0.2">
      <c r="A1" s="668" t="s">
        <v>77</v>
      </c>
      <c r="B1" s="669"/>
      <c r="C1" s="669"/>
      <c r="D1" s="670"/>
      <c r="E1" s="670"/>
      <c r="F1" s="670"/>
      <c r="G1" s="670"/>
      <c r="H1" s="457"/>
      <c r="I1" s="457" t="s">
        <v>468</v>
      </c>
      <c r="J1" s="645" t="s">
        <v>456</v>
      </c>
      <c r="K1" s="670"/>
    </row>
    <row r="2" spans="1:27" x14ac:dyDescent="0.2">
      <c r="A2" s="671" t="s">
        <v>76</v>
      </c>
      <c r="B2" s="669"/>
      <c r="C2" s="669"/>
      <c r="D2" s="670"/>
      <c r="E2" s="670"/>
      <c r="F2" s="670"/>
      <c r="G2" s="670"/>
      <c r="H2" s="670"/>
      <c r="I2" s="670"/>
      <c r="J2" s="670"/>
      <c r="K2" s="670"/>
    </row>
    <row r="3" spans="1:27" x14ac:dyDescent="0.2">
      <c r="A3" s="567" t="s">
        <v>75</v>
      </c>
      <c r="B3" s="669"/>
      <c r="C3" s="669"/>
      <c r="D3" s="670"/>
      <c r="E3" s="16"/>
      <c r="F3" s="16"/>
      <c r="G3" s="16"/>
      <c r="H3" s="16"/>
      <c r="I3" s="16"/>
      <c r="J3" s="670"/>
      <c r="K3" s="670"/>
    </row>
    <row r="4" spans="1:27" x14ac:dyDescent="0.2">
      <c r="A4" s="816"/>
      <c r="B4" s="817"/>
      <c r="C4" s="818">
        <v>2010</v>
      </c>
      <c r="D4" s="818">
        <v>2011</v>
      </c>
      <c r="E4" s="818">
        <v>2012</v>
      </c>
      <c r="F4" s="818">
        <v>2013</v>
      </c>
      <c r="G4" s="818">
        <v>2014</v>
      </c>
      <c r="H4" s="818">
        <v>2015</v>
      </c>
      <c r="I4" s="819">
        <v>2016</v>
      </c>
      <c r="J4" s="819">
        <v>2017</v>
      </c>
      <c r="L4" s="1"/>
      <c r="AA4" s="16"/>
    </row>
    <row r="5" spans="1:27" ht="13.5" thickBot="1" x14ac:dyDescent="0.25">
      <c r="A5" s="820"/>
      <c r="B5" s="820"/>
      <c r="C5" s="821"/>
      <c r="D5" s="821"/>
      <c r="E5" s="821"/>
      <c r="F5" s="821"/>
      <c r="G5" s="821"/>
      <c r="H5" s="821"/>
      <c r="I5" s="821"/>
      <c r="J5" s="821" t="s">
        <v>37</v>
      </c>
      <c r="L5" s="1"/>
      <c r="AA5" s="16"/>
    </row>
    <row r="6" spans="1:27" x14ac:dyDescent="0.2">
      <c r="A6" s="672" t="s">
        <v>36</v>
      </c>
      <c r="B6" s="673"/>
      <c r="C6" s="80"/>
      <c r="D6" s="80"/>
      <c r="E6" s="80"/>
      <c r="F6" s="80"/>
      <c r="G6" s="80"/>
      <c r="H6" s="80"/>
      <c r="I6" s="80"/>
      <c r="J6" s="80"/>
      <c r="L6" s="1"/>
      <c r="AA6" s="16"/>
    </row>
    <row r="7" spans="1:27" x14ac:dyDescent="0.2">
      <c r="A7" s="674" t="s">
        <v>35</v>
      </c>
      <c r="B7" s="673"/>
      <c r="C7" s="675"/>
      <c r="D7" s="675"/>
      <c r="E7" s="675"/>
      <c r="F7" s="675"/>
      <c r="G7" s="675"/>
      <c r="H7" s="675"/>
      <c r="I7" s="675"/>
      <c r="J7" s="675"/>
      <c r="L7" s="1"/>
      <c r="AA7" s="16"/>
    </row>
    <row r="8" spans="1:27" x14ac:dyDescent="0.2">
      <c r="A8" s="673"/>
      <c r="B8" s="673" t="s">
        <v>34</v>
      </c>
      <c r="C8" s="67">
        <v>1993</v>
      </c>
      <c r="D8" s="67">
        <v>1890</v>
      </c>
      <c r="E8" s="67">
        <v>1697</v>
      </c>
      <c r="F8" s="67">
        <v>1543</v>
      </c>
      <c r="G8" s="67">
        <v>1437</v>
      </c>
      <c r="H8" s="67">
        <v>1394</v>
      </c>
      <c r="I8" s="39">
        <v>1362</v>
      </c>
      <c r="J8" s="39">
        <v>1291</v>
      </c>
      <c r="L8" s="1"/>
      <c r="AA8" s="16"/>
    </row>
    <row r="9" spans="1:27" x14ac:dyDescent="0.2">
      <c r="A9" s="673"/>
      <c r="B9" s="676" t="s">
        <v>33</v>
      </c>
      <c r="C9" s="677" t="s">
        <v>12</v>
      </c>
      <c r="D9" s="677" t="s">
        <v>12</v>
      </c>
      <c r="E9" s="677" t="s">
        <v>12</v>
      </c>
      <c r="F9" s="677" t="s">
        <v>12</v>
      </c>
      <c r="G9" s="677" t="s">
        <v>12</v>
      </c>
      <c r="H9" s="677" t="s">
        <v>12</v>
      </c>
      <c r="I9" s="39">
        <v>1993</v>
      </c>
      <c r="J9" s="39">
        <v>2110</v>
      </c>
      <c r="L9" s="1"/>
      <c r="AA9" s="16"/>
    </row>
    <row r="10" spans="1:27" x14ac:dyDescent="0.2">
      <c r="A10" s="673"/>
      <c r="B10" s="676" t="s">
        <v>32</v>
      </c>
      <c r="C10" s="677" t="s">
        <v>12</v>
      </c>
      <c r="D10" s="677" t="s">
        <v>12</v>
      </c>
      <c r="E10" s="677" t="s">
        <v>12</v>
      </c>
      <c r="F10" s="677" t="s">
        <v>12</v>
      </c>
      <c r="G10" s="677" t="s">
        <v>12</v>
      </c>
      <c r="H10" s="677" t="s">
        <v>12</v>
      </c>
      <c r="I10" s="39">
        <v>602</v>
      </c>
      <c r="J10" s="39">
        <v>612</v>
      </c>
      <c r="L10" s="1"/>
      <c r="AA10" s="16"/>
    </row>
    <row r="11" spans="1:27" x14ac:dyDescent="0.2">
      <c r="A11" s="673"/>
      <c r="B11" s="676" t="s">
        <v>31</v>
      </c>
      <c r="C11" s="677" t="s">
        <v>12</v>
      </c>
      <c r="D11" s="677" t="s">
        <v>12</v>
      </c>
      <c r="E11" s="677" t="s">
        <v>12</v>
      </c>
      <c r="F11" s="677" t="s">
        <v>12</v>
      </c>
      <c r="G11" s="677" t="s">
        <v>12</v>
      </c>
      <c r="H11" s="677" t="s">
        <v>12</v>
      </c>
      <c r="I11" s="39">
        <v>1936.3056242770558</v>
      </c>
      <c r="J11" s="39">
        <v>1967.8573541656588</v>
      </c>
      <c r="L11" s="1"/>
      <c r="AA11" s="16"/>
    </row>
    <row r="12" spans="1:27" x14ac:dyDescent="0.2">
      <c r="A12" s="673"/>
      <c r="B12" s="673" t="s">
        <v>30</v>
      </c>
      <c r="C12" s="67">
        <v>132.7114288002013</v>
      </c>
      <c r="D12" s="67">
        <v>120</v>
      </c>
      <c r="E12" s="67">
        <v>114.63775672289999</v>
      </c>
      <c r="F12" s="67">
        <v>121.29427952482141</v>
      </c>
      <c r="G12" s="67">
        <v>102.81570000000001</v>
      </c>
      <c r="H12" s="67">
        <v>100.5</v>
      </c>
      <c r="I12" s="678" t="s">
        <v>12</v>
      </c>
      <c r="J12" s="678" t="s">
        <v>12</v>
      </c>
      <c r="L12" s="1"/>
      <c r="AA12" s="16"/>
    </row>
    <row r="13" spans="1:27" x14ac:dyDescent="0.2">
      <c r="A13" s="673"/>
      <c r="B13" s="673" t="s">
        <v>29</v>
      </c>
      <c r="C13" s="67">
        <v>183.92685404673213</v>
      </c>
      <c r="D13" s="67">
        <v>175</v>
      </c>
      <c r="E13" s="67">
        <v>156.89217951999998</v>
      </c>
      <c r="F13" s="67">
        <v>166.00223540623321</v>
      </c>
      <c r="G13" s="67">
        <v>127.6998</v>
      </c>
      <c r="H13" s="67">
        <v>124.62</v>
      </c>
      <c r="I13" s="678" t="s">
        <v>12</v>
      </c>
      <c r="J13" s="678" t="s">
        <v>12</v>
      </c>
      <c r="L13" s="1"/>
      <c r="AA13" s="16"/>
    </row>
    <row r="14" spans="1:27" x14ac:dyDescent="0.2">
      <c r="A14" s="673"/>
      <c r="B14" s="673" t="s">
        <v>28</v>
      </c>
      <c r="C14" s="67">
        <v>145.042</v>
      </c>
      <c r="D14" s="67">
        <v>135</v>
      </c>
      <c r="E14" s="67">
        <v>129</v>
      </c>
      <c r="F14" s="67">
        <v>136.49047666314223</v>
      </c>
      <c r="G14" s="67">
        <v>100.30799999999999</v>
      </c>
      <c r="H14" s="67">
        <v>96.48</v>
      </c>
      <c r="I14" s="678" t="s">
        <v>12</v>
      </c>
      <c r="J14" s="678" t="s">
        <v>12</v>
      </c>
      <c r="L14" s="1"/>
      <c r="AA14" s="16"/>
    </row>
    <row r="15" spans="1:27" x14ac:dyDescent="0.2">
      <c r="A15" s="673"/>
      <c r="B15" s="673" t="s">
        <v>27</v>
      </c>
      <c r="C15" s="67">
        <v>357.55770240015613</v>
      </c>
      <c r="D15" s="67">
        <v>338.18576111135496</v>
      </c>
      <c r="E15" s="67">
        <v>310.85542342799999</v>
      </c>
      <c r="F15" s="67">
        <v>328.90546447295071</v>
      </c>
      <c r="G15" s="67">
        <v>295.137</v>
      </c>
      <c r="H15" s="67">
        <v>289.44</v>
      </c>
      <c r="I15" s="678" t="s">
        <v>12</v>
      </c>
      <c r="J15" s="678" t="s">
        <v>12</v>
      </c>
      <c r="L15" s="1"/>
      <c r="AA15" s="16"/>
    </row>
    <row r="16" spans="1:27" x14ac:dyDescent="0.2">
      <c r="A16" s="673"/>
      <c r="B16" s="673" t="s">
        <v>26</v>
      </c>
      <c r="C16" s="67">
        <v>2264.2804402322636</v>
      </c>
      <c r="D16" s="67">
        <v>2548.91948765508</v>
      </c>
      <c r="E16" s="67">
        <v>2898.9764182879999</v>
      </c>
      <c r="F16" s="67">
        <v>3067.3075439328522</v>
      </c>
      <c r="G16" s="67">
        <v>3232.3540000000003</v>
      </c>
      <c r="H16" s="67">
        <v>3408.24</v>
      </c>
      <c r="I16" s="678" t="s">
        <v>12</v>
      </c>
      <c r="J16" s="678" t="s">
        <v>12</v>
      </c>
      <c r="L16" s="1"/>
      <c r="AA16" s="16"/>
    </row>
    <row r="17" spans="1:27" x14ac:dyDescent="0.2">
      <c r="A17" s="673"/>
      <c r="B17" s="674" t="s">
        <v>25</v>
      </c>
      <c r="C17" s="85">
        <v>5076.518425479353</v>
      </c>
      <c r="D17" s="85">
        <v>5207.1052487664347</v>
      </c>
      <c r="E17" s="85">
        <v>5307.3617779588994</v>
      </c>
      <c r="F17" s="85">
        <v>5363</v>
      </c>
      <c r="G17" s="85">
        <v>5295.3145000000004</v>
      </c>
      <c r="H17" s="85">
        <v>5413.28</v>
      </c>
      <c r="I17" s="679">
        <v>5893.3056242770563</v>
      </c>
      <c r="J17" s="679">
        <v>5980.8573541656588</v>
      </c>
      <c r="L17" s="1"/>
      <c r="AA17" s="16"/>
    </row>
    <row r="18" spans="1:27" x14ac:dyDescent="0.2">
      <c r="A18" s="674" t="s">
        <v>24</v>
      </c>
      <c r="B18" s="673"/>
      <c r="C18" s="80"/>
      <c r="D18" s="80"/>
      <c r="E18" s="80"/>
      <c r="F18" s="80"/>
      <c r="G18" s="80"/>
      <c r="H18" s="80"/>
      <c r="I18" s="678"/>
      <c r="J18" s="678"/>
      <c r="L18" s="1"/>
      <c r="AA18" s="16"/>
    </row>
    <row r="19" spans="1:27" x14ac:dyDescent="0.2">
      <c r="A19" s="673"/>
      <c r="B19" s="673" t="s">
        <v>23</v>
      </c>
      <c r="C19" s="67">
        <v>3483.7</v>
      </c>
      <c r="D19" s="67">
        <v>3474</v>
      </c>
      <c r="E19" s="67">
        <v>3326</v>
      </c>
      <c r="F19" s="67">
        <v>3289.3999999999987</v>
      </c>
      <c r="G19" s="67">
        <v>3226.1</v>
      </c>
      <c r="H19" s="67">
        <v>3093.5</v>
      </c>
      <c r="I19" s="678" t="s">
        <v>12</v>
      </c>
      <c r="J19" s="678" t="s">
        <v>12</v>
      </c>
      <c r="L19" s="1"/>
      <c r="AA19" s="16"/>
    </row>
    <row r="20" spans="1:27" x14ac:dyDescent="0.2">
      <c r="A20" s="673"/>
      <c r="B20" s="673" t="s">
        <v>527</v>
      </c>
      <c r="C20" s="67">
        <v>120</v>
      </c>
      <c r="D20" s="67">
        <v>110</v>
      </c>
      <c r="E20" s="67">
        <v>99</v>
      </c>
      <c r="F20" s="67">
        <v>105</v>
      </c>
      <c r="G20" s="67">
        <v>105</v>
      </c>
      <c r="H20" s="67">
        <v>105</v>
      </c>
      <c r="I20" s="678" t="s">
        <v>12</v>
      </c>
      <c r="J20" s="678" t="s">
        <v>12</v>
      </c>
      <c r="L20" s="1"/>
      <c r="AA20" s="16"/>
    </row>
    <row r="21" spans="1:27" x14ac:dyDescent="0.2">
      <c r="A21" s="673"/>
      <c r="B21" s="674" t="s">
        <v>22</v>
      </c>
      <c r="C21" s="85">
        <v>3603.7</v>
      </c>
      <c r="D21" s="85">
        <v>3584</v>
      </c>
      <c r="E21" s="85">
        <v>3425</v>
      </c>
      <c r="F21" s="85">
        <v>3394.3999999999987</v>
      </c>
      <c r="G21" s="85">
        <v>3331.1</v>
      </c>
      <c r="H21" s="85">
        <v>3198.5</v>
      </c>
      <c r="I21" s="22">
        <v>2934.2943757229441</v>
      </c>
      <c r="J21" s="22">
        <v>2903.8426458343411</v>
      </c>
      <c r="L21" s="1"/>
      <c r="AA21" s="16"/>
    </row>
    <row r="22" spans="1:27" x14ac:dyDescent="0.2">
      <c r="A22" s="674" t="s">
        <v>21</v>
      </c>
      <c r="B22" s="673"/>
      <c r="C22" s="80"/>
      <c r="D22" s="80"/>
      <c r="E22" s="80"/>
      <c r="F22" s="80"/>
      <c r="G22" s="80"/>
      <c r="H22" s="80"/>
      <c r="I22" s="678"/>
      <c r="J22" s="678"/>
      <c r="L22" s="1"/>
      <c r="AA22" s="16"/>
    </row>
    <row r="23" spans="1:27" x14ac:dyDescent="0.2">
      <c r="A23" s="673"/>
      <c r="B23" s="673" t="s">
        <v>20</v>
      </c>
      <c r="C23" s="67">
        <v>1285</v>
      </c>
      <c r="D23" s="67">
        <v>1295</v>
      </c>
      <c r="E23" s="67">
        <v>1203</v>
      </c>
      <c r="F23" s="67">
        <v>1219.4192368713736</v>
      </c>
      <c r="G23" s="67">
        <v>1216.32</v>
      </c>
      <c r="H23" s="67">
        <v>1245.72</v>
      </c>
      <c r="I23" s="678" t="s">
        <v>12</v>
      </c>
      <c r="J23" s="678" t="s">
        <v>12</v>
      </c>
      <c r="L23" s="1"/>
      <c r="AA23" s="16"/>
    </row>
    <row r="24" spans="1:27" x14ac:dyDescent="0.2">
      <c r="A24" s="673"/>
      <c r="B24" s="680" t="s">
        <v>19</v>
      </c>
      <c r="C24" s="677" t="s">
        <v>12</v>
      </c>
      <c r="D24" s="677" t="s">
        <v>12</v>
      </c>
      <c r="E24" s="677" t="s">
        <v>12</v>
      </c>
      <c r="F24" s="677" t="s">
        <v>12</v>
      </c>
      <c r="G24" s="677" t="s">
        <v>12</v>
      </c>
      <c r="H24" s="677" t="s">
        <v>12</v>
      </c>
      <c r="I24" s="678" t="s">
        <v>12</v>
      </c>
      <c r="J24" s="678" t="s">
        <v>12</v>
      </c>
      <c r="L24" s="1"/>
      <c r="AA24" s="16"/>
    </row>
    <row r="25" spans="1:27" x14ac:dyDescent="0.2">
      <c r="A25" s="673"/>
      <c r="B25" s="673" t="s">
        <v>18</v>
      </c>
      <c r="C25" s="677" t="s">
        <v>12</v>
      </c>
      <c r="D25" s="677" t="s">
        <v>12</v>
      </c>
      <c r="E25" s="677" t="s">
        <v>12</v>
      </c>
      <c r="F25" s="677" t="s">
        <v>12</v>
      </c>
      <c r="G25" s="677" t="s">
        <v>12</v>
      </c>
      <c r="H25" s="677" t="s">
        <v>12</v>
      </c>
      <c r="I25" s="678" t="s">
        <v>12</v>
      </c>
      <c r="J25" s="678" t="s">
        <v>12</v>
      </c>
      <c r="L25" s="1"/>
      <c r="AA25" s="16"/>
    </row>
    <row r="26" spans="1:27" x14ac:dyDescent="0.2">
      <c r="A26" s="673"/>
      <c r="B26" s="673" t="s">
        <v>17</v>
      </c>
      <c r="C26" s="67">
        <v>295</v>
      </c>
      <c r="D26" s="67">
        <v>284</v>
      </c>
      <c r="E26" s="67">
        <v>268</v>
      </c>
      <c r="F26" s="67">
        <v>226.58076312862642</v>
      </c>
      <c r="G26" s="67">
        <v>231.68</v>
      </c>
      <c r="H26" s="67">
        <v>237.28</v>
      </c>
      <c r="I26" s="678" t="s">
        <v>12</v>
      </c>
      <c r="J26" s="678" t="s">
        <v>12</v>
      </c>
      <c r="L26" s="1"/>
      <c r="AA26" s="16"/>
    </row>
    <row r="27" spans="1:27" x14ac:dyDescent="0.2">
      <c r="A27" s="673"/>
      <c r="B27" s="674" t="s">
        <v>16</v>
      </c>
      <c r="C27" s="85">
        <v>1580</v>
      </c>
      <c r="D27" s="85">
        <v>1579</v>
      </c>
      <c r="E27" s="85">
        <v>1471</v>
      </c>
      <c r="F27" s="85">
        <v>1446</v>
      </c>
      <c r="G27" s="85">
        <v>1448</v>
      </c>
      <c r="H27" s="85">
        <v>1483</v>
      </c>
      <c r="I27" s="679">
        <v>1524</v>
      </c>
      <c r="J27" s="679">
        <v>1539</v>
      </c>
      <c r="L27" s="1"/>
      <c r="AA27" s="16"/>
    </row>
    <row r="28" spans="1:27" x14ac:dyDescent="0.2">
      <c r="A28" s="673"/>
      <c r="B28" s="682" t="s">
        <v>528</v>
      </c>
      <c r="C28" s="196">
        <v>6940</v>
      </c>
      <c r="D28" s="196">
        <v>7055</v>
      </c>
      <c r="E28" s="196">
        <v>7232</v>
      </c>
      <c r="F28" s="196">
        <v>7320</v>
      </c>
      <c r="G28" s="196">
        <v>7430</v>
      </c>
      <c r="H28" s="196">
        <v>7680</v>
      </c>
      <c r="I28" s="679">
        <v>7685</v>
      </c>
      <c r="J28" s="679">
        <v>7720</v>
      </c>
      <c r="L28" s="1"/>
      <c r="AA28" s="16"/>
    </row>
    <row r="29" spans="1:27" x14ac:dyDescent="0.2">
      <c r="A29" s="672" t="s">
        <v>15</v>
      </c>
      <c r="B29" s="673"/>
      <c r="C29" s="80"/>
      <c r="D29" s="80"/>
      <c r="E29" s="80"/>
      <c r="F29" s="80"/>
      <c r="G29" s="80"/>
      <c r="H29" s="80"/>
      <c r="I29" s="39"/>
      <c r="J29" s="39"/>
      <c r="L29" s="1"/>
      <c r="AA29" s="16"/>
    </row>
    <row r="30" spans="1:27" x14ac:dyDescent="0.2">
      <c r="A30" s="673"/>
      <c r="B30" s="673" t="s">
        <v>14</v>
      </c>
      <c r="C30" s="67">
        <v>403.95873145873151</v>
      </c>
      <c r="D30" s="67">
        <v>394.7</v>
      </c>
      <c r="E30" s="67">
        <v>378</v>
      </c>
      <c r="F30" s="67">
        <v>372.77051129607611</v>
      </c>
      <c r="G30" s="67">
        <v>360.96</v>
      </c>
      <c r="H30" s="67">
        <v>350.4</v>
      </c>
      <c r="I30" s="678" t="s">
        <v>12</v>
      </c>
      <c r="J30" s="678" t="s">
        <v>12</v>
      </c>
      <c r="L30" s="1"/>
      <c r="AA30" s="16"/>
    </row>
    <row r="31" spans="1:27" x14ac:dyDescent="0.2">
      <c r="A31" s="673"/>
      <c r="B31" s="673" t="s">
        <v>13</v>
      </c>
      <c r="C31" s="677" t="s">
        <v>12</v>
      </c>
      <c r="D31" s="677" t="s">
        <v>12</v>
      </c>
      <c r="E31" s="677" t="s">
        <v>12</v>
      </c>
      <c r="F31" s="677" t="s">
        <v>12</v>
      </c>
      <c r="G31" s="677" t="s">
        <v>12</v>
      </c>
      <c r="H31" s="677" t="s">
        <v>12</v>
      </c>
      <c r="I31" s="678" t="s">
        <v>12</v>
      </c>
      <c r="J31" s="678" t="s">
        <v>12</v>
      </c>
      <c r="L31" s="1"/>
      <c r="AA31" s="16"/>
    </row>
    <row r="32" spans="1:27" x14ac:dyDescent="0.2">
      <c r="A32" s="673"/>
      <c r="B32" s="673" t="s">
        <v>404</v>
      </c>
      <c r="C32" s="677" t="s">
        <v>12</v>
      </c>
      <c r="D32" s="677" t="s">
        <v>12</v>
      </c>
      <c r="E32" s="677" t="s">
        <v>12</v>
      </c>
      <c r="F32" s="677" t="s">
        <v>12</v>
      </c>
      <c r="G32" s="677" t="s">
        <v>12</v>
      </c>
      <c r="H32" s="677" t="s">
        <v>12</v>
      </c>
      <c r="I32" s="678" t="s">
        <v>12</v>
      </c>
      <c r="J32" s="678" t="s">
        <v>12</v>
      </c>
      <c r="L32" s="1"/>
      <c r="AA32" s="16"/>
    </row>
    <row r="33" spans="1:27" x14ac:dyDescent="0.2">
      <c r="A33" s="673"/>
      <c r="B33" s="673" t="s">
        <v>458</v>
      </c>
      <c r="C33" s="677" t="s">
        <v>12</v>
      </c>
      <c r="D33" s="677" t="s">
        <v>12</v>
      </c>
      <c r="E33" s="677" t="s">
        <v>12</v>
      </c>
      <c r="F33" s="677" t="s">
        <v>12</v>
      </c>
      <c r="G33" s="677" t="s">
        <v>12</v>
      </c>
      <c r="H33" s="677" t="s">
        <v>12</v>
      </c>
      <c r="I33" s="678" t="s">
        <v>12</v>
      </c>
      <c r="J33" s="678" t="s">
        <v>12</v>
      </c>
      <c r="L33" s="1"/>
      <c r="AA33" s="16"/>
    </row>
    <row r="34" spans="1:27" x14ac:dyDescent="0.2">
      <c r="A34" s="673"/>
      <c r="B34" s="673" t="s">
        <v>459</v>
      </c>
      <c r="C34" s="67">
        <v>466.04126854126855</v>
      </c>
      <c r="D34" s="67">
        <v>455.3</v>
      </c>
      <c r="E34" s="67">
        <v>463</v>
      </c>
      <c r="F34" s="67">
        <v>452.22948870392389</v>
      </c>
      <c r="G34" s="67">
        <v>391.04</v>
      </c>
      <c r="H34" s="67">
        <v>379.6</v>
      </c>
      <c r="I34" s="678" t="s">
        <v>12</v>
      </c>
      <c r="J34" s="678" t="s">
        <v>12</v>
      </c>
      <c r="L34" s="1"/>
      <c r="AA34" s="16"/>
    </row>
    <row r="35" spans="1:27" x14ac:dyDescent="0.2">
      <c r="A35" s="673"/>
      <c r="B35" s="674" t="s">
        <v>11</v>
      </c>
      <c r="C35" s="85">
        <v>870</v>
      </c>
      <c r="D35" s="85">
        <v>850</v>
      </c>
      <c r="E35" s="85">
        <v>841</v>
      </c>
      <c r="F35" s="85">
        <v>825</v>
      </c>
      <c r="G35" s="85">
        <v>752</v>
      </c>
      <c r="H35" s="85">
        <v>730</v>
      </c>
      <c r="I35" s="679">
        <v>710</v>
      </c>
      <c r="J35" s="679">
        <v>640</v>
      </c>
      <c r="L35" s="1"/>
      <c r="AA35" s="16"/>
    </row>
    <row r="36" spans="1:27" x14ac:dyDescent="0.2">
      <c r="A36" s="673"/>
      <c r="B36" s="674" t="s">
        <v>402</v>
      </c>
      <c r="C36" s="67">
        <v>500</v>
      </c>
      <c r="D36" s="67">
        <v>550</v>
      </c>
      <c r="E36" s="67">
        <v>609</v>
      </c>
      <c r="F36" s="67">
        <v>659</v>
      </c>
      <c r="G36" s="67">
        <v>688</v>
      </c>
      <c r="H36" s="67">
        <v>711</v>
      </c>
      <c r="I36" s="679">
        <v>721</v>
      </c>
      <c r="J36" s="679">
        <v>731</v>
      </c>
      <c r="L36" s="1"/>
      <c r="AA36" s="16"/>
    </row>
    <row r="37" spans="1:27" x14ac:dyDescent="0.2">
      <c r="A37" s="673"/>
      <c r="B37" s="674" t="s">
        <v>529</v>
      </c>
      <c r="C37" s="679">
        <v>5389.2815745206462</v>
      </c>
      <c r="D37" s="679">
        <v>4839.6947512335646</v>
      </c>
      <c r="E37" s="679">
        <v>5299.638222041096</v>
      </c>
      <c r="F37" s="679">
        <v>4390.59</v>
      </c>
      <c r="G37" s="679">
        <v>4492.6255000000001</v>
      </c>
      <c r="H37" s="679">
        <v>6671.4199999999946</v>
      </c>
      <c r="I37" s="679">
        <v>5676</v>
      </c>
      <c r="J37" s="679">
        <v>4933.9199999999983</v>
      </c>
      <c r="L37" s="1"/>
      <c r="AA37" s="16"/>
    </row>
    <row r="38" spans="1:27" x14ac:dyDescent="0.2">
      <c r="A38" s="673"/>
      <c r="B38" s="674"/>
      <c r="C38" s="679"/>
      <c r="D38" s="679"/>
      <c r="E38" s="679"/>
      <c r="F38" s="679"/>
      <c r="G38" s="679"/>
      <c r="H38" s="679"/>
      <c r="I38" s="679"/>
      <c r="J38" s="679"/>
      <c r="L38" s="1"/>
      <c r="AA38" s="16"/>
    </row>
    <row r="39" spans="1:27" x14ac:dyDescent="0.2">
      <c r="A39" s="674" t="s">
        <v>7</v>
      </c>
      <c r="B39" s="80"/>
      <c r="C39" s="679">
        <v>23959.5</v>
      </c>
      <c r="D39" s="679">
        <v>23664.799999999999</v>
      </c>
      <c r="E39" s="679">
        <v>24184.999999999996</v>
      </c>
      <c r="F39" s="679">
        <v>23397.989999999998</v>
      </c>
      <c r="G39" s="679">
        <v>23437.040000000001</v>
      </c>
      <c r="H39" s="679">
        <v>25887.199999999993</v>
      </c>
      <c r="I39" s="679">
        <v>25143.600000000002</v>
      </c>
      <c r="J39" s="679">
        <v>24448.62</v>
      </c>
      <c r="L39" s="1"/>
      <c r="AA39" s="16"/>
    </row>
    <row r="40" spans="1:27" x14ac:dyDescent="0.2">
      <c r="A40" s="674"/>
      <c r="B40" s="80"/>
      <c r="C40" s="679"/>
      <c r="D40" s="679"/>
      <c r="E40" s="679"/>
      <c r="F40" s="679"/>
      <c r="G40" s="679"/>
      <c r="H40" s="679"/>
      <c r="I40" s="679"/>
      <c r="J40" s="679"/>
      <c r="L40" s="1"/>
      <c r="AA40" s="16"/>
    </row>
    <row r="41" spans="1:27" x14ac:dyDescent="0.2">
      <c r="A41" s="674" t="s">
        <v>42</v>
      </c>
      <c r="B41" s="673"/>
      <c r="C41" s="681"/>
      <c r="D41" s="681"/>
      <c r="E41" s="681"/>
      <c r="F41" s="681"/>
      <c r="G41" s="681"/>
      <c r="H41" s="681"/>
      <c r="I41" s="679"/>
      <c r="J41" s="679"/>
      <c r="L41" s="1"/>
      <c r="AA41" s="16"/>
    </row>
    <row r="42" spans="1:27" x14ac:dyDescent="0.2">
      <c r="A42" s="673"/>
      <c r="B42" s="673" t="s">
        <v>5</v>
      </c>
      <c r="C42" s="67">
        <v>4468.5</v>
      </c>
      <c r="D42" s="67">
        <v>4596.07421482676</v>
      </c>
      <c r="E42" s="67">
        <v>4648.2484296535204</v>
      </c>
      <c r="F42" s="67">
        <v>4606.1744146954916</v>
      </c>
      <c r="G42" s="67">
        <v>4534.7572965792533</v>
      </c>
      <c r="H42" s="67">
        <v>4510.7926953488413</v>
      </c>
      <c r="I42" s="678">
        <v>4644.0159892569054</v>
      </c>
      <c r="J42" s="678">
        <v>4728.3226465686093</v>
      </c>
      <c r="L42" s="1"/>
      <c r="AA42" s="16"/>
    </row>
    <row r="43" spans="1:27" x14ac:dyDescent="0.2">
      <c r="A43" s="673"/>
      <c r="B43" s="673" t="s">
        <v>4</v>
      </c>
      <c r="C43" s="67">
        <v>1769.8</v>
      </c>
      <c r="D43" s="67">
        <v>1720.9678399764393</v>
      </c>
      <c r="E43" s="67">
        <v>1616.0246669572621</v>
      </c>
      <c r="F43" s="67">
        <v>1548.1173809633949</v>
      </c>
      <c r="G43" s="67">
        <v>1461.8555385406744</v>
      </c>
      <c r="H43" s="67">
        <v>1538.0420706351106</v>
      </c>
      <c r="I43" s="678">
        <v>1515.6815114517067</v>
      </c>
      <c r="J43" s="678">
        <v>1512.1575464795756</v>
      </c>
      <c r="L43" s="1"/>
      <c r="AA43" s="16"/>
    </row>
    <row r="44" spans="1:27" x14ac:dyDescent="0.2">
      <c r="A44" s="673"/>
      <c r="B44" s="673" t="s">
        <v>3</v>
      </c>
      <c r="C44" s="67">
        <v>2511.0050000000001</v>
      </c>
      <c r="D44" s="67">
        <v>2477.0500000000002</v>
      </c>
      <c r="E44" s="67">
        <v>2471.1</v>
      </c>
      <c r="F44" s="67">
        <v>2525.1</v>
      </c>
      <c r="G44" s="67">
        <v>2538.0699999999997</v>
      </c>
      <c r="H44" s="67">
        <v>2514.3599999999997</v>
      </c>
      <c r="I44" s="678">
        <v>2502.31</v>
      </c>
      <c r="J44" s="678">
        <v>2552.31</v>
      </c>
      <c r="L44" s="1"/>
      <c r="AA44" s="16"/>
    </row>
    <row r="45" spans="1:27" x14ac:dyDescent="0.2">
      <c r="A45" s="673"/>
      <c r="B45" s="680" t="s">
        <v>2</v>
      </c>
      <c r="C45" s="678">
        <v>1615.7950000000001</v>
      </c>
      <c r="D45" s="678">
        <v>935.40794519679912</v>
      </c>
      <c r="E45" s="678">
        <v>598.32690338921748</v>
      </c>
      <c r="F45" s="678">
        <v>900.58820434111476</v>
      </c>
      <c r="G45" s="678">
        <v>840.85716488007347</v>
      </c>
      <c r="H45" s="678">
        <v>1388.2052340160499</v>
      </c>
      <c r="I45" s="678">
        <v>1328.7224992913871</v>
      </c>
      <c r="J45" s="678">
        <v>1953.7198069518163</v>
      </c>
      <c r="L45" s="1"/>
      <c r="AA45" s="16"/>
    </row>
    <row r="46" spans="1:27" x14ac:dyDescent="0.2">
      <c r="A46" s="673"/>
      <c r="B46" s="680"/>
      <c r="C46" s="67"/>
      <c r="D46" s="67"/>
      <c r="E46" s="67"/>
      <c r="F46" s="67"/>
      <c r="G46" s="67"/>
      <c r="H46" s="67"/>
      <c r="I46" s="678"/>
      <c r="J46" s="678"/>
      <c r="L46" s="1"/>
      <c r="AA46" s="16"/>
    </row>
    <row r="47" spans="1:27" x14ac:dyDescent="0.2">
      <c r="A47" s="674" t="s">
        <v>409</v>
      </c>
      <c r="B47" s="80"/>
      <c r="C47" s="679">
        <v>10365.1</v>
      </c>
      <c r="D47" s="679">
        <v>9729.5</v>
      </c>
      <c r="E47" s="679">
        <v>9333.7000000000007</v>
      </c>
      <c r="F47" s="679">
        <v>9579.9800000000014</v>
      </c>
      <c r="G47" s="679">
        <v>9375.5400000000009</v>
      </c>
      <c r="H47" s="679">
        <v>9951.4000000000015</v>
      </c>
      <c r="I47" s="679">
        <v>9990.73</v>
      </c>
      <c r="J47" s="679">
        <v>10746.51</v>
      </c>
      <c r="L47" s="1"/>
      <c r="AA47" s="16"/>
    </row>
    <row r="48" spans="1:27" x14ac:dyDescent="0.2">
      <c r="A48" s="674"/>
      <c r="B48" s="80"/>
      <c r="C48" s="679"/>
      <c r="D48" s="679"/>
      <c r="E48" s="679"/>
      <c r="F48" s="679"/>
      <c r="G48" s="679"/>
      <c r="H48" s="679"/>
      <c r="I48" s="679"/>
      <c r="J48" s="679"/>
      <c r="L48" s="1"/>
      <c r="AA48" s="16"/>
    </row>
    <row r="49" spans="1:35" x14ac:dyDescent="0.2">
      <c r="A49" s="674" t="s">
        <v>530</v>
      </c>
      <c r="B49" s="80"/>
      <c r="C49" s="679">
        <v>34324.6</v>
      </c>
      <c r="D49" s="679">
        <v>33394.300000000003</v>
      </c>
      <c r="E49" s="679">
        <v>33518.699999999997</v>
      </c>
      <c r="F49" s="679">
        <v>32977.97</v>
      </c>
      <c r="G49" s="679">
        <v>32812.58</v>
      </c>
      <c r="H49" s="679">
        <v>35838.599999999991</v>
      </c>
      <c r="I49" s="679">
        <v>35134.33</v>
      </c>
      <c r="J49" s="679">
        <v>35195.129999999997</v>
      </c>
      <c r="L49" s="1"/>
      <c r="AA49" s="16"/>
    </row>
    <row r="50" spans="1:35" x14ac:dyDescent="0.2">
      <c r="A50" s="674"/>
      <c r="B50" s="80"/>
      <c r="C50" s="679"/>
      <c r="D50" s="679"/>
      <c r="E50" s="679"/>
      <c r="F50" s="679"/>
      <c r="G50" s="679"/>
      <c r="H50" s="679"/>
      <c r="I50" s="679"/>
      <c r="J50" s="679"/>
      <c r="L50" s="1"/>
      <c r="AA50" s="16"/>
    </row>
    <row r="51" spans="1:35" x14ac:dyDescent="0.2">
      <c r="A51" s="674" t="s">
        <v>45</v>
      </c>
      <c r="B51" s="80"/>
      <c r="C51" s="85">
        <v>185</v>
      </c>
      <c r="D51" s="85">
        <v>192.06666666666666</v>
      </c>
      <c r="E51" s="85">
        <v>202</v>
      </c>
      <c r="F51" s="85">
        <v>222</v>
      </c>
      <c r="G51" s="85">
        <v>225</v>
      </c>
      <c r="H51" s="85">
        <v>218.5</v>
      </c>
      <c r="I51" s="679">
        <v>216.8</v>
      </c>
      <c r="J51" s="679">
        <v>217.3</v>
      </c>
    </row>
    <row r="52" spans="1:35" ht="13.5" thickBot="1" x14ac:dyDescent="0.25">
      <c r="A52" s="683"/>
      <c r="B52" s="82"/>
      <c r="C52" s="170"/>
      <c r="D52" s="170"/>
      <c r="E52" s="170"/>
      <c r="F52" s="170"/>
      <c r="G52" s="170"/>
      <c r="H52" s="170"/>
      <c r="I52" s="684"/>
      <c r="J52" s="684"/>
    </row>
    <row r="53" spans="1:35" x14ac:dyDescent="0.2">
      <c r="A53" s="16" t="s">
        <v>531</v>
      </c>
    </row>
    <row r="54" spans="1:35" x14ac:dyDescent="0.2">
      <c r="A54" s="636" t="s">
        <v>421</v>
      </c>
    </row>
    <row r="55" spans="1:35" x14ac:dyDescent="0.2">
      <c r="A55" s="636" t="s">
        <v>44</v>
      </c>
    </row>
    <row r="56" spans="1:35" x14ac:dyDescent="0.2">
      <c r="A56" s="636"/>
    </row>
    <row r="57" spans="1:35" ht="15.75" x14ac:dyDescent="0.25">
      <c r="A57" s="60" t="s">
        <v>77</v>
      </c>
      <c r="M57" s="593"/>
      <c r="S57" s="594"/>
      <c r="T57" s="594"/>
      <c r="W57" s="594"/>
      <c r="X57" s="594"/>
      <c r="AG57" s="457"/>
      <c r="AH57" s="457"/>
      <c r="AI57" s="645"/>
    </row>
    <row r="58" spans="1:35" x14ac:dyDescent="0.2">
      <c r="A58" s="60" t="s">
        <v>526</v>
      </c>
      <c r="M58" s="595"/>
      <c r="S58" s="596"/>
      <c r="T58" s="596"/>
      <c r="W58" s="596"/>
      <c r="X58" s="596"/>
    </row>
    <row r="59" spans="1:35" ht="13.5" thickBot="1" x14ac:dyDescent="0.25">
      <c r="A59" s="60" t="s">
        <v>75</v>
      </c>
      <c r="M59" s="595"/>
      <c r="S59" s="596"/>
      <c r="T59" s="596"/>
      <c r="W59" s="596"/>
      <c r="X59" s="596"/>
      <c r="Z59" s="596"/>
    </row>
    <row r="60" spans="1:35" x14ac:dyDescent="0.2">
      <c r="A60" s="822"/>
      <c r="B60" s="823"/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825"/>
      <c r="Y60" s="825"/>
      <c r="Z60" s="825"/>
      <c r="AA60" s="825"/>
      <c r="AB60" s="826"/>
      <c r="AC60" s="826"/>
      <c r="AD60" s="826"/>
      <c r="AE60" s="826"/>
      <c r="AF60" s="826"/>
      <c r="AG60" s="826"/>
      <c r="AH60" s="827"/>
    </row>
    <row r="61" spans="1:35" x14ac:dyDescent="0.2">
      <c r="A61" s="819"/>
      <c r="B61" s="828" t="s">
        <v>39</v>
      </c>
      <c r="C61" s="818">
        <v>1985</v>
      </c>
      <c r="D61" s="818">
        <v>1986</v>
      </c>
      <c r="E61" s="818">
        <v>1987</v>
      </c>
      <c r="F61" s="818">
        <v>1988</v>
      </c>
      <c r="G61" s="818">
        <v>1989</v>
      </c>
      <c r="H61" s="818">
        <v>1990</v>
      </c>
      <c r="I61" s="818">
        <v>1991</v>
      </c>
      <c r="J61" s="818">
        <v>1992</v>
      </c>
      <c r="K61" s="818">
        <v>1993</v>
      </c>
      <c r="L61" s="818">
        <v>1994</v>
      </c>
      <c r="M61" s="818">
        <v>1995</v>
      </c>
      <c r="N61" s="818">
        <v>1996</v>
      </c>
      <c r="O61" s="818">
        <v>1997</v>
      </c>
      <c r="P61" s="818">
        <v>1998</v>
      </c>
      <c r="Q61" s="818">
        <v>1999</v>
      </c>
      <c r="R61" s="818">
        <v>2000</v>
      </c>
      <c r="S61" s="818">
        <v>2001</v>
      </c>
      <c r="T61" s="818">
        <v>2002</v>
      </c>
      <c r="U61" s="818">
        <v>2003</v>
      </c>
      <c r="V61" s="818">
        <v>2004</v>
      </c>
      <c r="W61" s="818">
        <v>2005</v>
      </c>
      <c r="X61" s="818">
        <v>2006</v>
      </c>
      <c r="Y61" s="818">
        <v>2007</v>
      </c>
      <c r="Z61" s="818">
        <v>2008</v>
      </c>
      <c r="AA61" s="818">
        <v>2009</v>
      </c>
      <c r="AB61" s="818">
        <v>2010</v>
      </c>
      <c r="AC61" s="818">
        <v>2011</v>
      </c>
      <c r="AD61" s="818">
        <v>2012</v>
      </c>
      <c r="AE61" s="818">
        <v>2013</v>
      </c>
      <c r="AF61" s="818">
        <v>2014</v>
      </c>
      <c r="AG61" s="818">
        <v>2015</v>
      </c>
      <c r="AH61" s="829">
        <v>2016</v>
      </c>
    </row>
    <row r="62" spans="1:35" ht="13.5" thickBot="1" x14ac:dyDescent="0.25">
      <c r="A62" s="830"/>
      <c r="B62" s="820"/>
      <c r="C62" s="831"/>
      <c r="D62" s="831"/>
      <c r="E62" s="831"/>
      <c r="F62" s="831"/>
      <c r="G62" s="831"/>
      <c r="H62" s="831"/>
      <c r="I62" s="831"/>
      <c r="J62" s="831"/>
      <c r="K62" s="831"/>
      <c r="L62" s="831"/>
      <c r="M62" s="832"/>
      <c r="N62" s="832"/>
      <c r="O62" s="832"/>
      <c r="P62" s="832"/>
      <c r="Q62" s="832"/>
      <c r="R62" s="833"/>
      <c r="S62" s="832"/>
      <c r="T62" s="832"/>
      <c r="U62" s="832"/>
      <c r="V62" s="832"/>
      <c r="W62" s="832"/>
      <c r="X62" s="832"/>
      <c r="Y62" s="832"/>
      <c r="Z62" s="832" t="s">
        <v>38</v>
      </c>
      <c r="AA62" s="832"/>
      <c r="AB62" s="821"/>
      <c r="AC62" s="821"/>
      <c r="AD62" s="821"/>
      <c r="AE62" s="821"/>
      <c r="AF62" s="821"/>
      <c r="AG62" s="713"/>
      <c r="AH62" s="834"/>
    </row>
    <row r="63" spans="1:35" x14ac:dyDescent="0.2">
      <c r="A63" s="3" t="s">
        <v>36</v>
      </c>
      <c r="M63" s="597"/>
      <c r="N63" s="597"/>
      <c r="O63" s="597"/>
      <c r="P63" s="597"/>
      <c r="Q63" s="597"/>
      <c r="R63" s="597"/>
      <c r="S63" s="597"/>
      <c r="T63" s="597"/>
    </row>
    <row r="64" spans="1:35" ht="15" x14ac:dyDescent="0.2">
      <c r="A64" s="54" t="s">
        <v>35</v>
      </c>
      <c r="M64" s="597"/>
      <c r="N64" s="597"/>
      <c r="O64" s="597"/>
      <c r="P64" s="597"/>
      <c r="Q64" s="597"/>
      <c r="R64" s="597"/>
      <c r="S64" s="598"/>
      <c r="T64" s="598"/>
      <c r="U64" s="598"/>
      <c r="V64" s="598"/>
      <c r="W64" s="598"/>
      <c r="X64" s="598"/>
      <c r="Y64" s="598"/>
      <c r="Z64" s="598"/>
      <c r="AA64" s="598"/>
      <c r="AB64" s="14"/>
      <c r="AC64" s="14"/>
      <c r="AD64" s="14"/>
      <c r="AE64" s="14"/>
      <c r="AF64" s="14"/>
      <c r="AG64" s="14"/>
      <c r="AH64" s="14"/>
    </row>
    <row r="65" spans="1:34" x14ac:dyDescent="0.2">
      <c r="A65" s="15"/>
      <c r="B65" s="15" t="s">
        <v>34</v>
      </c>
      <c r="C65" s="599">
        <v>7139.1490000000003</v>
      </c>
      <c r="D65" s="599">
        <v>7156.3289999999997</v>
      </c>
      <c r="E65" s="599">
        <v>7816.9</v>
      </c>
      <c r="F65" s="599">
        <v>7861.5680000000002</v>
      </c>
      <c r="G65" s="599">
        <v>7828.9260000000004</v>
      </c>
      <c r="H65" s="599">
        <v>7603.009</v>
      </c>
      <c r="I65" s="599">
        <v>7441.5169999999998</v>
      </c>
      <c r="J65" s="599">
        <v>7172.65</v>
      </c>
      <c r="K65" s="599">
        <v>6853.9610000000002</v>
      </c>
      <c r="L65" s="600">
        <v>6454.3</v>
      </c>
      <c r="M65" s="600">
        <v>5524</v>
      </c>
      <c r="N65" s="600">
        <v>5034.6952383364905</v>
      </c>
      <c r="O65" s="600">
        <v>5028.2305724067846</v>
      </c>
      <c r="P65" s="600">
        <v>4729.8999999999996</v>
      </c>
      <c r="Q65" s="600">
        <v>4351.7</v>
      </c>
      <c r="R65" s="600">
        <v>4185.6900000000005</v>
      </c>
      <c r="S65" s="600">
        <v>3488.6</v>
      </c>
      <c r="T65" s="600">
        <v>3015.5</v>
      </c>
      <c r="U65" s="600">
        <v>2738</v>
      </c>
      <c r="V65" s="600">
        <v>3143.94</v>
      </c>
      <c r="W65" s="600">
        <v>2700</v>
      </c>
      <c r="X65" s="600">
        <v>2380</v>
      </c>
      <c r="Y65" s="600">
        <v>2128</v>
      </c>
      <c r="Z65" s="600">
        <v>2088</v>
      </c>
      <c r="AA65" s="600">
        <v>2000</v>
      </c>
      <c r="AB65" s="64">
        <v>1993</v>
      </c>
      <c r="AC65" s="64">
        <v>1890</v>
      </c>
      <c r="AD65" s="64">
        <v>1697</v>
      </c>
      <c r="AE65" s="64">
        <v>1543</v>
      </c>
      <c r="AF65" s="64">
        <v>1437</v>
      </c>
      <c r="AG65" s="64">
        <v>1394</v>
      </c>
      <c r="AH65" s="39">
        <v>1362</v>
      </c>
    </row>
    <row r="66" spans="1:34" x14ac:dyDescent="0.2">
      <c r="A66" s="15"/>
      <c r="B66" s="16" t="s">
        <v>33</v>
      </c>
      <c r="C66" s="9" t="s">
        <v>12</v>
      </c>
      <c r="D66" s="9" t="s">
        <v>12</v>
      </c>
      <c r="E66" s="9" t="s">
        <v>12</v>
      </c>
      <c r="F66" s="9" t="s">
        <v>12</v>
      </c>
      <c r="G66" s="9" t="s">
        <v>12</v>
      </c>
      <c r="H66" s="9" t="s">
        <v>12</v>
      </c>
      <c r="I66" s="9" t="s">
        <v>12</v>
      </c>
      <c r="J66" s="9" t="s">
        <v>12</v>
      </c>
      <c r="K66" s="9" t="s">
        <v>12</v>
      </c>
      <c r="L66" s="9" t="s">
        <v>12</v>
      </c>
      <c r="M66" s="9" t="s">
        <v>12</v>
      </c>
      <c r="N66" s="9" t="s">
        <v>12</v>
      </c>
      <c r="O66" s="9" t="s">
        <v>12</v>
      </c>
      <c r="P66" s="9" t="s">
        <v>12</v>
      </c>
      <c r="Q66" s="9" t="s">
        <v>12</v>
      </c>
      <c r="R66" s="9" t="s">
        <v>12</v>
      </c>
      <c r="S66" s="9" t="s">
        <v>12</v>
      </c>
      <c r="T66" s="9" t="s">
        <v>12</v>
      </c>
      <c r="U66" s="9" t="s">
        <v>12</v>
      </c>
      <c r="V66" s="9" t="s">
        <v>12</v>
      </c>
      <c r="W66" s="9" t="s">
        <v>12</v>
      </c>
      <c r="X66" s="9" t="s">
        <v>12</v>
      </c>
      <c r="Y66" s="9" t="s">
        <v>12</v>
      </c>
      <c r="Z66" s="9" t="s">
        <v>12</v>
      </c>
      <c r="AA66" s="9" t="s">
        <v>12</v>
      </c>
      <c r="AB66" s="9" t="s">
        <v>12</v>
      </c>
      <c r="AC66" s="9" t="s">
        <v>12</v>
      </c>
      <c r="AD66" s="9" t="s">
        <v>12</v>
      </c>
      <c r="AE66" s="9" t="s">
        <v>12</v>
      </c>
      <c r="AF66" s="9" t="s">
        <v>12</v>
      </c>
      <c r="AG66" s="9" t="s">
        <v>12</v>
      </c>
      <c r="AH66" s="39">
        <v>1993</v>
      </c>
    </row>
    <row r="67" spans="1:34" x14ac:dyDescent="0.2">
      <c r="A67" s="15"/>
      <c r="B67" s="16" t="s">
        <v>32</v>
      </c>
      <c r="C67" s="9" t="s">
        <v>12</v>
      </c>
      <c r="D67" s="9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  <c r="N67" s="9" t="s">
        <v>12</v>
      </c>
      <c r="O67" s="9" t="s">
        <v>12</v>
      </c>
      <c r="P67" s="9" t="s">
        <v>12</v>
      </c>
      <c r="Q67" s="9" t="s">
        <v>12</v>
      </c>
      <c r="R67" s="9" t="s">
        <v>12</v>
      </c>
      <c r="S67" s="9" t="s">
        <v>12</v>
      </c>
      <c r="T67" s="9" t="s">
        <v>12</v>
      </c>
      <c r="U67" s="9" t="s">
        <v>12</v>
      </c>
      <c r="V67" s="9" t="s">
        <v>12</v>
      </c>
      <c r="W67" s="9" t="s">
        <v>12</v>
      </c>
      <c r="X67" s="9" t="s">
        <v>12</v>
      </c>
      <c r="Y67" s="9" t="s">
        <v>12</v>
      </c>
      <c r="Z67" s="9" t="s">
        <v>12</v>
      </c>
      <c r="AA67" s="9" t="s">
        <v>12</v>
      </c>
      <c r="AB67" s="9" t="s">
        <v>12</v>
      </c>
      <c r="AC67" s="9" t="s">
        <v>12</v>
      </c>
      <c r="AD67" s="9" t="s">
        <v>12</v>
      </c>
      <c r="AE67" s="9" t="s">
        <v>12</v>
      </c>
      <c r="AF67" s="9" t="s">
        <v>12</v>
      </c>
      <c r="AG67" s="9" t="s">
        <v>12</v>
      </c>
      <c r="AH67" s="39">
        <v>602</v>
      </c>
    </row>
    <row r="68" spans="1:34" x14ac:dyDescent="0.2">
      <c r="A68" s="15"/>
      <c r="B68" s="15" t="s">
        <v>43</v>
      </c>
      <c r="C68" s="9" t="s">
        <v>12</v>
      </c>
      <c r="D68" s="9" t="s">
        <v>12</v>
      </c>
      <c r="E68" s="9" t="s">
        <v>12</v>
      </c>
      <c r="F68" s="9" t="s">
        <v>12</v>
      </c>
      <c r="G68" s="9" t="s">
        <v>12</v>
      </c>
      <c r="H68" s="9" t="s">
        <v>12</v>
      </c>
      <c r="I68" s="9" t="s">
        <v>12</v>
      </c>
      <c r="J68" s="9" t="s">
        <v>12</v>
      </c>
      <c r="K68" s="9" t="s">
        <v>12</v>
      </c>
      <c r="L68" s="9" t="s">
        <v>12</v>
      </c>
      <c r="M68" s="9" t="s">
        <v>12</v>
      </c>
      <c r="N68" s="9" t="s">
        <v>12</v>
      </c>
      <c r="O68" s="9" t="s">
        <v>12</v>
      </c>
      <c r="P68" s="9" t="s">
        <v>12</v>
      </c>
      <c r="Q68" s="9" t="s">
        <v>12</v>
      </c>
      <c r="R68" s="9" t="s">
        <v>12</v>
      </c>
      <c r="S68" s="9" t="s">
        <v>12</v>
      </c>
      <c r="T68" s="9" t="s">
        <v>12</v>
      </c>
      <c r="U68" s="9" t="s">
        <v>12</v>
      </c>
      <c r="V68" s="9" t="s">
        <v>12</v>
      </c>
      <c r="W68" s="9" t="s">
        <v>12</v>
      </c>
      <c r="X68" s="9" t="s">
        <v>12</v>
      </c>
      <c r="Y68" s="9" t="s">
        <v>12</v>
      </c>
      <c r="Z68" s="9" t="s">
        <v>12</v>
      </c>
      <c r="AA68" s="9" t="s">
        <v>12</v>
      </c>
      <c r="AB68" s="9" t="s">
        <v>12</v>
      </c>
      <c r="AC68" s="9" t="s">
        <v>12</v>
      </c>
      <c r="AD68" s="9" t="s">
        <v>12</v>
      </c>
      <c r="AE68" s="9" t="s">
        <v>12</v>
      </c>
      <c r="AF68" s="9" t="s">
        <v>12</v>
      </c>
      <c r="AG68" s="9" t="s">
        <v>12</v>
      </c>
      <c r="AH68" s="39">
        <v>1936.3056242770558</v>
      </c>
    </row>
    <row r="69" spans="1:34" x14ac:dyDescent="0.2">
      <c r="A69" s="15"/>
      <c r="B69" s="15" t="s">
        <v>30</v>
      </c>
      <c r="C69" s="599">
        <v>753.48</v>
      </c>
      <c r="D69" s="599">
        <v>725.46600000000001</v>
      </c>
      <c r="E69" s="599">
        <v>620.17200000000003</v>
      </c>
      <c r="F69" s="599">
        <v>594.09</v>
      </c>
      <c r="G69" s="599">
        <v>551.58600000000001</v>
      </c>
      <c r="H69" s="599">
        <v>523.572</v>
      </c>
      <c r="I69" s="599">
        <v>486.86399999999998</v>
      </c>
      <c r="J69" s="599">
        <v>504.25200000000001</v>
      </c>
      <c r="K69" s="599">
        <v>497.49</v>
      </c>
      <c r="L69" s="600">
        <v>386.8</v>
      </c>
      <c r="M69" s="600">
        <v>323.39999999999998</v>
      </c>
      <c r="N69" s="600">
        <v>282.44768677997172</v>
      </c>
      <c r="O69" s="600">
        <v>294.1239008701188</v>
      </c>
      <c r="P69" s="600">
        <v>287.3</v>
      </c>
      <c r="Q69" s="600">
        <v>277.51</v>
      </c>
      <c r="R69" s="600">
        <v>282.53000000000003</v>
      </c>
      <c r="S69" s="600">
        <v>206.5</v>
      </c>
      <c r="T69" s="600">
        <v>195.9</v>
      </c>
      <c r="U69" s="600">
        <v>147</v>
      </c>
      <c r="V69" s="600">
        <v>212.92</v>
      </c>
      <c r="W69" s="600">
        <v>180</v>
      </c>
      <c r="X69" s="600">
        <v>154</v>
      </c>
      <c r="Y69" s="600">
        <v>124</v>
      </c>
      <c r="Z69" s="600">
        <v>123</v>
      </c>
      <c r="AA69" s="600">
        <v>120</v>
      </c>
      <c r="AB69" s="64">
        <v>132.7114288002013</v>
      </c>
      <c r="AC69" s="64">
        <v>120</v>
      </c>
      <c r="AD69" s="64">
        <v>114.63775672289999</v>
      </c>
      <c r="AE69" s="64">
        <v>121.29427952482141</v>
      </c>
      <c r="AF69" s="64">
        <v>102.81570000000001</v>
      </c>
      <c r="AG69" s="64">
        <v>100.5</v>
      </c>
      <c r="AH69" s="63" t="s">
        <v>12</v>
      </c>
    </row>
    <row r="70" spans="1:34" x14ac:dyDescent="0.2">
      <c r="A70" s="15"/>
      <c r="B70" s="15" t="s">
        <v>29</v>
      </c>
      <c r="C70" s="599">
        <v>1063.566</v>
      </c>
      <c r="D70" s="599">
        <v>1040.3820000000001</v>
      </c>
      <c r="E70" s="599">
        <v>1064.5319999999999</v>
      </c>
      <c r="F70" s="599">
        <v>1008.504</v>
      </c>
      <c r="G70" s="599">
        <v>923.49599999999998</v>
      </c>
      <c r="H70" s="599">
        <v>880.99199999999996</v>
      </c>
      <c r="I70" s="599">
        <v>825.93</v>
      </c>
      <c r="J70" s="599">
        <v>855.87599999999998</v>
      </c>
      <c r="K70" s="599">
        <v>807.57600000000002</v>
      </c>
      <c r="L70" s="600">
        <v>691.9</v>
      </c>
      <c r="M70" s="600">
        <v>606.20000000000005</v>
      </c>
      <c r="N70" s="600">
        <v>562</v>
      </c>
      <c r="O70" s="600">
        <v>602.5363597979017</v>
      </c>
      <c r="P70" s="600">
        <v>530.70000000000005</v>
      </c>
      <c r="Q70" s="600">
        <v>528.84</v>
      </c>
      <c r="R70" s="600">
        <v>484.34999999999997</v>
      </c>
      <c r="S70" s="600">
        <v>419.70000000000005</v>
      </c>
      <c r="T70" s="600">
        <v>338.99999999999994</v>
      </c>
      <c r="U70" s="600">
        <v>264</v>
      </c>
      <c r="V70" s="600">
        <v>300.82</v>
      </c>
      <c r="W70" s="600">
        <v>260</v>
      </c>
      <c r="X70" s="600">
        <v>224</v>
      </c>
      <c r="Y70" s="600">
        <v>189</v>
      </c>
      <c r="Z70" s="600">
        <v>179</v>
      </c>
      <c r="AA70" s="600">
        <v>176</v>
      </c>
      <c r="AB70" s="64">
        <v>183.92685404673213</v>
      </c>
      <c r="AC70" s="64">
        <v>175</v>
      </c>
      <c r="AD70" s="64">
        <v>156.89217951999998</v>
      </c>
      <c r="AE70" s="64">
        <v>166.00223540623321</v>
      </c>
      <c r="AF70" s="64">
        <v>127.6998</v>
      </c>
      <c r="AG70" s="64">
        <v>124.62</v>
      </c>
      <c r="AH70" s="63" t="s">
        <v>12</v>
      </c>
    </row>
    <row r="71" spans="1:34" x14ac:dyDescent="0.2">
      <c r="A71" s="15"/>
      <c r="B71" s="15" t="s">
        <v>28</v>
      </c>
      <c r="C71" s="599">
        <v>586.36199999999997</v>
      </c>
      <c r="D71" s="599">
        <v>535.16399999999999</v>
      </c>
      <c r="E71" s="599">
        <v>498.45600000000002</v>
      </c>
      <c r="F71" s="599">
        <v>478.17</v>
      </c>
      <c r="G71" s="599">
        <v>437.59800000000001</v>
      </c>
      <c r="H71" s="599">
        <v>420.21</v>
      </c>
      <c r="I71" s="599">
        <v>394.12799999999999</v>
      </c>
      <c r="J71" s="599">
        <v>353.55599999999998</v>
      </c>
      <c r="K71" s="599">
        <v>351.62400000000002</v>
      </c>
      <c r="L71" s="600">
        <v>356</v>
      </c>
      <c r="M71" s="600">
        <v>312</v>
      </c>
      <c r="N71" s="600">
        <v>288</v>
      </c>
      <c r="O71" s="600">
        <v>266.21319999999997</v>
      </c>
      <c r="P71" s="600">
        <v>259.8</v>
      </c>
      <c r="Q71" s="600">
        <v>239.2</v>
      </c>
      <c r="R71" s="600">
        <v>247.5</v>
      </c>
      <c r="S71" s="600">
        <v>258.2</v>
      </c>
      <c r="T71" s="600">
        <v>200.6</v>
      </c>
      <c r="U71" s="600">
        <v>175.2</v>
      </c>
      <c r="V71" s="600">
        <v>276.27</v>
      </c>
      <c r="W71" s="600">
        <v>160</v>
      </c>
      <c r="X71" s="600">
        <v>165</v>
      </c>
      <c r="Y71" s="600">
        <v>150</v>
      </c>
      <c r="Z71" s="600">
        <v>140</v>
      </c>
      <c r="AA71" s="600">
        <v>135</v>
      </c>
      <c r="AB71" s="64">
        <v>145.042</v>
      </c>
      <c r="AC71" s="64">
        <v>135</v>
      </c>
      <c r="AD71" s="64">
        <v>129</v>
      </c>
      <c r="AE71" s="64">
        <v>136.49047666314223</v>
      </c>
      <c r="AF71" s="64">
        <v>100.30799999999999</v>
      </c>
      <c r="AG71" s="64">
        <v>96.48</v>
      </c>
      <c r="AH71" s="63" t="s">
        <v>12</v>
      </c>
    </row>
    <row r="72" spans="1:34" x14ac:dyDescent="0.2">
      <c r="A72" s="15"/>
      <c r="B72" s="15" t="s">
        <v>27</v>
      </c>
      <c r="C72" s="599">
        <v>1189.146</v>
      </c>
      <c r="D72" s="599">
        <v>1147.6079999999999</v>
      </c>
      <c r="E72" s="599">
        <v>719.67</v>
      </c>
      <c r="F72" s="599">
        <v>641.42399999999998</v>
      </c>
      <c r="G72" s="599">
        <v>587.32799999999997</v>
      </c>
      <c r="H72" s="599">
        <v>562.21199999999999</v>
      </c>
      <c r="I72" s="599">
        <v>525.50400000000002</v>
      </c>
      <c r="J72" s="599">
        <v>528.40200000000004</v>
      </c>
      <c r="K72" s="599">
        <v>463.68</v>
      </c>
      <c r="L72" s="600">
        <v>587.79999999999995</v>
      </c>
      <c r="M72" s="600">
        <v>525</v>
      </c>
      <c r="N72" s="600">
        <v>511.81155468652537</v>
      </c>
      <c r="O72" s="600">
        <v>511.05840354238512</v>
      </c>
      <c r="P72" s="600">
        <v>595.20000000000005</v>
      </c>
      <c r="Q72" s="600">
        <v>545.09999999999991</v>
      </c>
      <c r="R72" s="600">
        <v>579.4</v>
      </c>
      <c r="S72" s="600">
        <v>549.90000000000009</v>
      </c>
      <c r="T72" s="600">
        <v>444.49999999999994</v>
      </c>
      <c r="U72" s="600">
        <v>431.7</v>
      </c>
      <c r="V72" s="600">
        <v>442.46</v>
      </c>
      <c r="W72" s="600">
        <v>420</v>
      </c>
      <c r="X72" s="600">
        <v>412</v>
      </c>
      <c r="Y72" s="600">
        <v>389</v>
      </c>
      <c r="Z72" s="600">
        <v>359</v>
      </c>
      <c r="AA72" s="600">
        <v>371</v>
      </c>
      <c r="AB72" s="67">
        <v>357.55770240015613</v>
      </c>
      <c r="AC72" s="67">
        <v>338.18576111135496</v>
      </c>
      <c r="AD72" s="64">
        <v>310.85542342799999</v>
      </c>
      <c r="AE72" s="64">
        <v>328.90546447295071</v>
      </c>
      <c r="AF72" s="64">
        <v>295.137</v>
      </c>
      <c r="AG72" s="64">
        <v>289.44</v>
      </c>
      <c r="AH72" s="63" t="s">
        <v>12</v>
      </c>
    </row>
    <row r="73" spans="1:34" x14ac:dyDescent="0.2">
      <c r="A73" s="15"/>
      <c r="B73" s="15" t="s">
        <v>26</v>
      </c>
      <c r="C73" s="599">
        <v>2039.2260000000001</v>
      </c>
      <c r="D73" s="599">
        <v>2029.566</v>
      </c>
      <c r="E73" s="599">
        <v>2168.67</v>
      </c>
      <c r="F73" s="599">
        <v>2047.92</v>
      </c>
      <c r="G73" s="599">
        <v>1879.836</v>
      </c>
      <c r="H73" s="599">
        <v>1796.76</v>
      </c>
      <c r="I73" s="599">
        <v>1670.2139999999999</v>
      </c>
      <c r="J73" s="599">
        <v>1648.962</v>
      </c>
      <c r="K73" s="599">
        <v>1724.31</v>
      </c>
      <c r="L73" s="600">
        <v>1626</v>
      </c>
      <c r="M73" s="600">
        <v>1558.4</v>
      </c>
      <c r="N73" s="600">
        <v>1572.782012467499</v>
      </c>
      <c r="O73" s="600">
        <v>1573.6636744198975</v>
      </c>
      <c r="P73" s="600">
        <v>1655.6999999999998</v>
      </c>
      <c r="Q73" s="600">
        <v>1752.4</v>
      </c>
      <c r="R73" s="600">
        <v>1882.2000000000003</v>
      </c>
      <c r="S73" s="600">
        <v>1707.1000000000001</v>
      </c>
      <c r="T73" s="600">
        <v>1432.5</v>
      </c>
      <c r="U73" s="600">
        <v>1397.4</v>
      </c>
      <c r="V73" s="600">
        <v>1750.33</v>
      </c>
      <c r="W73" s="600">
        <v>1785</v>
      </c>
      <c r="X73" s="600">
        <v>1868</v>
      </c>
      <c r="Y73" s="600">
        <v>1893</v>
      </c>
      <c r="Z73" s="600">
        <v>2046</v>
      </c>
      <c r="AA73" s="600">
        <v>2163</v>
      </c>
      <c r="AB73" s="64">
        <v>2264.2804402322636</v>
      </c>
      <c r="AC73" s="64">
        <v>2548.91948765508</v>
      </c>
      <c r="AD73" s="64">
        <v>2898.9764182879999</v>
      </c>
      <c r="AE73" s="64">
        <v>3067.3075439328522</v>
      </c>
      <c r="AF73" s="64">
        <v>3232.3540000000003</v>
      </c>
      <c r="AG73" s="64">
        <v>3408.24</v>
      </c>
      <c r="AH73" s="63" t="s">
        <v>12</v>
      </c>
    </row>
    <row r="74" spans="1:34" x14ac:dyDescent="0.2">
      <c r="A74" s="15"/>
      <c r="B74" s="54" t="s">
        <v>25</v>
      </c>
      <c r="C74" s="601">
        <v>12770.929000000002</v>
      </c>
      <c r="D74" s="601">
        <v>12634.515000000001</v>
      </c>
      <c r="E74" s="601">
        <v>12888.4</v>
      </c>
      <c r="F74" s="601">
        <v>12631.676000000001</v>
      </c>
      <c r="G74" s="601">
        <v>12208.769999999999</v>
      </c>
      <c r="H74" s="601">
        <v>11786.754999999999</v>
      </c>
      <c r="I74" s="601">
        <v>11344.157000000001</v>
      </c>
      <c r="J74" s="601">
        <v>11063.698</v>
      </c>
      <c r="K74" s="601">
        <v>10698.641</v>
      </c>
      <c r="L74" s="601">
        <v>10102.799999999999</v>
      </c>
      <c r="M74" s="601">
        <v>8849</v>
      </c>
      <c r="N74" s="601">
        <v>8251.7364922704874</v>
      </c>
      <c r="O74" s="601">
        <v>8275.8261110370877</v>
      </c>
      <c r="P74" s="601">
        <v>8058.5999999999995</v>
      </c>
      <c r="Q74" s="601">
        <v>7694.75</v>
      </c>
      <c r="R74" s="601">
        <v>7661.67</v>
      </c>
      <c r="S74" s="601">
        <v>6630</v>
      </c>
      <c r="T74" s="601">
        <v>5628</v>
      </c>
      <c r="U74" s="601">
        <v>5153.2999999999993</v>
      </c>
      <c r="V74" s="601">
        <v>6126.74</v>
      </c>
      <c r="W74" s="601">
        <v>5505</v>
      </c>
      <c r="X74" s="601">
        <v>5203</v>
      </c>
      <c r="Y74" s="601">
        <v>4873</v>
      </c>
      <c r="Z74" s="601">
        <v>4935</v>
      </c>
      <c r="AA74" s="601">
        <v>4965</v>
      </c>
      <c r="AB74" s="62">
        <f t="shared" ref="AB74:AE74" si="0">SUM(AB65:AB73)</f>
        <v>5076.518425479353</v>
      </c>
      <c r="AC74" s="62">
        <f t="shared" si="0"/>
        <v>5207.1052487664347</v>
      </c>
      <c r="AD74" s="62">
        <f t="shared" si="0"/>
        <v>5307.3617779588994</v>
      </c>
      <c r="AE74" s="62">
        <f t="shared" si="0"/>
        <v>5363</v>
      </c>
      <c r="AF74" s="62">
        <v>5295.3145000000004</v>
      </c>
      <c r="AG74" s="62">
        <v>5413.28</v>
      </c>
      <c r="AH74" s="10">
        <v>5893.3056242770563</v>
      </c>
    </row>
    <row r="75" spans="1:34" x14ac:dyDescent="0.2">
      <c r="A75" s="54" t="s">
        <v>24</v>
      </c>
      <c r="M75" s="600"/>
      <c r="N75" s="600"/>
      <c r="O75" s="600"/>
      <c r="P75" s="600"/>
      <c r="Q75" s="597"/>
      <c r="R75" s="597"/>
      <c r="S75" s="597"/>
      <c r="T75" s="597"/>
      <c r="AH75" s="63"/>
    </row>
    <row r="76" spans="1:34" x14ac:dyDescent="0.2">
      <c r="A76" s="15"/>
      <c r="B76" s="15" t="s">
        <v>23</v>
      </c>
      <c r="C76" s="599">
        <v>7065.52</v>
      </c>
      <c r="D76" s="599">
        <v>6970.9079999999994</v>
      </c>
      <c r="E76" s="599">
        <v>6919.6959999999999</v>
      </c>
      <c r="F76" s="599">
        <v>6606.348</v>
      </c>
      <c r="G76" s="599">
        <v>6698.3559999999998</v>
      </c>
      <c r="H76" s="599">
        <v>6461.3919999999998</v>
      </c>
      <c r="I76" s="599">
        <v>6420.5959999999995</v>
      </c>
      <c r="J76" s="599">
        <v>6149.78</v>
      </c>
      <c r="K76" s="599">
        <v>5891.9840000000004</v>
      </c>
      <c r="L76" s="600">
        <v>5683.6</v>
      </c>
      <c r="M76" s="600">
        <v>5248</v>
      </c>
      <c r="N76" s="600">
        <v>5094</v>
      </c>
      <c r="O76" s="600">
        <v>4951.4370239957998</v>
      </c>
      <c r="P76" s="600">
        <v>4931.5</v>
      </c>
      <c r="Q76" s="600">
        <v>4887.2999999999993</v>
      </c>
      <c r="R76" s="600">
        <v>5118.2</v>
      </c>
      <c r="S76" s="600">
        <v>4557.5999999999995</v>
      </c>
      <c r="T76" s="600">
        <v>4045</v>
      </c>
      <c r="U76" s="600">
        <v>3810.9999999999995</v>
      </c>
      <c r="V76" s="600">
        <v>3762.62</v>
      </c>
      <c r="W76" s="600">
        <v>3680</v>
      </c>
      <c r="X76" s="600">
        <v>3647</v>
      </c>
      <c r="Y76" s="600">
        <v>3617</v>
      </c>
      <c r="Z76" s="600">
        <v>3626</v>
      </c>
      <c r="AA76" s="600">
        <v>3606.6</v>
      </c>
      <c r="AB76" s="64">
        <v>3483.7</v>
      </c>
      <c r="AC76" s="64">
        <v>3474</v>
      </c>
      <c r="AD76" s="64">
        <v>3326</v>
      </c>
      <c r="AE76" s="64">
        <v>3289.3999999999987</v>
      </c>
      <c r="AF76" s="64">
        <v>3226.1</v>
      </c>
      <c r="AG76" s="64">
        <v>3093.5</v>
      </c>
      <c r="AH76" s="63" t="s">
        <v>12</v>
      </c>
    </row>
    <row r="77" spans="1:34" x14ac:dyDescent="0.2">
      <c r="A77" s="15"/>
      <c r="B77" s="15" t="s">
        <v>403</v>
      </c>
      <c r="C77" s="602" t="s">
        <v>12</v>
      </c>
      <c r="D77" s="602" t="s">
        <v>12</v>
      </c>
      <c r="E77" s="602" t="s">
        <v>12</v>
      </c>
      <c r="F77" s="602" t="s">
        <v>12</v>
      </c>
      <c r="G77" s="603">
        <v>584.08600000000001</v>
      </c>
      <c r="H77" s="603">
        <v>543.86199999999997</v>
      </c>
      <c r="I77" s="603">
        <v>536.31999999999994</v>
      </c>
      <c r="J77" s="603">
        <v>482.68799999999999</v>
      </c>
      <c r="K77" s="603">
        <v>433.24599999999998</v>
      </c>
      <c r="L77" s="603">
        <v>391.5</v>
      </c>
      <c r="M77" s="603">
        <v>346.3</v>
      </c>
      <c r="N77" s="603">
        <v>290</v>
      </c>
      <c r="O77" s="603">
        <v>245.22980000000001</v>
      </c>
      <c r="P77" s="603">
        <v>273.7</v>
      </c>
      <c r="Q77" s="603">
        <v>234.5</v>
      </c>
      <c r="R77" s="603">
        <v>233.6</v>
      </c>
      <c r="S77" s="603">
        <v>240.7</v>
      </c>
      <c r="T77" s="603">
        <v>178.1</v>
      </c>
      <c r="U77" s="603">
        <v>180</v>
      </c>
      <c r="V77" s="600">
        <v>139</v>
      </c>
      <c r="W77" s="600">
        <v>130</v>
      </c>
      <c r="X77" s="600">
        <v>125</v>
      </c>
      <c r="Y77" s="600">
        <v>115</v>
      </c>
      <c r="Z77" s="600">
        <v>125</v>
      </c>
      <c r="AA77" s="600">
        <v>131</v>
      </c>
      <c r="AB77" s="64">
        <v>120</v>
      </c>
      <c r="AC77" s="64">
        <v>110</v>
      </c>
      <c r="AD77" s="64">
        <v>99</v>
      </c>
      <c r="AE77" s="64">
        <v>105</v>
      </c>
      <c r="AF77" s="64">
        <v>105</v>
      </c>
      <c r="AG77" s="64">
        <v>105</v>
      </c>
      <c r="AH77" s="63" t="s">
        <v>12</v>
      </c>
    </row>
    <row r="78" spans="1:34" x14ac:dyDescent="0.2">
      <c r="A78" s="15"/>
      <c r="B78" s="54" t="s">
        <v>22</v>
      </c>
      <c r="C78" s="601">
        <v>7065.52</v>
      </c>
      <c r="D78" s="601">
        <v>6970.9079999999994</v>
      </c>
      <c r="E78" s="601">
        <v>6919.6959999999999</v>
      </c>
      <c r="F78" s="601">
        <v>6606.348</v>
      </c>
      <c r="G78" s="601">
        <v>7282.442</v>
      </c>
      <c r="H78" s="601">
        <v>7005.2539999999999</v>
      </c>
      <c r="I78" s="601">
        <v>6956.9159999999993</v>
      </c>
      <c r="J78" s="601">
        <v>6632.4679999999998</v>
      </c>
      <c r="K78" s="601">
        <v>6325.2300000000005</v>
      </c>
      <c r="L78" s="601">
        <v>6075.1</v>
      </c>
      <c r="M78" s="601">
        <v>5594.3</v>
      </c>
      <c r="N78" s="601">
        <v>5384</v>
      </c>
      <c r="O78" s="601">
        <v>5196.6668239957999</v>
      </c>
      <c r="P78" s="601">
        <v>5205.2</v>
      </c>
      <c r="Q78" s="601">
        <v>5121.7999999999993</v>
      </c>
      <c r="R78" s="601">
        <v>5351.8</v>
      </c>
      <c r="S78" s="601">
        <v>4798.2999999999993</v>
      </c>
      <c r="T78" s="601">
        <v>4223.1000000000004</v>
      </c>
      <c r="U78" s="601">
        <v>3990.9999999999995</v>
      </c>
      <c r="V78" s="601">
        <v>3901.62</v>
      </c>
      <c r="W78" s="601">
        <v>3810</v>
      </c>
      <c r="X78" s="601">
        <v>3772</v>
      </c>
      <c r="Y78" s="601">
        <v>3732</v>
      </c>
      <c r="Z78" s="601">
        <v>3751</v>
      </c>
      <c r="AA78" s="601">
        <v>3737.6</v>
      </c>
      <c r="AB78" s="62">
        <f t="shared" ref="AB78:AE78" si="1">SUM(AB76:AB77)</f>
        <v>3603.7</v>
      </c>
      <c r="AC78" s="62">
        <f t="shared" si="1"/>
        <v>3584</v>
      </c>
      <c r="AD78" s="62">
        <f t="shared" si="1"/>
        <v>3425</v>
      </c>
      <c r="AE78" s="62">
        <f t="shared" si="1"/>
        <v>3394.3999999999987</v>
      </c>
      <c r="AF78" s="62">
        <v>3331.1</v>
      </c>
      <c r="AG78" s="62">
        <v>3198.5</v>
      </c>
      <c r="AH78" s="22">
        <v>2934.2943757229441</v>
      </c>
    </row>
    <row r="79" spans="1:34" x14ac:dyDescent="0.2">
      <c r="A79" s="54" t="s">
        <v>21</v>
      </c>
      <c r="M79" s="600"/>
      <c r="N79" s="600"/>
      <c r="O79" s="600"/>
      <c r="P79" s="600"/>
      <c r="Q79" s="597"/>
      <c r="R79" s="597"/>
      <c r="S79" s="597"/>
      <c r="T79" s="597"/>
      <c r="AH79" s="63"/>
    </row>
    <row r="80" spans="1:34" x14ac:dyDescent="0.2">
      <c r="A80" s="15"/>
      <c r="B80" s="15" t="s">
        <v>20</v>
      </c>
      <c r="C80" s="599">
        <v>2608.59</v>
      </c>
      <c r="D80" s="599">
        <v>2597.02</v>
      </c>
      <c r="E80" s="599">
        <v>2795.49</v>
      </c>
      <c r="F80" s="599">
        <v>2749.21</v>
      </c>
      <c r="G80" s="599">
        <v>2603.25</v>
      </c>
      <c r="H80" s="599">
        <v>2535.61</v>
      </c>
      <c r="I80" s="599">
        <v>2500.9</v>
      </c>
      <c r="J80" s="599">
        <v>2522.2600000000002</v>
      </c>
      <c r="K80" s="599">
        <v>2409.23</v>
      </c>
      <c r="L80" s="600">
        <v>2291.4</v>
      </c>
      <c r="M80" s="600">
        <v>2229</v>
      </c>
      <c r="N80" s="600">
        <v>2010</v>
      </c>
      <c r="O80" s="600">
        <v>1968.7613603691257</v>
      </c>
      <c r="P80" s="600">
        <v>1787.9</v>
      </c>
      <c r="Q80" s="600">
        <v>1824.3000000000002</v>
      </c>
      <c r="R80" s="600">
        <v>1862.13</v>
      </c>
      <c r="S80" s="600">
        <v>1903.2</v>
      </c>
      <c r="T80" s="600">
        <v>1647.7</v>
      </c>
      <c r="U80" s="600">
        <v>1365</v>
      </c>
      <c r="V80" s="600">
        <v>1382.97</v>
      </c>
      <c r="W80" s="600">
        <v>1320</v>
      </c>
      <c r="X80" s="600">
        <v>1290</v>
      </c>
      <c r="Y80" s="600">
        <v>1248</v>
      </c>
      <c r="Z80" s="600">
        <v>1192</v>
      </c>
      <c r="AA80" s="600">
        <v>1232</v>
      </c>
      <c r="AB80" s="64">
        <v>1285</v>
      </c>
      <c r="AC80" s="64">
        <v>1295</v>
      </c>
      <c r="AD80" s="64">
        <v>1203</v>
      </c>
      <c r="AE80" s="64">
        <v>1219.4192368713736</v>
      </c>
      <c r="AF80" s="64">
        <v>1216.32</v>
      </c>
      <c r="AG80" s="64">
        <v>1245.72</v>
      </c>
      <c r="AH80" s="63" t="s">
        <v>12</v>
      </c>
    </row>
    <row r="81" spans="1:34" x14ac:dyDescent="0.2">
      <c r="A81" s="15"/>
      <c r="B81" s="58" t="s">
        <v>19</v>
      </c>
      <c r="C81" s="599">
        <v>129.94</v>
      </c>
      <c r="D81" s="599">
        <v>120.15</v>
      </c>
      <c r="E81" s="599">
        <v>112.14</v>
      </c>
      <c r="F81" s="599">
        <v>114.81</v>
      </c>
      <c r="G81" s="599">
        <v>109.47</v>
      </c>
      <c r="H81" s="599">
        <v>105.91</v>
      </c>
      <c r="I81" s="599">
        <v>104.13</v>
      </c>
      <c r="J81" s="599">
        <v>89</v>
      </c>
      <c r="K81" s="599">
        <v>88.11</v>
      </c>
      <c r="L81" s="600">
        <v>98</v>
      </c>
      <c r="M81" s="600">
        <v>90</v>
      </c>
      <c r="N81" s="600">
        <v>118</v>
      </c>
      <c r="O81" s="600">
        <v>82.84</v>
      </c>
      <c r="P81" s="600">
        <v>51.4</v>
      </c>
      <c r="Q81" s="600">
        <v>50.2</v>
      </c>
      <c r="R81" s="600">
        <v>39.299999999999997</v>
      </c>
      <c r="S81" s="600">
        <v>38.700000000000003</v>
      </c>
      <c r="T81" s="600">
        <v>30.7</v>
      </c>
      <c r="U81" s="600">
        <v>27.4</v>
      </c>
      <c r="V81" s="600" t="s">
        <v>12</v>
      </c>
      <c r="W81" s="600" t="s">
        <v>12</v>
      </c>
      <c r="X81" s="600" t="s">
        <v>12</v>
      </c>
      <c r="Y81" s="600" t="s">
        <v>12</v>
      </c>
      <c r="Z81" s="600" t="s">
        <v>12</v>
      </c>
      <c r="AA81" s="600" t="s">
        <v>12</v>
      </c>
      <c r="AB81" s="9" t="s">
        <v>12</v>
      </c>
      <c r="AC81" s="9" t="s">
        <v>12</v>
      </c>
      <c r="AD81" s="9" t="s">
        <v>12</v>
      </c>
      <c r="AE81" s="9" t="s">
        <v>12</v>
      </c>
      <c r="AF81" s="9" t="s">
        <v>12</v>
      </c>
      <c r="AG81" s="9" t="s">
        <v>12</v>
      </c>
      <c r="AH81" s="63" t="s">
        <v>12</v>
      </c>
    </row>
    <row r="82" spans="1:34" x14ac:dyDescent="0.2">
      <c r="A82" s="15"/>
      <c r="B82" s="15" t="s">
        <v>18</v>
      </c>
      <c r="C82" s="599">
        <v>578.5</v>
      </c>
      <c r="D82" s="599">
        <v>566.04</v>
      </c>
      <c r="E82" s="599">
        <v>566.04</v>
      </c>
      <c r="F82" s="599">
        <v>581.16999999999996</v>
      </c>
      <c r="G82" s="599">
        <v>552.69000000000005</v>
      </c>
      <c r="H82" s="599">
        <v>538.45000000000005</v>
      </c>
      <c r="I82" s="599">
        <v>527.77</v>
      </c>
      <c r="J82" s="599">
        <v>529.54999999999995</v>
      </c>
      <c r="K82" s="599">
        <v>478.82</v>
      </c>
      <c r="L82" s="600">
        <v>460.8</v>
      </c>
      <c r="M82" s="600">
        <v>430.3</v>
      </c>
      <c r="N82" s="600">
        <v>395.64696687287466</v>
      </c>
      <c r="O82" s="600">
        <v>374.61270730120742</v>
      </c>
      <c r="P82" s="600">
        <v>390.4</v>
      </c>
      <c r="Q82" s="600">
        <v>267.40000000000003</v>
      </c>
      <c r="R82" s="600">
        <v>283.40000000000003</v>
      </c>
      <c r="S82" s="600">
        <v>252.89999999999998</v>
      </c>
      <c r="T82" s="600">
        <v>231.8</v>
      </c>
      <c r="U82" s="600">
        <v>193</v>
      </c>
      <c r="V82" s="600" t="s">
        <v>12</v>
      </c>
      <c r="W82" s="600" t="s">
        <v>12</v>
      </c>
      <c r="X82" s="600" t="s">
        <v>12</v>
      </c>
      <c r="Y82" s="600" t="s">
        <v>12</v>
      </c>
      <c r="Z82" s="600" t="s">
        <v>12</v>
      </c>
      <c r="AA82" s="600" t="s">
        <v>12</v>
      </c>
      <c r="AB82" s="9" t="s">
        <v>12</v>
      </c>
      <c r="AC82" s="9" t="s">
        <v>12</v>
      </c>
      <c r="AD82" s="9" t="s">
        <v>12</v>
      </c>
      <c r="AE82" s="9" t="s">
        <v>12</v>
      </c>
      <c r="AF82" s="9" t="s">
        <v>12</v>
      </c>
      <c r="AG82" s="9" t="s">
        <v>12</v>
      </c>
      <c r="AH82" s="63" t="s">
        <v>12</v>
      </c>
    </row>
    <row r="83" spans="1:34" x14ac:dyDescent="0.2">
      <c r="A83" s="15"/>
      <c r="B83" s="15" t="s">
        <v>93</v>
      </c>
      <c r="C83" s="599">
        <v>109.47</v>
      </c>
      <c r="D83" s="599">
        <v>106.8</v>
      </c>
      <c r="E83" s="599">
        <v>103.24</v>
      </c>
      <c r="F83" s="599">
        <v>77.430000000000007</v>
      </c>
      <c r="G83" s="599">
        <v>73.87</v>
      </c>
      <c r="H83" s="599">
        <v>71.2</v>
      </c>
      <c r="I83" s="599">
        <v>68.53</v>
      </c>
      <c r="J83" s="599">
        <v>131.72</v>
      </c>
      <c r="K83" s="599">
        <v>145.07</v>
      </c>
      <c r="L83" s="600">
        <v>181.7</v>
      </c>
      <c r="M83" s="600">
        <v>192</v>
      </c>
      <c r="N83" s="600">
        <v>215</v>
      </c>
      <c r="O83" s="600">
        <v>198.98238233035983</v>
      </c>
      <c r="P83" s="600">
        <v>233.5</v>
      </c>
      <c r="Q83" s="600">
        <v>183.20000000000002</v>
      </c>
      <c r="R83" s="600">
        <v>170.20000000000002</v>
      </c>
      <c r="S83" s="600">
        <v>134.9</v>
      </c>
      <c r="T83" s="600">
        <v>130.6</v>
      </c>
      <c r="U83" s="600">
        <v>156.6</v>
      </c>
      <c r="V83" s="600">
        <v>290.11</v>
      </c>
      <c r="W83" s="600">
        <v>316</v>
      </c>
      <c r="X83" s="600">
        <v>290</v>
      </c>
      <c r="Y83" s="600">
        <v>288</v>
      </c>
      <c r="Z83" s="600">
        <v>280</v>
      </c>
      <c r="AA83" s="600">
        <v>275</v>
      </c>
      <c r="AB83" s="64">
        <v>295</v>
      </c>
      <c r="AC83" s="64">
        <v>284</v>
      </c>
      <c r="AD83" s="64">
        <v>268</v>
      </c>
      <c r="AE83" s="64">
        <v>226.58076312862642</v>
      </c>
      <c r="AF83" s="64">
        <v>231.68</v>
      </c>
      <c r="AG83" s="64">
        <v>237.28</v>
      </c>
      <c r="AH83" s="63" t="s">
        <v>12</v>
      </c>
    </row>
    <row r="84" spans="1:34" x14ac:dyDescent="0.2">
      <c r="A84" s="15"/>
      <c r="B84" s="54" t="s">
        <v>16</v>
      </c>
      <c r="C84" s="601">
        <v>3426.5</v>
      </c>
      <c r="D84" s="601">
        <v>3390.01</v>
      </c>
      <c r="E84" s="601">
        <v>3576.9099999999994</v>
      </c>
      <c r="F84" s="601">
        <v>3522.62</v>
      </c>
      <c r="G84" s="601">
        <v>3339.2799999999997</v>
      </c>
      <c r="H84" s="601">
        <v>3251.17</v>
      </c>
      <c r="I84" s="601">
        <v>3201.3300000000004</v>
      </c>
      <c r="J84" s="601">
        <v>3272.53</v>
      </c>
      <c r="K84" s="601">
        <v>3121.2300000000005</v>
      </c>
      <c r="L84" s="601">
        <v>3031.9</v>
      </c>
      <c r="M84" s="601">
        <v>2941.3</v>
      </c>
      <c r="N84" s="601">
        <v>2738.6469668728746</v>
      </c>
      <c r="O84" s="601">
        <v>2625.1964500006934</v>
      </c>
      <c r="P84" s="601">
        <v>2463.2000000000003</v>
      </c>
      <c r="Q84" s="601">
        <v>2325.1</v>
      </c>
      <c r="R84" s="601">
        <v>2355.0299999999997</v>
      </c>
      <c r="S84" s="601">
        <v>2329.7000000000003</v>
      </c>
      <c r="T84" s="601">
        <v>2040.8</v>
      </c>
      <c r="U84" s="601">
        <v>1742</v>
      </c>
      <c r="V84" s="601">
        <v>1673.08</v>
      </c>
      <c r="W84" s="601">
        <v>1636</v>
      </c>
      <c r="X84" s="601">
        <v>1580</v>
      </c>
      <c r="Y84" s="601">
        <v>1536</v>
      </c>
      <c r="Z84" s="601">
        <v>1472</v>
      </c>
      <c r="AA84" s="601">
        <v>1507</v>
      </c>
      <c r="AB84" s="62">
        <f t="shared" ref="AB84:AE84" si="2">SUM(AB80:AB83)</f>
        <v>1580</v>
      </c>
      <c r="AC84" s="62">
        <f t="shared" si="2"/>
        <v>1579</v>
      </c>
      <c r="AD84" s="62">
        <f t="shared" si="2"/>
        <v>1471</v>
      </c>
      <c r="AE84" s="62">
        <f t="shared" si="2"/>
        <v>1446</v>
      </c>
      <c r="AF84" s="62">
        <v>1448</v>
      </c>
      <c r="AG84" s="62">
        <v>1483</v>
      </c>
      <c r="AH84" s="10">
        <v>1524</v>
      </c>
    </row>
    <row r="85" spans="1:34" x14ac:dyDescent="0.2">
      <c r="A85" s="477" t="s">
        <v>457</v>
      </c>
      <c r="B85" s="16"/>
      <c r="C85" s="601">
        <v>3416.94</v>
      </c>
      <c r="D85" s="601">
        <v>3307.88</v>
      </c>
      <c r="E85" s="601">
        <v>3338.2200000000003</v>
      </c>
      <c r="F85" s="601">
        <v>3367.74</v>
      </c>
      <c r="G85" s="601">
        <v>3317.7200000000003</v>
      </c>
      <c r="H85" s="601">
        <v>3335.76</v>
      </c>
      <c r="I85" s="601">
        <v>3383.32</v>
      </c>
      <c r="J85" s="601">
        <v>3350.52</v>
      </c>
      <c r="K85" s="601">
        <v>3332.48</v>
      </c>
      <c r="L85" s="604">
        <v>3431.1</v>
      </c>
      <c r="M85" s="604">
        <v>3453</v>
      </c>
      <c r="N85" s="604">
        <v>3896.1557415953403</v>
      </c>
      <c r="O85" s="604">
        <v>4149.3</v>
      </c>
      <c r="P85" s="604">
        <v>4205.4000000000005</v>
      </c>
      <c r="Q85" s="604">
        <v>3871.4999999999995</v>
      </c>
      <c r="R85" s="604">
        <v>5209</v>
      </c>
      <c r="S85" s="604">
        <v>7009.6</v>
      </c>
      <c r="T85" s="604">
        <v>6737.4</v>
      </c>
      <c r="U85" s="604">
        <v>6551</v>
      </c>
      <c r="V85" s="604">
        <v>5189.83</v>
      </c>
      <c r="W85" s="604">
        <v>6551</v>
      </c>
      <c r="X85" s="604">
        <v>6530</v>
      </c>
      <c r="Y85" s="604">
        <v>6290</v>
      </c>
      <c r="Z85" s="604">
        <v>6775</v>
      </c>
      <c r="AA85" s="604">
        <v>6810</v>
      </c>
      <c r="AB85" s="61">
        <v>6940</v>
      </c>
      <c r="AC85" s="61">
        <v>7055</v>
      </c>
      <c r="AD85" s="61">
        <v>7232</v>
      </c>
      <c r="AE85" s="61">
        <v>7320</v>
      </c>
      <c r="AF85" s="61">
        <v>7430</v>
      </c>
      <c r="AG85" s="61">
        <v>7680</v>
      </c>
      <c r="AH85" s="10">
        <v>7685</v>
      </c>
    </row>
    <row r="86" spans="1:34" x14ac:dyDescent="0.2">
      <c r="A86" s="3" t="s">
        <v>15</v>
      </c>
      <c r="M86" s="600"/>
      <c r="N86" s="600"/>
      <c r="O86" s="600"/>
      <c r="P86" s="600"/>
      <c r="Q86" s="597"/>
      <c r="R86" s="597"/>
      <c r="S86" s="597"/>
      <c r="T86" s="597"/>
      <c r="AH86" s="39"/>
    </row>
    <row r="87" spans="1:34" x14ac:dyDescent="0.2">
      <c r="A87" s="15"/>
      <c r="B87" s="15" t="s">
        <v>14</v>
      </c>
      <c r="C87" s="599">
        <v>874.82799999999997</v>
      </c>
      <c r="D87" s="599">
        <v>889.29500000000007</v>
      </c>
      <c r="E87" s="599">
        <v>945.46100000000001</v>
      </c>
      <c r="F87" s="599">
        <v>905.46399999999994</v>
      </c>
      <c r="G87" s="599">
        <v>860.36099999999999</v>
      </c>
      <c r="H87" s="599">
        <v>837.38400000000001</v>
      </c>
      <c r="I87" s="599">
        <v>838.23500000000001</v>
      </c>
      <c r="J87" s="599">
        <v>838.23500000000001</v>
      </c>
      <c r="K87" s="599">
        <v>961.63</v>
      </c>
      <c r="L87" s="600">
        <v>818.5</v>
      </c>
      <c r="M87" s="600">
        <v>796.1</v>
      </c>
      <c r="N87" s="600">
        <v>715.84911919191939</v>
      </c>
      <c r="O87" s="600">
        <v>692.30000000000007</v>
      </c>
      <c r="P87" s="600">
        <v>685.69999999999993</v>
      </c>
      <c r="Q87" s="600">
        <v>630.36</v>
      </c>
      <c r="R87" s="600">
        <v>659.2</v>
      </c>
      <c r="S87" s="600">
        <v>542.5</v>
      </c>
      <c r="T87" s="600">
        <v>493</v>
      </c>
      <c r="U87" s="600">
        <v>474.00000000000006</v>
      </c>
      <c r="V87" s="600">
        <v>532.26</v>
      </c>
      <c r="W87" s="600">
        <v>490</v>
      </c>
      <c r="X87" s="600">
        <v>450</v>
      </c>
      <c r="Y87" s="600">
        <v>408</v>
      </c>
      <c r="Z87" s="600">
        <v>410</v>
      </c>
      <c r="AA87" s="600">
        <v>420</v>
      </c>
      <c r="AB87" s="64">
        <v>403.95873145873151</v>
      </c>
      <c r="AC87" s="64">
        <v>394.7</v>
      </c>
      <c r="AD87" s="64">
        <v>378</v>
      </c>
      <c r="AE87" s="64">
        <v>372.77051129607611</v>
      </c>
      <c r="AF87" s="64">
        <v>360.96</v>
      </c>
      <c r="AG87" s="64">
        <v>350.4</v>
      </c>
      <c r="AH87" s="63" t="s">
        <v>12</v>
      </c>
    </row>
    <row r="88" spans="1:34" x14ac:dyDescent="0.2">
      <c r="A88" s="15"/>
      <c r="B88" s="15" t="s">
        <v>13</v>
      </c>
      <c r="C88" s="599">
        <v>259.55500000000001</v>
      </c>
      <c r="D88" s="599">
        <v>260.40600000000001</v>
      </c>
      <c r="E88" s="599">
        <v>221.26</v>
      </c>
      <c r="F88" s="599">
        <v>205.94200000000001</v>
      </c>
      <c r="G88" s="599">
        <v>195.73000000000002</v>
      </c>
      <c r="H88" s="599">
        <v>190.624</v>
      </c>
      <c r="I88" s="599">
        <v>192.32599999999999</v>
      </c>
      <c r="J88" s="599">
        <v>170.2</v>
      </c>
      <c r="K88" s="599">
        <v>161.69</v>
      </c>
      <c r="L88" s="600">
        <v>236</v>
      </c>
      <c r="M88" s="600">
        <v>235.1</v>
      </c>
      <c r="N88" s="600">
        <v>200</v>
      </c>
      <c r="O88" s="600">
        <v>181.5</v>
      </c>
      <c r="P88" s="600">
        <v>171.40000000000003</v>
      </c>
      <c r="Q88" s="600">
        <v>136</v>
      </c>
      <c r="R88" s="600">
        <v>170</v>
      </c>
      <c r="S88" s="600">
        <v>152.19999999999999</v>
      </c>
      <c r="T88" s="600">
        <v>148.29999999999998</v>
      </c>
      <c r="U88" s="600">
        <v>152</v>
      </c>
      <c r="V88" s="9" t="s">
        <v>12</v>
      </c>
      <c r="W88" s="9" t="s">
        <v>12</v>
      </c>
      <c r="X88" s="9" t="s">
        <v>12</v>
      </c>
      <c r="Y88" s="9" t="s">
        <v>12</v>
      </c>
      <c r="Z88" s="9" t="s">
        <v>12</v>
      </c>
      <c r="AA88" s="9" t="s">
        <v>12</v>
      </c>
      <c r="AB88" s="9" t="s">
        <v>12</v>
      </c>
      <c r="AC88" s="9" t="s">
        <v>12</v>
      </c>
      <c r="AD88" s="9" t="s">
        <v>12</v>
      </c>
      <c r="AE88" s="9" t="s">
        <v>12</v>
      </c>
      <c r="AF88" s="9" t="s">
        <v>12</v>
      </c>
      <c r="AG88" s="9" t="s">
        <v>12</v>
      </c>
      <c r="AH88" s="63" t="s">
        <v>12</v>
      </c>
    </row>
    <row r="89" spans="1:34" x14ac:dyDescent="0.2">
      <c r="A89" s="15"/>
      <c r="B89" s="15" t="s">
        <v>404</v>
      </c>
      <c r="C89" s="599">
        <v>176.15700000000001</v>
      </c>
      <c r="D89" s="599">
        <v>150.62700000000001</v>
      </c>
      <c r="E89" s="599">
        <v>158.286</v>
      </c>
      <c r="F89" s="599">
        <v>98.716000000000008</v>
      </c>
      <c r="G89" s="599">
        <v>91.908000000000001</v>
      </c>
      <c r="H89" s="599">
        <v>90.206000000000003</v>
      </c>
      <c r="I89" s="599">
        <v>89.355000000000004</v>
      </c>
      <c r="J89" s="599">
        <v>85.950999999999993</v>
      </c>
      <c r="K89" s="599">
        <v>71.483999999999995</v>
      </c>
      <c r="L89" s="600">
        <v>64</v>
      </c>
      <c r="M89" s="600">
        <v>60</v>
      </c>
      <c r="N89" s="600">
        <v>58</v>
      </c>
      <c r="O89" s="600">
        <v>41</v>
      </c>
      <c r="P89" s="600">
        <v>35.9</v>
      </c>
      <c r="Q89" s="600">
        <v>28.2</v>
      </c>
      <c r="R89" s="9" t="s">
        <v>12</v>
      </c>
      <c r="S89" s="9" t="s">
        <v>12</v>
      </c>
      <c r="T89" s="9" t="s">
        <v>12</v>
      </c>
      <c r="U89" s="9" t="s">
        <v>12</v>
      </c>
      <c r="V89" s="9" t="s">
        <v>12</v>
      </c>
      <c r="W89" s="9" t="s">
        <v>12</v>
      </c>
      <c r="X89" s="9" t="s">
        <v>12</v>
      </c>
      <c r="Y89" s="9" t="s">
        <v>12</v>
      </c>
      <c r="Z89" s="9" t="s">
        <v>12</v>
      </c>
      <c r="AA89" s="9" t="s">
        <v>12</v>
      </c>
      <c r="AB89" s="9" t="s">
        <v>12</v>
      </c>
      <c r="AC89" s="9" t="s">
        <v>12</v>
      </c>
      <c r="AD89" s="9" t="s">
        <v>12</v>
      </c>
      <c r="AE89" s="9" t="s">
        <v>12</v>
      </c>
      <c r="AF89" s="9" t="s">
        <v>12</v>
      </c>
      <c r="AG89" s="9" t="s">
        <v>12</v>
      </c>
      <c r="AH89" s="63" t="s">
        <v>12</v>
      </c>
    </row>
    <row r="90" spans="1:34" x14ac:dyDescent="0.2">
      <c r="A90" s="15"/>
      <c r="B90" s="15" t="s">
        <v>405</v>
      </c>
      <c r="C90" s="599">
        <v>171.05099999999999</v>
      </c>
      <c r="D90" s="599">
        <v>148.92500000000001</v>
      </c>
      <c r="E90" s="599">
        <v>137.86199999999999</v>
      </c>
      <c r="F90" s="599">
        <v>111.48099999999999</v>
      </c>
      <c r="G90" s="599">
        <v>103.822</v>
      </c>
      <c r="H90" s="599">
        <v>101.26900000000001</v>
      </c>
      <c r="I90" s="599">
        <v>101.26900000000001</v>
      </c>
      <c r="J90" s="599">
        <v>96.162999999999997</v>
      </c>
      <c r="K90" s="599">
        <v>74.888000000000005</v>
      </c>
      <c r="L90" s="600">
        <v>67.7</v>
      </c>
      <c r="M90" s="600">
        <v>61</v>
      </c>
      <c r="N90" s="600">
        <v>58</v>
      </c>
      <c r="O90" s="600">
        <v>56</v>
      </c>
      <c r="P90" s="600">
        <v>49.4</v>
      </c>
      <c r="Q90" s="600">
        <v>38.799999999999997</v>
      </c>
      <c r="R90" s="600">
        <v>42.2</v>
      </c>
      <c r="S90" s="600">
        <v>41.5</v>
      </c>
      <c r="T90" s="600">
        <v>33.700000000000003</v>
      </c>
      <c r="U90" s="600">
        <v>41.5</v>
      </c>
      <c r="V90" s="9" t="s">
        <v>12</v>
      </c>
      <c r="W90" s="9" t="s">
        <v>12</v>
      </c>
      <c r="X90" s="9" t="s">
        <v>12</v>
      </c>
      <c r="Y90" s="9" t="s">
        <v>12</v>
      </c>
      <c r="Z90" s="9" t="s">
        <v>12</v>
      </c>
      <c r="AA90" s="9" t="s">
        <v>12</v>
      </c>
      <c r="AB90" s="9" t="s">
        <v>12</v>
      </c>
      <c r="AC90" s="9" t="s">
        <v>12</v>
      </c>
      <c r="AD90" s="9" t="s">
        <v>12</v>
      </c>
      <c r="AE90" s="9" t="s">
        <v>12</v>
      </c>
      <c r="AF90" s="9" t="s">
        <v>12</v>
      </c>
      <c r="AG90" s="9" t="s">
        <v>12</v>
      </c>
      <c r="AH90" s="63" t="s">
        <v>12</v>
      </c>
    </row>
    <row r="91" spans="1:34" x14ac:dyDescent="0.2">
      <c r="A91" s="15"/>
      <c r="B91" s="15" t="s">
        <v>406</v>
      </c>
      <c r="C91" s="599">
        <v>924.18600000000004</v>
      </c>
      <c r="D91" s="599">
        <v>871.42399999999998</v>
      </c>
      <c r="E91" s="599">
        <v>831.42700000000002</v>
      </c>
      <c r="F91" s="599">
        <v>767.60199999999998</v>
      </c>
      <c r="G91" s="599">
        <v>726.75400000000002</v>
      </c>
      <c r="H91" s="599">
        <v>707.18100000000004</v>
      </c>
      <c r="I91" s="599">
        <v>708.03200000000004</v>
      </c>
      <c r="J91" s="599">
        <v>615.27300000000002</v>
      </c>
      <c r="K91" s="599">
        <v>540.38499999999999</v>
      </c>
      <c r="L91" s="600">
        <v>483</v>
      </c>
      <c r="M91" s="600">
        <v>436</v>
      </c>
      <c r="N91" s="600">
        <v>412</v>
      </c>
      <c r="O91" s="600">
        <v>398</v>
      </c>
      <c r="P91" s="600">
        <v>363.59999999999997</v>
      </c>
      <c r="Q91" s="600">
        <v>285.39999999999998</v>
      </c>
      <c r="R91" s="600">
        <v>341.7</v>
      </c>
      <c r="S91" s="600">
        <v>335.9</v>
      </c>
      <c r="T91" s="600">
        <v>272.39999999999998</v>
      </c>
      <c r="U91" s="600">
        <v>335.5</v>
      </c>
      <c r="V91" s="600">
        <v>445.27</v>
      </c>
      <c r="W91" s="600">
        <v>450</v>
      </c>
      <c r="X91" s="600">
        <v>440</v>
      </c>
      <c r="Y91" s="600">
        <v>428</v>
      </c>
      <c r="Z91" s="600">
        <v>470</v>
      </c>
      <c r="AA91" s="600">
        <v>449</v>
      </c>
      <c r="AB91" s="64">
        <v>466.04126854126855</v>
      </c>
      <c r="AC91" s="64">
        <v>455.3</v>
      </c>
      <c r="AD91" s="64">
        <v>463</v>
      </c>
      <c r="AE91" s="64">
        <v>452.22948870392389</v>
      </c>
      <c r="AF91" s="64">
        <v>391.04</v>
      </c>
      <c r="AG91" s="64">
        <v>379.6</v>
      </c>
      <c r="AH91" s="63" t="s">
        <v>12</v>
      </c>
    </row>
    <row r="92" spans="1:34" x14ac:dyDescent="0.2">
      <c r="A92" s="15"/>
      <c r="B92" s="54" t="s">
        <v>11</v>
      </c>
      <c r="C92" s="601">
        <v>2405.777</v>
      </c>
      <c r="D92" s="601">
        <v>2320.6769999999997</v>
      </c>
      <c r="E92" s="601">
        <v>2294.2960000000003</v>
      </c>
      <c r="F92" s="601">
        <v>2089.2049999999999</v>
      </c>
      <c r="G92" s="601">
        <v>1978.5749999999998</v>
      </c>
      <c r="H92" s="601">
        <v>1926.664</v>
      </c>
      <c r="I92" s="601">
        <v>1929.2170000000001</v>
      </c>
      <c r="J92" s="601">
        <v>1805.8220000000001</v>
      </c>
      <c r="K92" s="601">
        <v>1810.0769999999998</v>
      </c>
      <c r="L92" s="601">
        <v>1669.2</v>
      </c>
      <c r="M92" s="601">
        <v>1588.2</v>
      </c>
      <c r="N92" s="601">
        <v>1443.8491191919193</v>
      </c>
      <c r="O92" s="601">
        <v>1368.8000000000002</v>
      </c>
      <c r="P92" s="601">
        <v>1305.9999999999998</v>
      </c>
      <c r="Q92" s="601">
        <v>1118.76</v>
      </c>
      <c r="R92" s="601">
        <v>1213.1000000000001</v>
      </c>
      <c r="S92" s="601">
        <v>1072.0999999999999</v>
      </c>
      <c r="T92" s="601">
        <v>947.4</v>
      </c>
      <c r="U92" s="601">
        <v>1003</v>
      </c>
      <c r="V92" s="601">
        <v>977.53</v>
      </c>
      <c r="W92" s="601">
        <v>940</v>
      </c>
      <c r="X92" s="601">
        <v>890</v>
      </c>
      <c r="Y92" s="601">
        <v>836</v>
      </c>
      <c r="Z92" s="601">
        <v>880</v>
      </c>
      <c r="AA92" s="601">
        <v>869</v>
      </c>
      <c r="AB92" s="62">
        <f t="shared" ref="AB92:AE92" si="3">SUM(AB87:AB91)</f>
        <v>870</v>
      </c>
      <c r="AC92" s="62">
        <f t="shared" si="3"/>
        <v>850</v>
      </c>
      <c r="AD92" s="62">
        <f t="shared" si="3"/>
        <v>841</v>
      </c>
      <c r="AE92" s="62">
        <f t="shared" si="3"/>
        <v>825</v>
      </c>
      <c r="AF92" s="62">
        <v>752</v>
      </c>
      <c r="AG92" s="62">
        <v>730</v>
      </c>
      <c r="AH92" s="10">
        <v>710</v>
      </c>
    </row>
    <row r="93" spans="1:34" x14ac:dyDescent="0.2">
      <c r="A93" s="15"/>
      <c r="B93" s="54" t="s">
        <v>402</v>
      </c>
      <c r="C93" s="601">
        <v>937.92399999999998</v>
      </c>
      <c r="D93" s="601">
        <v>810.62800000000004</v>
      </c>
      <c r="E93" s="601">
        <v>812.39599999999996</v>
      </c>
      <c r="F93" s="601">
        <v>789.41200000000003</v>
      </c>
      <c r="G93" s="601">
        <v>743.44399999999996</v>
      </c>
      <c r="H93" s="601">
        <v>770.84799999999996</v>
      </c>
      <c r="I93" s="601">
        <v>770.84799999999996</v>
      </c>
      <c r="J93" s="601">
        <v>714.27200000000005</v>
      </c>
      <c r="K93" s="601">
        <v>687.75199999999995</v>
      </c>
      <c r="L93" s="604">
        <v>610.70000000000005</v>
      </c>
      <c r="M93" s="604">
        <v>604.1</v>
      </c>
      <c r="N93" s="604">
        <v>592</v>
      </c>
      <c r="O93" s="604">
        <v>545.5</v>
      </c>
      <c r="P93" s="604">
        <v>488.85</v>
      </c>
      <c r="Q93" s="604">
        <v>499.95000000000005</v>
      </c>
      <c r="R93" s="604">
        <v>458.46999999999997</v>
      </c>
      <c r="S93" s="604">
        <v>472.7</v>
      </c>
      <c r="T93" s="604">
        <v>428.40000000000003</v>
      </c>
      <c r="U93" s="604">
        <v>381</v>
      </c>
      <c r="V93" s="604">
        <v>389</v>
      </c>
      <c r="W93" s="604">
        <v>400</v>
      </c>
      <c r="X93" s="604">
        <v>420</v>
      </c>
      <c r="Y93" s="604">
        <v>447</v>
      </c>
      <c r="Z93" s="604">
        <v>447</v>
      </c>
      <c r="AA93" s="604">
        <v>478</v>
      </c>
      <c r="AB93" s="64">
        <v>500</v>
      </c>
      <c r="AC93" s="64">
        <v>550</v>
      </c>
      <c r="AD93" s="64">
        <v>609</v>
      </c>
      <c r="AE93" s="64">
        <v>659</v>
      </c>
      <c r="AF93" s="64">
        <v>688</v>
      </c>
      <c r="AG93" s="64">
        <v>711</v>
      </c>
      <c r="AH93" s="10">
        <v>721</v>
      </c>
    </row>
    <row r="94" spans="1:34" x14ac:dyDescent="0.2">
      <c r="A94" s="15"/>
      <c r="B94" s="54" t="s">
        <v>9</v>
      </c>
      <c r="C94" s="601">
        <v>365</v>
      </c>
      <c r="D94" s="601">
        <v>293</v>
      </c>
      <c r="E94" s="601">
        <v>273</v>
      </c>
      <c r="F94" s="601">
        <v>304.3</v>
      </c>
      <c r="G94" s="601">
        <v>266.10000000000002</v>
      </c>
      <c r="H94" s="601">
        <v>223.4</v>
      </c>
      <c r="I94" s="601">
        <v>254</v>
      </c>
      <c r="J94" s="601">
        <v>220.39999999999998</v>
      </c>
      <c r="K94" s="601">
        <v>246.8</v>
      </c>
      <c r="L94" s="604">
        <v>240.3</v>
      </c>
      <c r="M94" s="604">
        <v>240.9</v>
      </c>
      <c r="N94" s="604">
        <v>219.6</v>
      </c>
      <c r="O94" s="604">
        <v>192.8</v>
      </c>
      <c r="P94" s="604">
        <v>212.24513467850187</v>
      </c>
      <c r="Q94" s="604">
        <v>131.73000062175095</v>
      </c>
      <c r="R94" s="604">
        <v>176.11197965917324</v>
      </c>
      <c r="S94" s="604">
        <v>384.271052</v>
      </c>
      <c r="T94" s="604">
        <v>197.87411092132828</v>
      </c>
      <c r="U94" s="604">
        <v>183.38399999999996</v>
      </c>
      <c r="V94" s="604">
        <v>276.524</v>
      </c>
      <c r="W94" s="604">
        <v>286.39999999999998</v>
      </c>
      <c r="X94" s="604">
        <v>300.96399999999994</v>
      </c>
      <c r="Y94" s="604">
        <v>354.70647473182737</v>
      </c>
      <c r="Z94" s="604">
        <v>360.32487598255864</v>
      </c>
      <c r="AA94" s="604">
        <v>409.93936942915315</v>
      </c>
      <c r="AB94" s="61">
        <v>363.38989741312452</v>
      </c>
      <c r="AC94" s="61">
        <v>388.43106589761112</v>
      </c>
      <c r="AD94" s="61">
        <v>403.68044755529456</v>
      </c>
      <c r="AE94" s="61">
        <v>442.27685342210327</v>
      </c>
      <c r="AF94" s="61">
        <v>406.94741284420934</v>
      </c>
      <c r="AG94" s="61">
        <v>467.54878093891699</v>
      </c>
      <c r="AH94" s="10">
        <v>448.26784932623451</v>
      </c>
    </row>
    <row r="95" spans="1:34" x14ac:dyDescent="0.2">
      <c r="A95" s="54" t="s">
        <v>7</v>
      </c>
      <c r="B95" s="16"/>
      <c r="C95" s="604">
        <v>30388.589999999997</v>
      </c>
      <c r="D95" s="604">
        <v>29727.618000000006</v>
      </c>
      <c r="E95" s="604">
        <v>30102.917999999998</v>
      </c>
      <c r="F95" s="604">
        <v>29311.300999999999</v>
      </c>
      <c r="G95" s="604">
        <v>29136.330999999998</v>
      </c>
      <c r="H95" s="604">
        <v>28299.851000000002</v>
      </c>
      <c r="I95" s="604">
        <v>27839.788</v>
      </c>
      <c r="J95" s="604">
        <v>27059.710000000003</v>
      </c>
      <c r="K95" s="604">
        <v>26222.21</v>
      </c>
      <c r="L95" s="604">
        <v>25161.1</v>
      </c>
      <c r="M95" s="604">
        <v>23270.799999999999</v>
      </c>
      <c r="N95" s="604">
        <v>22525.98831993062</v>
      </c>
      <c r="O95" s="604">
        <v>22354.089385033578</v>
      </c>
      <c r="P95" s="604">
        <v>21939.495134678502</v>
      </c>
      <c r="Q95" s="604">
        <v>20763.590000621749</v>
      </c>
      <c r="R95" s="604">
        <v>22425.181979659174</v>
      </c>
      <c r="S95" s="604">
        <v>22696.671051999998</v>
      </c>
      <c r="T95" s="604">
        <v>20202.974110921332</v>
      </c>
      <c r="U95" s="604">
        <v>19004.683999999997</v>
      </c>
      <c r="V95" s="604">
        <v>18534.324000000001</v>
      </c>
      <c r="W95" s="604">
        <v>19128.400000000001</v>
      </c>
      <c r="X95" s="604">
        <v>18695.964</v>
      </c>
      <c r="Y95" s="604">
        <v>18068.706474731829</v>
      </c>
      <c r="Z95" s="604">
        <v>18620.324875982558</v>
      </c>
      <c r="AA95" s="604">
        <v>18776.539369429152</v>
      </c>
      <c r="AB95" s="61">
        <f t="shared" ref="AB95:AE95" si="4">SUM(AB74,AB78,AB84,AB85,AB92,AB93,AB94)</f>
        <v>18933.60832289248</v>
      </c>
      <c r="AC95" s="61">
        <f t="shared" si="4"/>
        <v>19213.536314664045</v>
      </c>
      <c r="AD95" s="61">
        <f t="shared" si="4"/>
        <v>19289.042225514197</v>
      </c>
      <c r="AE95" s="61">
        <f t="shared" si="4"/>
        <v>19449.676853422101</v>
      </c>
      <c r="AF95" s="61">
        <v>19351.361912844208</v>
      </c>
      <c r="AG95" s="61">
        <v>19683.328780938915</v>
      </c>
      <c r="AH95" s="10">
        <v>19915.867849326234</v>
      </c>
    </row>
    <row r="96" spans="1:34" ht="15" x14ac:dyDescent="0.2">
      <c r="A96" s="54" t="s">
        <v>42</v>
      </c>
      <c r="M96" s="600"/>
      <c r="N96" s="600"/>
      <c r="O96" s="600"/>
      <c r="P96" s="600"/>
      <c r="Q96" s="597"/>
      <c r="R96" s="597"/>
      <c r="S96" s="597"/>
      <c r="T96" s="597"/>
      <c r="X96" s="605"/>
      <c r="Y96" s="605"/>
      <c r="Z96" s="605"/>
      <c r="AA96" s="605"/>
      <c r="AB96" s="65"/>
      <c r="AC96" s="65"/>
      <c r="AD96" s="65"/>
      <c r="AE96" s="65"/>
      <c r="AF96" s="65"/>
      <c r="AG96" s="65"/>
      <c r="AH96" s="10"/>
    </row>
    <row r="97" spans="1:34" x14ac:dyDescent="0.2">
      <c r="A97" s="15"/>
      <c r="B97" s="15" t="s">
        <v>5</v>
      </c>
      <c r="C97" s="599">
        <v>6077.8668733392387</v>
      </c>
      <c r="D97" s="599">
        <v>5756.6787865367587</v>
      </c>
      <c r="E97" s="599">
        <v>5540.494497342781</v>
      </c>
      <c r="F97" s="599">
        <v>5563.1717880868027</v>
      </c>
      <c r="G97" s="599">
        <v>5448.4617570859164</v>
      </c>
      <c r="H97" s="599">
        <v>5341.5167127989371</v>
      </c>
      <c r="I97" s="599">
        <v>5009.1223383525248</v>
      </c>
      <c r="J97" s="599">
        <v>4966.0619574844995</v>
      </c>
      <c r="K97" s="599">
        <v>4647.7857406997346</v>
      </c>
      <c r="L97" s="600">
        <v>4661.18</v>
      </c>
      <c r="M97" s="600">
        <v>4622.6569999999992</v>
      </c>
      <c r="N97" s="600">
        <v>4493.5580999999993</v>
      </c>
      <c r="O97" s="600">
        <v>4207.43</v>
      </c>
      <c r="P97" s="600">
        <v>3537.1860000000001</v>
      </c>
      <c r="Q97" s="600">
        <v>3341.4310000000005</v>
      </c>
      <c r="R97" s="600">
        <v>3288.57</v>
      </c>
      <c r="S97" s="600">
        <v>3416.39</v>
      </c>
      <c r="T97" s="600">
        <v>3274.99</v>
      </c>
      <c r="U97" s="600">
        <v>3321.6499999999996</v>
      </c>
      <c r="V97" s="600">
        <v>3452.79</v>
      </c>
      <c r="W97" s="600">
        <v>3898</v>
      </c>
      <c r="X97" s="600">
        <v>4064.7539999999999</v>
      </c>
      <c r="Y97" s="600">
        <v>4206</v>
      </c>
      <c r="Z97" s="600">
        <v>4384.2</v>
      </c>
      <c r="AA97" s="600">
        <v>4426.3</v>
      </c>
      <c r="AB97" s="64">
        <v>4468.5</v>
      </c>
      <c r="AC97" s="64">
        <v>4596.07421482676</v>
      </c>
      <c r="AD97" s="64">
        <v>4648.2484296535204</v>
      </c>
      <c r="AE97" s="64">
        <v>4606.1744146954916</v>
      </c>
      <c r="AF97" s="64">
        <v>4534.7572965792533</v>
      </c>
      <c r="AG97" s="64">
        <v>4510.7926953488413</v>
      </c>
      <c r="AH97" s="63">
        <v>4644.0159892569054</v>
      </c>
    </row>
    <row r="98" spans="1:34" x14ac:dyDescent="0.2">
      <c r="A98" s="15"/>
      <c r="B98" s="15" t="s">
        <v>4</v>
      </c>
      <c r="C98" s="599">
        <v>3593.218642078793</v>
      </c>
      <c r="D98" s="599">
        <v>3476.45230511316</v>
      </c>
      <c r="E98" s="599">
        <v>3386.2237720033527</v>
      </c>
      <c r="F98" s="599">
        <v>3550.2273998323553</v>
      </c>
      <c r="G98" s="599">
        <v>3607.8144341994971</v>
      </c>
      <c r="H98" s="599">
        <v>3445.0492372170997</v>
      </c>
      <c r="I98" s="599">
        <v>3045.7437485331097</v>
      </c>
      <c r="J98" s="599">
        <v>2666.4300720871752</v>
      </c>
      <c r="K98" s="599">
        <v>2557.6250762782902</v>
      </c>
      <c r="L98" s="600">
        <v>2649.44</v>
      </c>
      <c r="M98" s="600">
        <v>2567.8180871751888</v>
      </c>
      <c r="N98" s="600">
        <v>2668.5825339480302</v>
      </c>
      <c r="O98" s="600">
        <v>2427.1419999999998</v>
      </c>
      <c r="P98" s="600">
        <v>2354.7910000000002</v>
      </c>
      <c r="Q98" s="600">
        <v>2116.9700000000003</v>
      </c>
      <c r="R98" s="600">
        <v>1778.5</v>
      </c>
      <c r="S98" s="600">
        <v>1441.6100000000001</v>
      </c>
      <c r="T98" s="600">
        <v>1336.69</v>
      </c>
      <c r="U98" s="600">
        <v>1284.67</v>
      </c>
      <c r="V98" s="600">
        <v>1294.99</v>
      </c>
      <c r="W98" s="600">
        <v>1434</v>
      </c>
      <c r="X98" s="600">
        <v>1466.498</v>
      </c>
      <c r="Y98" s="600">
        <v>1569</v>
      </c>
      <c r="Z98" s="600">
        <v>1700.8</v>
      </c>
      <c r="AA98" s="600">
        <v>1756.8</v>
      </c>
      <c r="AB98" s="64">
        <v>1769.8</v>
      </c>
      <c r="AC98" s="64">
        <v>1720.9678399764393</v>
      </c>
      <c r="AD98" s="64">
        <v>1616.0246669572621</v>
      </c>
      <c r="AE98" s="64">
        <v>1548.1173809633949</v>
      </c>
      <c r="AF98" s="64">
        <v>1461.8555385406744</v>
      </c>
      <c r="AG98" s="64">
        <v>1538.0420706351106</v>
      </c>
      <c r="AH98" s="63">
        <v>1515.6815114517067</v>
      </c>
    </row>
    <row r="99" spans="1:34" x14ac:dyDescent="0.2">
      <c r="A99" s="15"/>
      <c r="B99" s="15" t="s">
        <v>3</v>
      </c>
      <c r="C99" s="599">
        <v>2875.7038356729977</v>
      </c>
      <c r="D99" s="599">
        <v>2641.7658918249381</v>
      </c>
      <c r="E99" s="599">
        <v>2559.4543930635837</v>
      </c>
      <c r="F99" s="599">
        <v>2525.0568509496288</v>
      </c>
      <c r="G99" s="599">
        <v>2624.2638678777871</v>
      </c>
      <c r="H99" s="599">
        <v>2825.1905685383981</v>
      </c>
      <c r="I99" s="599">
        <v>2972.0516110652352</v>
      </c>
      <c r="J99" s="599">
        <v>3003.7631990090836</v>
      </c>
      <c r="K99" s="599">
        <v>2733.6081957060283</v>
      </c>
      <c r="L99" s="600">
        <v>2623.6099999999997</v>
      </c>
      <c r="M99" s="600">
        <v>2388.9230986787779</v>
      </c>
      <c r="N99" s="600">
        <v>2379.9997035094962</v>
      </c>
      <c r="O99" s="600">
        <v>1955.6379999999999</v>
      </c>
      <c r="P99" s="600">
        <v>1224.9633000000001</v>
      </c>
      <c r="Q99" s="600">
        <v>1456.83</v>
      </c>
      <c r="R99" s="600">
        <v>2006.13</v>
      </c>
      <c r="S99" s="600">
        <v>2386.0700000000002</v>
      </c>
      <c r="T99" s="600">
        <v>2326.5600000000004</v>
      </c>
      <c r="U99" s="600">
        <v>2595.4551855464974</v>
      </c>
      <c r="V99" s="600">
        <v>2952.15</v>
      </c>
      <c r="W99" s="600">
        <v>2670</v>
      </c>
      <c r="X99" s="600">
        <v>2596.02</v>
      </c>
      <c r="Y99" s="600">
        <v>2553</v>
      </c>
      <c r="Z99" s="600">
        <v>2435.0500000000002</v>
      </c>
      <c r="AA99" s="600">
        <v>2472.1</v>
      </c>
      <c r="AB99" s="64">
        <v>2511.0050000000001</v>
      </c>
      <c r="AC99" s="64">
        <v>2477.0500000000002</v>
      </c>
      <c r="AD99" s="64">
        <v>2471.1</v>
      </c>
      <c r="AE99" s="64">
        <v>2525.1</v>
      </c>
      <c r="AF99" s="64">
        <v>2538.0699999999997</v>
      </c>
      <c r="AG99" s="64">
        <v>2514.3599999999997</v>
      </c>
      <c r="AH99" s="63">
        <v>2502.31</v>
      </c>
    </row>
    <row r="100" spans="1:34" x14ac:dyDescent="0.2">
      <c r="A100" s="56"/>
      <c r="B100" s="58" t="s">
        <v>2</v>
      </c>
      <c r="C100" s="599">
        <v>1744</v>
      </c>
      <c r="D100" s="599">
        <v>1570</v>
      </c>
      <c r="E100" s="599">
        <v>1407</v>
      </c>
      <c r="F100" s="599">
        <v>1410.5</v>
      </c>
      <c r="G100" s="599">
        <v>1317.5</v>
      </c>
      <c r="H100" s="599">
        <v>1269.8</v>
      </c>
      <c r="I100" s="599">
        <v>1172</v>
      </c>
      <c r="J100" s="599">
        <v>1200.7</v>
      </c>
      <c r="K100" s="599">
        <v>1138.9000000000001</v>
      </c>
      <c r="L100" s="599">
        <v>1022.3000000000001</v>
      </c>
      <c r="M100" s="599">
        <v>866.3</v>
      </c>
      <c r="N100" s="599">
        <v>894.47703344762544</v>
      </c>
      <c r="O100" s="599">
        <v>953.80000000000007</v>
      </c>
      <c r="P100" s="599">
        <v>818.35</v>
      </c>
      <c r="Q100" s="599">
        <v>765.5</v>
      </c>
      <c r="R100" s="599">
        <v>924.96400000000006</v>
      </c>
      <c r="S100" s="599">
        <v>719.04499999999996</v>
      </c>
      <c r="T100" s="599">
        <v>745.56799999999987</v>
      </c>
      <c r="U100" s="599">
        <v>745.07999999999993</v>
      </c>
      <c r="V100" s="600">
        <v>755.53</v>
      </c>
      <c r="W100" s="600">
        <v>766</v>
      </c>
      <c r="X100" s="600">
        <v>795.48199999999997</v>
      </c>
      <c r="Y100" s="600">
        <v>878.70647473182737</v>
      </c>
      <c r="Z100" s="600">
        <v>902.47487598255861</v>
      </c>
      <c r="AA100" s="600">
        <v>972.13936942915325</v>
      </c>
      <c r="AB100" s="64">
        <v>933.49489741312459</v>
      </c>
      <c r="AC100" s="64">
        <v>915.5810658976111</v>
      </c>
      <c r="AD100" s="64">
        <v>887.88044755529461</v>
      </c>
      <c r="AE100" s="64">
        <v>904.8768534221033</v>
      </c>
      <c r="AF100" s="64">
        <v>871.20741284420933</v>
      </c>
      <c r="AG100" s="64">
        <v>919.08878093891701</v>
      </c>
      <c r="AH100" s="63">
        <v>1007.6793239634055</v>
      </c>
    </row>
    <row r="101" spans="1:34" x14ac:dyDescent="0.2">
      <c r="A101" s="54" t="s">
        <v>407</v>
      </c>
      <c r="B101" s="16"/>
      <c r="C101" s="604">
        <v>14290.789351091029</v>
      </c>
      <c r="D101" s="604">
        <v>13444.896983474857</v>
      </c>
      <c r="E101" s="604">
        <v>12893.172662409717</v>
      </c>
      <c r="F101" s="604">
        <v>13048.956038868786</v>
      </c>
      <c r="G101" s="604">
        <v>12998.040059163201</v>
      </c>
      <c r="H101" s="604">
        <v>12881.556518554433</v>
      </c>
      <c r="I101" s="604">
        <v>12198.91769795087</v>
      </c>
      <c r="J101" s="604">
        <v>11836.955228580759</v>
      </c>
      <c r="K101" s="604">
        <v>11077.919012684053</v>
      </c>
      <c r="L101" s="604">
        <v>10956.529999999999</v>
      </c>
      <c r="M101" s="604">
        <v>10445.698185853966</v>
      </c>
      <c r="N101" s="604">
        <v>10436.617370905151</v>
      </c>
      <c r="O101" s="604">
        <v>9544.0099999999984</v>
      </c>
      <c r="P101" s="604">
        <v>7935.2903000000015</v>
      </c>
      <c r="Q101" s="604">
        <v>7680.7310000000007</v>
      </c>
      <c r="R101" s="604">
        <v>7998.1639999999998</v>
      </c>
      <c r="S101" s="604">
        <v>7963.1149999999998</v>
      </c>
      <c r="T101" s="604">
        <v>7683.8080000000009</v>
      </c>
      <c r="U101" s="604">
        <v>7946.8551855464975</v>
      </c>
      <c r="V101" s="604">
        <v>8455.4600000000009</v>
      </c>
      <c r="W101" s="604">
        <v>8768</v>
      </c>
      <c r="X101" s="604">
        <v>8922.7540000000008</v>
      </c>
      <c r="Y101" s="604">
        <v>9206.7064747318273</v>
      </c>
      <c r="Z101" s="604">
        <v>9422.5248759825572</v>
      </c>
      <c r="AA101" s="604">
        <v>9627.3393694291535</v>
      </c>
      <c r="AB101" s="61">
        <f t="shared" ref="AB101:AE101" si="5">SUM(AB97:AB100)</f>
        <v>9682.7998974131242</v>
      </c>
      <c r="AC101" s="61">
        <f t="shared" si="5"/>
        <v>9709.6731207008124</v>
      </c>
      <c r="AD101" s="61">
        <f t="shared" si="5"/>
        <v>9623.2535441660784</v>
      </c>
      <c r="AE101" s="61">
        <f t="shared" si="5"/>
        <v>9584.2686490809901</v>
      </c>
      <c r="AF101" s="61">
        <v>9405.8902479641365</v>
      </c>
      <c r="AG101" s="61">
        <v>9482.2835469228685</v>
      </c>
      <c r="AH101" s="10">
        <v>9669.6868246720187</v>
      </c>
    </row>
    <row r="102" spans="1:34" x14ac:dyDescent="0.2">
      <c r="A102" s="15"/>
      <c r="B102" s="54" t="s">
        <v>45</v>
      </c>
      <c r="C102" s="601">
        <v>23.8125</v>
      </c>
      <c r="D102" s="601">
        <v>23.8125</v>
      </c>
      <c r="E102" s="601">
        <v>26.67</v>
      </c>
      <c r="F102" s="601">
        <v>25.336500000000001</v>
      </c>
      <c r="G102" s="601">
        <v>23.241</v>
      </c>
      <c r="H102" s="601">
        <v>22.669499999999999</v>
      </c>
      <c r="I102" s="601">
        <v>22.669499999999999</v>
      </c>
      <c r="J102" s="601">
        <v>28.834175249999998</v>
      </c>
      <c r="K102" s="601">
        <v>38.786561999999996</v>
      </c>
      <c r="L102" s="601">
        <v>42.6</v>
      </c>
      <c r="M102" s="601">
        <v>34.6</v>
      </c>
      <c r="N102" s="601">
        <v>51.5</v>
      </c>
      <c r="O102" s="601">
        <v>45</v>
      </c>
      <c r="P102" s="601">
        <v>53.2</v>
      </c>
      <c r="Q102" s="601">
        <v>74.5</v>
      </c>
      <c r="R102" s="601">
        <v>78.900000000000006</v>
      </c>
      <c r="S102" s="601">
        <v>96.8</v>
      </c>
      <c r="T102" s="601">
        <v>107.6</v>
      </c>
      <c r="U102" s="601">
        <v>143</v>
      </c>
      <c r="V102" s="601">
        <v>168.5</v>
      </c>
      <c r="W102" s="601">
        <v>126.5</v>
      </c>
      <c r="X102" s="601">
        <v>137.5</v>
      </c>
      <c r="Y102" s="601">
        <v>165.6</v>
      </c>
      <c r="Z102" s="601">
        <v>179.7</v>
      </c>
      <c r="AA102" s="601">
        <v>179.5</v>
      </c>
      <c r="AB102" s="62">
        <v>185</v>
      </c>
      <c r="AC102" s="62">
        <v>192.06666666666666</v>
      </c>
      <c r="AD102" s="62">
        <v>202</v>
      </c>
      <c r="AE102" s="62">
        <v>222</v>
      </c>
      <c r="AF102" s="62">
        <v>225</v>
      </c>
      <c r="AG102" s="62">
        <v>218.5</v>
      </c>
      <c r="AH102" s="10">
        <v>216.8</v>
      </c>
    </row>
    <row r="103" spans="1:34" x14ac:dyDescent="0.2">
      <c r="A103" s="15"/>
      <c r="B103" s="54"/>
      <c r="C103" s="601"/>
      <c r="D103" s="601"/>
      <c r="E103" s="601"/>
      <c r="F103" s="601"/>
      <c r="G103" s="601"/>
      <c r="H103" s="601"/>
      <c r="I103" s="601"/>
      <c r="J103" s="601"/>
      <c r="K103" s="601"/>
      <c r="L103" s="601"/>
      <c r="M103" s="601"/>
      <c r="N103" s="601"/>
      <c r="O103" s="601"/>
      <c r="P103" s="601"/>
      <c r="Q103" s="601"/>
      <c r="R103" s="601"/>
      <c r="S103" s="601"/>
      <c r="T103" s="601"/>
      <c r="U103" s="601"/>
      <c r="V103" s="601"/>
      <c r="W103" s="601"/>
      <c r="X103" s="601"/>
      <c r="Y103" s="601"/>
      <c r="Z103" s="601"/>
      <c r="AA103" s="601"/>
      <c r="AB103" s="62"/>
      <c r="AC103" s="62"/>
      <c r="AD103" s="62"/>
      <c r="AE103" s="62"/>
      <c r="AF103" s="62"/>
      <c r="AG103" s="62"/>
      <c r="AH103" s="10"/>
    </row>
    <row r="104" spans="1:34" x14ac:dyDescent="0.2">
      <c r="A104" s="15"/>
      <c r="B104" s="54"/>
      <c r="M104" s="597"/>
      <c r="N104" s="597"/>
      <c r="O104" s="597"/>
      <c r="P104" s="597"/>
      <c r="Q104" s="597"/>
      <c r="R104" s="597"/>
      <c r="S104" s="597"/>
      <c r="T104" s="597"/>
      <c r="AB104" s="62"/>
      <c r="AC104" s="62"/>
      <c r="AD104" s="62"/>
      <c r="AE104" s="62"/>
      <c r="AF104" s="62"/>
      <c r="AG104" s="62"/>
      <c r="AH104" s="10"/>
    </row>
    <row r="105" spans="1:34" x14ac:dyDescent="0.2">
      <c r="A105" s="54" t="s">
        <v>1</v>
      </c>
      <c r="B105" s="16"/>
      <c r="C105" s="604">
        <v>44703.191851091025</v>
      </c>
      <c r="D105" s="604">
        <v>43196.327483474859</v>
      </c>
      <c r="E105" s="604">
        <v>43022.76066240971</v>
      </c>
      <c r="F105" s="604">
        <v>42385.593538868787</v>
      </c>
      <c r="G105" s="604">
        <v>42157.612059163199</v>
      </c>
      <c r="H105" s="604">
        <v>41204.077018554439</v>
      </c>
      <c r="I105" s="604">
        <v>40061.375197950874</v>
      </c>
      <c r="J105" s="604">
        <v>38925.499403830763</v>
      </c>
      <c r="K105" s="604">
        <v>37338.915574684055</v>
      </c>
      <c r="L105" s="604">
        <v>36160.229999999996</v>
      </c>
      <c r="M105" s="604">
        <v>33751.098185853967</v>
      </c>
      <c r="N105" s="604">
        <v>33014.105690835771</v>
      </c>
      <c r="O105" s="604">
        <v>31943.099385033576</v>
      </c>
      <c r="P105" s="604">
        <v>29927.985434678503</v>
      </c>
      <c r="Q105" s="604">
        <v>28518.821000621749</v>
      </c>
      <c r="R105" s="604">
        <v>30502.245979659176</v>
      </c>
      <c r="S105" s="604">
        <v>30756.586051999995</v>
      </c>
      <c r="T105" s="604">
        <v>27994.382110921331</v>
      </c>
      <c r="U105" s="604">
        <v>27094.539185546495</v>
      </c>
      <c r="V105" s="604">
        <v>27158.284</v>
      </c>
      <c r="W105" s="604">
        <v>28022.9</v>
      </c>
      <c r="X105" s="604">
        <v>27756.218000000001</v>
      </c>
      <c r="Y105" s="604">
        <v>27441.012949463657</v>
      </c>
      <c r="Z105" s="604">
        <v>28222.549751965114</v>
      </c>
      <c r="AA105" s="604">
        <v>28583.378738858308</v>
      </c>
      <c r="AB105" s="61">
        <v>28801.408220305602</v>
      </c>
      <c r="AC105" s="61">
        <v>29115.276102031523</v>
      </c>
      <c r="AD105" s="61">
        <v>29114.295769680277</v>
      </c>
      <c r="AE105" s="61">
        <v>29255.945502503091</v>
      </c>
      <c r="AF105" s="61">
        <v>28982.252160808344</v>
      </c>
      <c r="AG105" s="61">
        <v>29384.112327861782</v>
      </c>
      <c r="AH105" s="61">
        <v>29663.871138790044</v>
      </c>
    </row>
    <row r="106" spans="1:34" ht="13.5" thickBot="1" x14ac:dyDescent="0.25">
      <c r="A106" s="7"/>
      <c r="B106" s="7"/>
      <c r="C106" s="606"/>
      <c r="D106" s="606"/>
      <c r="E106" s="606"/>
      <c r="F106" s="606"/>
      <c r="G106" s="606"/>
      <c r="H106" s="606"/>
      <c r="I106" s="606"/>
      <c r="J106" s="606"/>
      <c r="K106" s="606"/>
      <c r="L106" s="606"/>
      <c r="M106" s="607"/>
      <c r="N106" s="607"/>
      <c r="O106" s="607"/>
      <c r="P106" s="607"/>
      <c r="Q106" s="607"/>
      <c r="R106" s="607"/>
      <c r="S106" s="607"/>
      <c r="T106" s="607"/>
      <c r="U106" s="607"/>
      <c r="V106" s="607"/>
      <c r="W106" s="607"/>
      <c r="X106" s="607"/>
      <c r="Y106" s="607"/>
      <c r="Z106" s="607"/>
      <c r="AA106" s="607"/>
      <c r="AB106" s="6"/>
      <c r="AC106" s="6"/>
      <c r="AD106" s="6"/>
      <c r="AE106" s="6"/>
      <c r="AF106" s="6"/>
      <c r="AG106" s="6"/>
      <c r="AH106" s="6"/>
    </row>
    <row r="107" spans="1:34" ht="10.5" customHeight="1" x14ac:dyDescent="0.2">
      <c r="U107" s="608"/>
      <c r="V107" s="608"/>
      <c r="W107" s="608"/>
      <c r="X107" s="608"/>
    </row>
    <row r="108" spans="1:34" x14ac:dyDescent="0.2">
      <c r="A108" s="636" t="s">
        <v>421</v>
      </c>
      <c r="B108" s="203"/>
      <c r="U108" s="612"/>
      <c r="V108" s="612"/>
      <c r="W108" s="612"/>
      <c r="X108" s="612"/>
    </row>
    <row r="109" spans="1:34" x14ac:dyDescent="0.2">
      <c r="A109" s="636" t="s">
        <v>44</v>
      </c>
      <c r="B109" s="203"/>
      <c r="U109" s="612"/>
      <c r="V109" s="612"/>
      <c r="W109" s="612"/>
      <c r="X109" s="612"/>
    </row>
    <row r="110" spans="1:34" x14ac:dyDescent="0.2">
      <c r="A110" s="347" t="s">
        <v>469</v>
      </c>
      <c r="B110" s="103"/>
      <c r="U110" s="612"/>
      <c r="V110" s="612"/>
      <c r="W110" s="612"/>
      <c r="X110" s="612"/>
      <c r="AF110" s="66"/>
      <c r="AG110" s="66"/>
      <c r="AH110" s="66"/>
    </row>
    <row r="111" spans="1:34" ht="15" x14ac:dyDescent="0.2">
      <c r="A111" s="347"/>
      <c r="B111" s="16"/>
      <c r="N111" s="605"/>
      <c r="O111" s="605"/>
      <c r="P111" s="605"/>
      <c r="Q111" s="609"/>
      <c r="R111" s="609"/>
      <c r="S111" s="609"/>
      <c r="T111" s="609"/>
      <c r="U111" s="609"/>
      <c r="V111" s="609"/>
      <c r="W111" s="609"/>
      <c r="X111" s="609"/>
      <c r="Y111" s="609"/>
      <c r="Z111" s="610"/>
      <c r="AA111" s="610"/>
      <c r="AB111" s="66"/>
      <c r="AC111" s="66"/>
      <c r="AD111" s="66"/>
      <c r="AE111" s="66"/>
    </row>
    <row r="112" spans="1:34" x14ac:dyDescent="0.2">
      <c r="A112" s="499"/>
      <c r="B112" s="54"/>
      <c r="M112" s="601"/>
      <c r="Y112" s="599"/>
    </row>
    <row r="113" spans="2:25" x14ac:dyDescent="0.2">
      <c r="B113" s="58"/>
    </row>
    <row r="114" spans="2:25" x14ac:dyDescent="0.2">
      <c r="B114" s="58"/>
      <c r="U114" s="611"/>
      <c r="V114" s="599"/>
      <c r="W114" s="599"/>
      <c r="X114" s="599"/>
      <c r="Y114" s="599"/>
    </row>
  </sheetData>
  <hyperlinks>
    <hyperlink ref="J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7F85"/>
  </sheetPr>
  <dimension ref="A1:AJ60"/>
  <sheetViews>
    <sheetView showGridLines="0" zoomScaleNormal="10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C7" sqref="C7"/>
    </sheetView>
  </sheetViews>
  <sheetFormatPr defaultRowHeight="12.75" x14ac:dyDescent="0.2"/>
  <cols>
    <col min="1" max="1" width="11.33203125" style="47" customWidth="1"/>
    <col min="2" max="2" width="21.6640625" style="47" customWidth="1"/>
    <col min="3" max="34" width="7.44140625" style="47" customWidth="1"/>
    <col min="35" max="16384" width="8.88671875" style="47"/>
  </cols>
  <sheetData>
    <row r="1" spans="1:35" s="347" customFormat="1" x14ac:dyDescent="0.2">
      <c r="A1" s="5" t="s">
        <v>175</v>
      </c>
      <c r="R1" s="500"/>
      <c r="S1" s="500"/>
      <c r="T1" s="500"/>
      <c r="U1" s="500"/>
      <c r="W1" s="500"/>
      <c r="X1" s="500"/>
      <c r="AG1" s="457" t="s">
        <v>468</v>
      </c>
      <c r="AH1" s="645" t="s">
        <v>456</v>
      </c>
    </row>
    <row r="2" spans="1:35" s="347" customFormat="1" x14ac:dyDescent="0.2">
      <c r="A2" s="411" t="s">
        <v>41</v>
      </c>
      <c r="R2" s="501"/>
      <c r="S2" s="501"/>
      <c r="T2" s="501"/>
      <c r="U2" s="501"/>
      <c r="W2" s="501"/>
      <c r="X2" s="500"/>
      <c r="AH2" s="47"/>
    </row>
    <row r="3" spans="1:35" s="347" customFormat="1" ht="13.5" thickBot="1" x14ac:dyDescent="0.25">
      <c r="A3" s="60" t="s">
        <v>40</v>
      </c>
      <c r="R3" s="501"/>
      <c r="S3" s="501"/>
      <c r="T3" s="501"/>
      <c r="U3" s="501"/>
      <c r="W3" s="501"/>
      <c r="X3" s="500"/>
      <c r="Z3" s="500"/>
      <c r="AH3" s="47"/>
    </row>
    <row r="4" spans="1:35" s="347" customFormat="1" x14ac:dyDescent="0.2">
      <c r="A4" s="692"/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692"/>
      <c r="AF4" s="692"/>
      <c r="AG4" s="692"/>
      <c r="AH4" s="692"/>
      <c r="AI4" s="692"/>
    </row>
    <row r="5" spans="1:35" s="347" customFormat="1" x14ac:dyDescent="0.2">
      <c r="A5" s="693"/>
      <c r="B5" s="694" t="s">
        <v>39</v>
      </c>
      <c r="C5" s="695">
        <v>1985</v>
      </c>
      <c r="D5" s="695">
        <v>1986</v>
      </c>
      <c r="E5" s="695">
        <v>1987</v>
      </c>
      <c r="F5" s="695">
        <v>1988</v>
      </c>
      <c r="G5" s="695">
        <v>1989</v>
      </c>
      <c r="H5" s="695">
        <v>1990</v>
      </c>
      <c r="I5" s="695">
        <v>1991</v>
      </c>
      <c r="J5" s="695">
        <v>1992</v>
      </c>
      <c r="K5" s="695">
        <v>1993</v>
      </c>
      <c r="L5" s="695">
        <v>1994</v>
      </c>
      <c r="M5" s="695">
        <v>1995</v>
      </c>
      <c r="N5" s="695">
        <v>1996</v>
      </c>
      <c r="O5" s="695">
        <v>1997</v>
      </c>
      <c r="P5" s="695">
        <v>1998</v>
      </c>
      <c r="Q5" s="695">
        <v>1999</v>
      </c>
      <c r="R5" s="695">
        <v>2000</v>
      </c>
      <c r="S5" s="695">
        <v>2001</v>
      </c>
      <c r="T5" s="695">
        <v>2002</v>
      </c>
      <c r="U5" s="695">
        <v>2003</v>
      </c>
      <c r="V5" s="695">
        <v>2004</v>
      </c>
      <c r="W5" s="695">
        <v>2005</v>
      </c>
      <c r="X5" s="695">
        <v>2006</v>
      </c>
      <c r="Y5" s="695">
        <v>2007</v>
      </c>
      <c r="Z5" s="695">
        <v>2008</v>
      </c>
      <c r="AA5" s="695">
        <v>2009</v>
      </c>
      <c r="AB5" s="695">
        <v>2010</v>
      </c>
      <c r="AC5" s="695">
        <v>2011</v>
      </c>
      <c r="AD5" s="695">
        <v>2012</v>
      </c>
      <c r="AE5" s="695">
        <v>2013</v>
      </c>
      <c r="AF5" s="695">
        <v>2014</v>
      </c>
      <c r="AG5" s="695">
        <v>2015</v>
      </c>
      <c r="AH5" s="695">
        <v>2016</v>
      </c>
      <c r="AI5" s="695">
        <v>2017</v>
      </c>
    </row>
    <row r="6" spans="1:35" s="347" customFormat="1" ht="13.5" thickBot="1" x14ac:dyDescent="0.25">
      <c r="A6" s="691"/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6"/>
      <c r="N6" s="697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696" t="s">
        <v>38</v>
      </c>
      <c r="AA6" s="696"/>
      <c r="AB6" s="696"/>
      <c r="AC6" s="696"/>
      <c r="AD6" s="696"/>
      <c r="AE6" s="696"/>
      <c r="AF6" s="696"/>
      <c r="AG6" s="696"/>
      <c r="AH6" s="698"/>
      <c r="AI6" s="698" t="s">
        <v>37</v>
      </c>
    </row>
    <row r="7" spans="1:35" s="347" customFormat="1" x14ac:dyDescent="0.2">
      <c r="A7" s="3" t="s">
        <v>36</v>
      </c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</row>
    <row r="8" spans="1:35" s="347" customFormat="1" x14ac:dyDescent="0.2">
      <c r="A8" s="5" t="s">
        <v>35</v>
      </c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</row>
    <row r="9" spans="1:35" s="347" customFormat="1" x14ac:dyDescent="0.2">
      <c r="B9" s="58" t="s">
        <v>34</v>
      </c>
      <c r="C9" s="502">
        <v>83.4</v>
      </c>
      <c r="D9" s="502">
        <v>80.7</v>
      </c>
      <c r="E9" s="502">
        <v>97.7</v>
      </c>
      <c r="F9" s="502">
        <v>71.7</v>
      </c>
      <c r="G9" s="502">
        <v>139.80000000000001</v>
      </c>
      <c r="H9" s="502">
        <v>122.8</v>
      </c>
      <c r="I9" s="502">
        <v>92.1</v>
      </c>
      <c r="J9" s="502">
        <v>113.1</v>
      </c>
      <c r="K9" s="502">
        <v>113.27020899999998</v>
      </c>
      <c r="L9" s="502">
        <v>122.00376343516042</v>
      </c>
      <c r="M9" s="348">
        <v>95.794530113770065</v>
      </c>
      <c r="N9" s="348">
        <v>68.853274107692059</v>
      </c>
      <c r="O9" s="348">
        <v>64.614069967743532</v>
      </c>
      <c r="P9" s="348">
        <v>52.715817021633512</v>
      </c>
      <c r="Q9" s="348">
        <v>76.468830724236327</v>
      </c>
      <c r="R9" s="348">
        <v>48.607951578000005</v>
      </c>
      <c r="S9" s="348">
        <v>61.023954750000001</v>
      </c>
      <c r="T9" s="348">
        <v>41.421085041999994</v>
      </c>
      <c r="U9" s="348">
        <v>34.52071548</v>
      </c>
      <c r="V9" s="348">
        <v>46.612797695200001</v>
      </c>
      <c r="W9" s="348">
        <v>60.084041644800003</v>
      </c>
      <c r="X9" s="348">
        <v>64.043794000000005</v>
      </c>
      <c r="Y9" s="348">
        <v>39.189472000000002</v>
      </c>
      <c r="Z9" s="348">
        <v>50.80710400000001</v>
      </c>
      <c r="AA9" s="348">
        <v>46.506336000000005</v>
      </c>
      <c r="AB9" s="348">
        <v>46.403103999999992</v>
      </c>
      <c r="AC9" s="348">
        <v>45.926636000000002</v>
      </c>
      <c r="AD9" s="348">
        <v>32.015735919999997</v>
      </c>
      <c r="AE9" s="348">
        <v>35.078401999999997</v>
      </c>
      <c r="AF9" s="348">
        <v>37.812696000000003</v>
      </c>
      <c r="AG9" s="348">
        <v>40.922603999999993</v>
      </c>
      <c r="AH9" s="348">
        <v>36.924250000000001</v>
      </c>
      <c r="AI9" s="348">
        <v>28.375806599999997</v>
      </c>
    </row>
    <row r="10" spans="1:35" s="347" customFormat="1" x14ac:dyDescent="0.2">
      <c r="B10" s="58" t="s">
        <v>33</v>
      </c>
      <c r="C10" s="502" t="s">
        <v>12</v>
      </c>
      <c r="D10" s="502" t="s">
        <v>12</v>
      </c>
      <c r="E10" s="502" t="s">
        <v>12</v>
      </c>
      <c r="F10" s="502" t="s">
        <v>12</v>
      </c>
      <c r="G10" s="502" t="s">
        <v>12</v>
      </c>
      <c r="H10" s="502" t="s">
        <v>12</v>
      </c>
      <c r="I10" s="502" t="s">
        <v>12</v>
      </c>
      <c r="J10" s="502" t="s">
        <v>12</v>
      </c>
      <c r="K10" s="502" t="s">
        <v>12</v>
      </c>
      <c r="L10" s="502" t="s">
        <v>12</v>
      </c>
      <c r="M10" s="502" t="s">
        <v>12</v>
      </c>
      <c r="N10" s="502" t="s">
        <v>12</v>
      </c>
      <c r="O10" s="502" t="s">
        <v>12</v>
      </c>
      <c r="P10" s="502" t="s">
        <v>12</v>
      </c>
      <c r="Q10" s="502" t="s">
        <v>12</v>
      </c>
      <c r="R10" s="502" t="s">
        <v>12</v>
      </c>
      <c r="S10" s="502" t="s">
        <v>12</v>
      </c>
      <c r="T10" s="502" t="s">
        <v>12</v>
      </c>
      <c r="U10" s="502" t="s">
        <v>12</v>
      </c>
      <c r="V10" s="502" t="s">
        <v>12</v>
      </c>
      <c r="W10" s="502" t="s">
        <v>12</v>
      </c>
      <c r="X10" s="502" t="s">
        <v>12</v>
      </c>
      <c r="Y10" s="502" t="s">
        <v>12</v>
      </c>
      <c r="Z10" s="502" t="s">
        <v>12</v>
      </c>
      <c r="AA10" s="502" t="s">
        <v>12</v>
      </c>
      <c r="AB10" s="502" t="s">
        <v>12</v>
      </c>
      <c r="AC10" s="502" t="s">
        <v>12</v>
      </c>
      <c r="AD10" s="502" t="s">
        <v>12</v>
      </c>
      <c r="AE10" s="502" t="s">
        <v>12</v>
      </c>
      <c r="AF10" s="502" t="s">
        <v>12</v>
      </c>
      <c r="AG10" s="502" t="s">
        <v>12</v>
      </c>
      <c r="AH10" s="348">
        <v>66.152470000000008</v>
      </c>
      <c r="AI10" s="348">
        <v>74.621040000000008</v>
      </c>
    </row>
    <row r="11" spans="1:35" s="347" customFormat="1" x14ac:dyDescent="0.2">
      <c r="B11" s="58" t="s">
        <v>32</v>
      </c>
      <c r="C11" s="502" t="s">
        <v>12</v>
      </c>
      <c r="D11" s="502" t="s">
        <v>12</v>
      </c>
      <c r="E11" s="502" t="s">
        <v>12</v>
      </c>
      <c r="F11" s="502" t="s">
        <v>12</v>
      </c>
      <c r="G11" s="502" t="s">
        <v>12</v>
      </c>
      <c r="H11" s="502" t="s">
        <v>12</v>
      </c>
      <c r="I11" s="502" t="s">
        <v>12</v>
      </c>
      <c r="J11" s="502" t="s">
        <v>12</v>
      </c>
      <c r="K11" s="502" t="s">
        <v>12</v>
      </c>
      <c r="L11" s="502" t="s">
        <v>12</v>
      </c>
      <c r="M11" s="502" t="s">
        <v>12</v>
      </c>
      <c r="N11" s="502" t="s">
        <v>12</v>
      </c>
      <c r="O11" s="502" t="s">
        <v>12</v>
      </c>
      <c r="P11" s="502" t="s">
        <v>12</v>
      </c>
      <c r="Q11" s="502" t="s">
        <v>12</v>
      </c>
      <c r="R11" s="502" t="s">
        <v>12</v>
      </c>
      <c r="S11" s="502" t="s">
        <v>12</v>
      </c>
      <c r="T11" s="502" t="s">
        <v>12</v>
      </c>
      <c r="U11" s="502" t="s">
        <v>12</v>
      </c>
      <c r="V11" s="502" t="s">
        <v>12</v>
      </c>
      <c r="W11" s="502" t="s">
        <v>12</v>
      </c>
      <c r="X11" s="502" t="s">
        <v>12</v>
      </c>
      <c r="Y11" s="502" t="s">
        <v>12</v>
      </c>
      <c r="Z11" s="502" t="s">
        <v>12</v>
      </c>
      <c r="AA11" s="502" t="s">
        <v>12</v>
      </c>
      <c r="AB11" s="502" t="s">
        <v>12</v>
      </c>
      <c r="AC11" s="502" t="s">
        <v>12</v>
      </c>
      <c r="AD11" s="502" t="s">
        <v>12</v>
      </c>
      <c r="AE11" s="502" t="s">
        <v>12</v>
      </c>
      <c r="AF11" s="502" t="s">
        <v>12</v>
      </c>
      <c r="AG11" s="502" t="s">
        <v>12</v>
      </c>
      <c r="AH11" s="348">
        <v>26.523169999999997</v>
      </c>
      <c r="AI11" s="348">
        <v>14.355007199999999</v>
      </c>
    </row>
    <row r="12" spans="1:35" s="347" customFormat="1" x14ac:dyDescent="0.2">
      <c r="B12" s="58" t="s">
        <v>31</v>
      </c>
      <c r="C12" s="502" t="s">
        <v>12</v>
      </c>
      <c r="D12" s="502" t="s">
        <v>12</v>
      </c>
      <c r="E12" s="502" t="s">
        <v>12</v>
      </c>
      <c r="F12" s="502" t="s">
        <v>12</v>
      </c>
      <c r="G12" s="502" t="s">
        <v>12</v>
      </c>
      <c r="H12" s="502" t="s">
        <v>12</v>
      </c>
      <c r="I12" s="502" t="s">
        <v>12</v>
      </c>
      <c r="J12" s="502" t="s">
        <v>12</v>
      </c>
      <c r="K12" s="502" t="s">
        <v>12</v>
      </c>
      <c r="L12" s="502" t="s">
        <v>12</v>
      </c>
      <c r="M12" s="502" t="s">
        <v>12</v>
      </c>
      <c r="N12" s="502" t="s">
        <v>12</v>
      </c>
      <c r="O12" s="502" t="s">
        <v>12</v>
      </c>
      <c r="P12" s="502" t="s">
        <v>12</v>
      </c>
      <c r="Q12" s="502" t="s">
        <v>12</v>
      </c>
      <c r="R12" s="502" t="s">
        <v>12</v>
      </c>
      <c r="S12" s="502" t="s">
        <v>12</v>
      </c>
      <c r="T12" s="502" t="s">
        <v>12</v>
      </c>
      <c r="U12" s="502" t="s">
        <v>12</v>
      </c>
      <c r="V12" s="502" t="s">
        <v>12</v>
      </c>
      <c r="W12" s="502" t="s">
        <v>12</v>
      </c>
      <c r="X12" s="502" t="s">
        <v>12</v>
      </c>
      <c r="Y12" s="502" t="s">
        <v>12</v>
      </c>
      <c r="Z12" s="502" t="s">
        <v>12</v>
      </c>
      <c r="AA12" s="502" t="s">
        <v>12</v>
      </c>
      <c r="AB12" s="502" t="s">
        <v>12</v>
      </c>
      <c r="AC12" s="502" t="s">
        <v>12</v>
      </c>
      <c r="AD12" s="502" t="s">
        <v>12</v>
      </c>
      <c r="AE12" s="502" t="s">
        <v>12</v>
      </c>
      <c r="AF12" s="502" t="s">
        <v>12</v>
      </c>
      <c r="AG12" s="502" t="s">
        <v>12</v>
      </c>
      <c r="AH12" s="348">
        <v>51.129803211410291</v>
      </c>
      <c r="AI12" s="348">
        <v>53.179007739866705</v>
      </c>
    </row>
    <row r="13" spans="1:35" s="347" customFormat="1" x14ac:dyDescent="0.2">
      <c r="B13" s="58" t="s">
        <v>30</v>
      </c>
      <c r="C13" s="502">
        <v>8.9</v>
      </c>
      <c r="D13" s="502">
        <v>6</v>
      </c>
      <c r="E13" s="502">
        <v>6.4</v>
      </c>
      <c r="F13" s="502">
        <v>6</v>
      </c>
      <c r="G13" s="502">
        <v>5.9</v>
      </c>
      <c r="H13" s="502">
        <v>5.4</v>
      </c>
      <c r="I13" s="502">
        <v>5.0999999999999996</v>
      </c>
      <c r="J13" s="502">
        <v>5.8798080000000006</v>
      </c>
      <c r="K13" s="502">
        <v>5.9328000000000012</v>
      </c>
      <c r="L13" s="502">
        <v>5.908207888770054</v>
      </c>
      <c r="M13" s="348">
        <v>4.6624819999999998</v>
      </c>
      <c r="N13" s="348">
        <v>3.4692934114957508</v>
      </c>
      <c r="O13" s="348">
        <v>3.0026813399690155</v>
      </c>
      <c r="P13" s="348">
        <v>3.6469412400000003</v>
      </c>
      <c r="Q13" s="348">
        <v>3.6352635000000002</v>
      </c>
      <c r="R13" s="348">
        <v>3.5595579000000002</v>
      </c>
      <c r="S13" s="348">
        <v>2.5611261000000001</v>
      </c>
      <c r="T13" s="348">
        <v>2.4803009999999999</v>
      </c>
      <c r="U13" s="348">
        <v>1.95865</v>
      </c>
      <c r="V13" s="348">
        <v>2.5891071999999999</v>
      </c>
      <c r="W13" s="348">
        <v>2.5696277999999997</v>
      </c>
      <c r="X13" s="348">
        <v>2.2792000000000003</v>
      </c>
      <c r="Y13" s="348">
        <v>1.8475999999999999</v>
      </c>
      <c r="Z13" s="348">
        <v>1.9065000000000001</v>
      </c>
      <c r="AA13" s="348">
        <v>2.2559999999999998</v>
      </c>
      <c r="AB13" s="348">
        <v>2.1476456278985476</v>
      </c>
      <c r="AC13" s="348">
        <v>1.9419388192694582</v>
      </c>
      <c r="AD13" s="348">
        <v>1.6325430728505641</v>
      </c>
      <c r="AE13" s="348">
        <v>1.9407084723971426</v>
      </c>
      <c r="AF13" s="348">
        <v>2.149489</v>
      </c>
      <c r="AG13" s="348">
        <v>2.0068315000000001</v>
      </c>
      <c r="AH13" s="502" t="s">
        <v>12</v>
      </c>
      <c r="AI13" s="502" t="s">
        <v>12</v>
      </c>
    </row>
    <row r="14" spans="1:35" s="347" customFormat="1" x14ac:dyDescent="0.2">
      <c r="B14" s="58" t="s">
        <v>29</v>
      </c>
      <c r="C14" s="502">
        <v>11.6</v>
      </c>
      <c r="D14" s="502">
        <v>10.5</v>
      </c>
      <c r="E14" s="502">
        <v>11.5</v>
      </c>
      <c r="F14" s="502">
        <v>10.3</v>
      </c>
      <c r="G14" s="502">
        <v>8.5</v>
      </c>
      <c r="H14" s="502">
        <v>7.8</v>
      </c>
      <c r="I14" s="502">
        <v>7.6</v>
      </c>
      <c r="J14" s="502">
        <v>6.0247999999999999</v>
      </c>
      <c r="K14" s="502">
        <v>6.7716000000000003</v>
      </c>
      <c r="L14" s="502">
        <v>9.4003811294117643</v>
      </c>
      <c r="M14" s="348">
        <v>6.7525795000000004</v>
      </c>
      <c r="N14" s="348">
        <v>5.31381169428</v>
      </c>
      <c r="O14" s="348">
        <v>2.1197000564643327</v>
      </c>
      <c r="P14" s="348">
        <v>6.0971772999999994</v>
      </c>
      <c r="Q14" s="348">
        <v>6.5033030000000007</v>
      </c>
      <c r="R14" s="348">
        <v>4.5867255999999994</v>
      </c>
      <c r="S14" s="348">
        <v>3.6968495999999993</v>
      </c>
      <c r="T14" s="348">
        <v>2.9421344999999999</v>
      </c>
      <c r="U14" s="348">
        <v>2.4102955000000001</v>
      </c>
      <c r="V14" s="348">
        <v>2.1967952057999995</v>
      </c>
      <c r="W14" s="348">
        <v>2.8986984000000002</v>
      </c>
      <c r="X14" s="348">
        <v>2.9791999999999996</v>
      </c>
      <c r="Y14" s="348">
        <v>2.8916999999999997</v>
      </c>
      <c r="Z14" s="348">
        <v>2.7745000000000002</v>
      </c>
      <c r="AA14" s="348">
        <v>2.7631999999999999</v>
      </c>
      <c r="AB14" s="348">
        <v>3.0335824627364798</v>
      </c>
      <c r="AC14" s="348">
        <v>2.7422777720849396</v>
      </c>
      <c r="AD14" s="348">
        <v>2.163502309315755</v>
      </c>
      <c r="AE14" s="348">
        <v>2.6560357664997318</v>
      </c>
      <c r="AF14" s="348">
        <v>3.0658501</v>
      </c>
      <c r="AG14" s="348">
        <v>3.1073519999999997</v>
      </c>
      <c r="AH14" s="502" t="s">
        <v>12</v>
      </c>
      <c r="AI14" s="502" t="s">
        <v>12</v>
      </c>
    </row>
    <row r="15" spans="1:35" s="347" customFormat="1" x14ac:dyDescent="0.2">
      <c r="B15" s="58" t="s">
        <v>28</v>
      </c>
      <c r="C15" s="502">
        <v>5.8</v>
      </c>
      <c r="D15" s="502">
        <v>5.4</v>
      </c>
      <c r="E15" s="502">
        <v>5.2</v>
      </c>
      <c r="F15" s="502">
        <v>4.4000000000000004</v>
      </c>
      <c r="G15" s="502">
        <v>4.2</v>
      </c>
      <c r="H15" s="502">
        <v>3.9</v>
      </c>
      <c r="I15" s="502">
        <v>3.8</v>
      </c>
      <c r="J15" s="502">
        <v>3.1128299999999998</v>
      </c>
      <c r="K15" s="502">
        <v>2.68268</v>
      </c>
      <c r="L15" s="502">
        <v>4.1527043999999993</v>
      </c>
      <c r="M15" s="348">
        <v>2.7995760000000005</v>
      </c>
      <c r="N15" s="348">
        <v>3.1584960000000004</v>
      </c>
      <c r="O15" s="348">
        <v>2.3959188</v>
      </c>
      <c r="P15" s="348">
        <v>2.8578000000000001</v>
      </c>
      <c r="Q15" s="348">
        <v>2.8703999999999996</v>
      </c>
      <c r="R15" s="348">
        <v>1.2375</v>
      </c>
      <c r="S15" s="348">
        <v>1.2909999999999999</v>
      </c>
      <c r="T15" s="348">
        <v>1.0029999999999999</v>
      </c>
      <c r="U15" s="348">
        <v>0.87599999999999989</v>
      </c>
      <c r="V15" s="348">
        <v>1.7077353780000004</v>
      </c>
      <c r="W15" s="348">
        <v>1.9103999999999999</v>
      </c>
      <c r="X15" s="348">
        <v>2.31</v>
      </c>
      <c r="Y15" s="348">
        <v>2.1749999999999998</v>
      </c>
      <c r="Z15" s="348">
        <v>1.96</v>
      </c>
      <c r="AA15" s="348">
        <v>2.0249999999999999</v>
      </c>
      <c r="AB15" s="348">
        <v>2.2165315485470098</v>
      </c>
      <c r="AC15" s="348">
        <v>1.973469996095534</v>
      </c>
      <c r="AD15" s="348">
        <v>1.6594689922723338</v>
      </c>
      <c r="AE15" s="348">
        <v>2.1156023882787043</v>
      </c>
      <c r="AF15" s="348">
        <v>2.4662557999999999</v>
      </c>
      <c r="AG15" s="348">
        <v>2.5894599999999999</v>
      </c>
      <c r="AH15" s="502" t="s">
        <v>12</v>
      </c>
      <c r="AI15" s="502" t="s">
        <v>12</v>
      </c>
    </row>
    <row r="16" spans="1:35" s="347" customFormat="1" x14ac:dyDescent="0.2">
      <c r="B16" s="58" t="s">
        <v>27</v>
      </c>
      <c r="C16" s="502">
        <v>12.2</v>
      </c>
      <c r="D16" s="502">
        <v>11.3</v>
      </c>
      <c r="E16" s="502">
        <v>7.5</v>
      </c>
      <c r="F16" s="502">
        <v>7.2</v>
      </c>
      <c r="G16" s="502">
        <v>6.1</v>
      </c>
      <c r="H16" s="502">
        <v>7.1</v>
      </c>
      <c r="I16" s="502">
        <v>6.5</v>
      </c>
      <c r="J16" s="502">
        <v>6.524616</v>
      </c>
      <c r="K16" s="502">
        <v>6.2596800000000012</v>
      </c>
      <c r="L16" s="502">
        <v>6.9737765753539547</v>
      </c>
      <c r="M16" s="348">
        <v>6.4653131648634359</v>
      </c>
      <c r="N16" s="348">
        <v>6.0538502813308765</v>
      </c>
      <c r="O16" s="348">
        <v>4.4385125145710287</v>
      </c>
      <c r="P16" s="348">
        <v>7.9688878811941279</v>
      </c>
      <c r="Q16" s="348">
        <v>8.3835632950000019</v>
      </c>
      <c r="R16" s="348">
        <v>7.7966570849999997</v>
      </c>
      <c r="S16" s="348">
        <v>6.9839089380000008</v>
      </c>
      <c r="T16" s="348">
        <v>7.083771403000001</v>
      </c>
      <c r="U16" s="348">
        <v>6.7761797800000005</v>
      </c>
      <c r="V16" s="348">
        <v>7.3293502004479993</v>
      </c>
      <c r="W16" s="348">
        <v>7.8207278565519989</v>
      </c>
      <c r="X16" s="348">
        <v>7.7259663829999994</v>
      </c>
      <c r="Y16" s="348">
        <v>7.3990598199999997</v>
      </c>
      <c r="Z16" s="348">
        <v>6.7449569000000009</v>
      </c>
      <c r="AA16" s="348">
        <v>7.4618738999999996</v>
      </c>
      <c r="AB16" s="348">
        <v>7.2426089576927195</v>
      </c>
      <c r="AC16" s="348">
        <v>6.7903076072282742</v>
      </c>
      <c r="AD16" s="348">
        <v>5.6989077131186665</v>
      </c>
      <c r="AE16" s="348">
        <v>6.7903430298273513</v>
      </c>
      <c r="AF16" s="348">
        <v>7.8584801503246462</v>
      </c>
      <c r="AG16" s="348">
        <v>8.1788443263284822</v>
      </c>
      <c r="AH16" s="502" t="s">
        <v>12</v>
      </c>
      <c r="AI16" s="502" t="s">
        <v>12</v>
      </c>
    </row>
    <row r="17" spans="1:35" s="347" customFormat="1" x14ac:dyDescent="0.2">
      <c r="B17" s="58" t="s">
        <v>26</v>
      </c>
      <c r="C17" s="502">
        <v>32.200000000000003</v>
      </c>
      <c r="D17" s="502">
        <v>33.9</v>
      </c>
      <c r="E17" s="502">
        <v>31.9</v>
      </c>
      <c r="F17" s="502">
        <v>32.9</v>
      </c>
      <c r="G17" s="502">
        <v>37.9</v>
      </c>
      <c r="H17" s="502">
        <v>32</v>
      </c>
      <c r="I17" s="502">
        <v>33.200000000000003</v>
      </c>
      <c r="J17" s="502">
        <v>30.1</v>
      </c>
      <c r="K17" s="502">
        <v>32.194535999999999</v>
      </c>
      <c r="L17" s="502">
        <v>27.471603481332828</v>
      </c>
      <c r="M17" s="348">
        <v>21.993589601373209</v>
      </c>
      <c r="N17" s="348">
        <v>18.564730581052306</v>
      </c>
      <c r="O17" s="348">
        <v>19.407596043782675</v>
      </c>
      <c r="P17" s="348">
        <v>24.535555048797981</v>
      </c>
      <c r="Q17" s="348">
        <v>36.082366025582665</v>
      </c>
      <c r="R17" s="348">
        <v>35.463815888378576</v>
      </c>
      <c r="S17" s="348">
        <v>28.87451414966031</v>
      </c>
      <c r="T17" s="348">
        <v>29.091862586250848</v>
      </c>
      <c r="U17" s="348">
        <v>22.430448135698569</v>
      </c>
      <c r="V17" s="348">
        <v>31.749793081021515</v>
      </c>
      <c r="W17" s="348">
        <v>42.763228800455344</v>
      </c>
      <c r="X17" s="348">
        <v>49.988275322511726</v>
      </c>
      <c r="Y17" s="348">
        <v>52.699476327847059</v>
      </c>
      <c r="Z17" s="348">
        <v>54.2542425887885</v>
      </c>
      <c r="AA17" s="348">
        <v>60.677289593590579</v>
      </c>
      <c r="AB17" s="348">
        <v>63.850635301471968</v>
      </c>
      <c r="AC17" s="348">
        <v>68.574318650299105</v>
      </c>
      <c r="AD17" s="348">
        <v>73.014377939919029</v>
      </c>
      <c r="AE17" s="348">
        <v>82.254678122634203</v>
      </c>
      <c r="AF17" s="348">
        <v>94.520526070671806</v>
      </c>
      <c r="AG17" s="348">
        <v>103.61270556764134</v>
      </c>
      <c r="AH17" s="502" t="s">
        <v>12</v>
      </c>
      <c r="AI17" s="502" t="s">
        <v>12</v>
      </c>
    </row>
    <row r="18" spans="1:35" s="347" customFormat="1" x14ac:dyDescent="0.2">
      <c r="B18" s="57" t="s">
        <v>25</v>
      </c>
      <c r="C18" s="4">
        <v>154.10000000000002</v>
      </c>
      <c r="D18" s="4">
        <v>147.80000000000001</v>
      </c>
      <c r="E18" s="4">
        <v>160.20000000000002</v>
      </c>
      <c r="F18" s="4">
        <v>132.5</v>
      </c>
      <c r="G18" s="4">
        <v>202.4</v>
      </c>
      <c r="H18" s="4">
        <v>179</v>
      </c>
      <c r="I18" s="4">
        <v>148.29999999999998</v>
      </c>
      <c r="J18" s="4">
        <v>164.742054</v>
      </c>
      <c r="K18" s="4">
        <v>167.11150499999999</v>
      </c>
      <c r="L18" s="4">
        <v>175.91043691002903</v>
      </c>
      <c r="M18" s="4">
        <v>138.46807038000671</v>
      </c>
      <c r="N18" s="4">
        <v>105.413456075851</v>
      </c>
      <c r="O18" s="4">
        <v>95.978478722530596</v>
      </c>
      <c r="P18" s="4">
        <v>97.822178491625635</v>
      </c>
      <c r="Q18" s="4">
        <v>133.94372654481899</v>
      </c>
      <c r="R18" s="4">
        <v>101.25220805137857</v>
      </c>
      <c r="S18" s="4">
        <v>104.43135353766031</v>
      </c>
      <c r="T18" s="4">
        <v>84.022154531250834</v>
      </c>
      <c r="U18" s="4">
        <v>68.972288895698568</v>
      </c>
      <c r="V18" s="4">
        <v>92.185578760469525</v>
      </c>
      <c r="W18" s="4">
        <v>118.04672450180735</v>
      </c>
      <c r="X18" s="4">
        <v>129.32643570551176</v>
      </c>
      <c r="Y18" s="4">
        <v>106.20230814784705</v>
      </c>
      <c r="Z18" s="4">
        <v>118.44730348878852</v>
      </c>
      <c r="AA18" s="4">
        <v>121.68969949359058</v>
      </c>
      <c r="AB18" s="4">
        <v>124.89410789834672</v>
      </c>
      <c r="AC18" s="4">
        <v>127.94894884497731</v>
      </c>
      <c r="AD18" s="4">
        <v>116.18453594747635</v>
      </c>
      <c r="AE18" s="4">
        <v>130.83576977963713</v>
      </c>
      <c r="AF18" s="4">
        <v>147.87329712099645</v>
      </c>
      <c r="AG18" s="4">
        <v>160.41779739396981</v>
      </c>
      <c r="AH18" s="503">
        <v>180.72969321141031</v>
      </c>
      <c r="AI18" s="503">
        <v>170.53086153986669</v>
      </c>
    </row>
    <row r="19" spans="1:35" s="347" customFormat="1" x14ac:dyDescent="0.2">
      <c r="A19" s="3" t="s">
        <v>24</v>
      </c>
      <c r="M19" s="348"/>
      <c r="N19" s="348"/>
      <c r="O19" s="346"/>
      <c r="P19" s="346"/>
      <c r="Q19" s="346"/>
      <c r="R19" s="346"/>
      <c r="S19" s="346"/>
      <c r="T19" s="346"/>
      <c r="U19" s="346"/>
      <c r="V19" s="349"/>
      <c r="W19" s="349"/>
      <c r="X19" s="349"/>
      <c r="Y19" s="349"/>
      <c r="Z19" s="349"/>
      <c r="AA19" s="348"/>
      <c r="AB19" s="348"/>
      <c r="AC19" s="348"/>
      <c r="AD19" s="348"/>
      <c r="AE19" s="348"/>
      <c r="AF19" s="348"/>
      <c r="AG19" s="348"/>
      <c r="AH19" s="348"/>
      <c r="AI19" s="348"/>
    </row>
    <row r="20" spans="1:35" s="347" customFormat="1" x14ac:dyDescent="0.2">
      <c r="B20" s="58" t="s">
        <v>23</v>
      </c>
      <c r="C20" s="502">
        <v>146.09199999999998</v>
      </c>
      <c r="D20" s="502">
        <v>147.762</v>
      </c>
      <c r="E20" s="502">
        <v>138.96299999999999</v>
      </c>
      <c r="F20" s="502">
        <v>130.38499999999999</v>
      </c>
      <c r="G20" s="502">
        <v>224.72</v>
      </c>
      <c r="H20" s="502">
        <v>152.93199999999999</v>
      </c>
      <c r="I20" s="502">
        <v>192.49799999999999</v>
      </c>
      <c r="J20" s="502">
        <v>196.98500000000001</v>
      </c>
      <c r="K20" s="502">
        <v>152.63629699999998</v>
      </c>
      <c r="L20" s="502">
        <v>123.5129536565787</v>
      </c>
      <c r="M20" s="348">
        <v>131.15016447411648</v>
      </c>
      <c r="N20" s="348">
        <v>115.017426605</v>
      </c>
      <c r="O20" s="348">
        <v>88.541315325961477</v>
      </c>
      <c r="P20" s="348">
        <v>82.356274714429603</v>
      </c>
      <c r="Q20" s="348">
        <v>109.37159657266449</v>
      </c>
      <c r="R20" s="348">
        <v>105.12141367700002</v>
      </c>
      <c r="S20" s="348">
        <v>105.44884960800002</v>
      </c>
      <c r="T20" s="348">
        <v>94.013152729550001</v>
      </c>
      <c r="U20" s="348">
        <v>73.301388213449997</v>
      </c>
      <c r="V20" s="349">
        <v>76.56034192860001</v>
      </c>
      <c r="W20" s="349">
        <v>98.540906985199996</v>
      </c>
      <c r="X20" s="349">
        <v>109.86550875</v>
      </c>
      <c r="Y20" s="349">
        <v>135.29333439999999</v>
      </c>
      <c r="Z20" s="349">
        <v>122.95109840000001</v>
      </c>
      <c r="AA20" s="349">
        <v>105.9190772</v>
      </c>
      <c r="AB20" s="349">
        <v>109.01339199999998</v>
      </c>
      <c r="AC20" s="349">
        <v>110.83162000000002</v>
      </c>
      <c r="AD20" s="349">
        <v>86.352900000000005</v>
      </c>
      <c r="AE20" s="349">
        <v>83.960182500000002</v>
      </c>
      <c r="AF20" s="349">
        <v>96.677968499999992</v>
      </c>
      <c r="AG20" s="349">
        <v>88.691149999999993</v>
      </c>
      <c r="AH20" s="4" t="s">
        <v>12</v>
      </c>
      <c r="AI20" s="4" t="s">
        <v>12</v>
      </c>
    </row>
    <row r="21" spans="1:35" s="347" customFormat="1" x14ac:dyDescent="0.2">
      <c r="B21" s="58" t="s">
        <v>408</v>
      </c>
      <c r="C21" s="502" t="s">
        <v>12</v>
      </c>
      <c r="D21" s="502" t="s">
        <v>12</v>
      </c>
      <c r="E21" s="502" t="s">
        <v>12</v>
      </c>
      <c r="F21" s="502" t="s">
        <v>12</v>
      </c>
      <c r="G21" s="502">
        <v>8.6</v>
      </c>
      <c r="H21" s="502">
        <v>7</v>
      </c>
      <c r="I21" s="502">
        <v>6.6</v>
      </c>
      <c r="J21" s="502">
        <v>6.1641000000000004</v>
      </c>
      <c r="K21" s="502">
        <v>6.0886780000000007</v>
      </c>
      <c r="L21" s="502">
        <v>6.6373918824719116</v>
      </c>
      <c r="M21" s="348">
        <v>3.8300079263420725</v>
      </c>
      <c r="N21" s="348">
        <v>3.4325790511860177</v>
      </c>
      <c r="O21" s="348">
        <v>2.532733452</v>
      </c>
      <c r="P21" s="348">
        <v>3.5333700000000006</v>
      </c>
      <c r="Q21" s="348">
        <v>3.0485000000000002</v>
      </c>
      <c r="R21" s="348">
        <v>2.3359999999999999</v>
      </c>
      <c r="S21" s="348">
        <v>1.9063439999999998</v>
      </c>
      <c r="T21" s="348">
        <v>1.3290712499999999</v>
      </c>
      <c r="U21" s="348">
        <v>1.5987960000000001</v>
      </c>
      <c r="V21" s="349">
        <v>1.2346258000000001</v>
      </c>
      <c r="W21" s="349">
        <v>1.1546859999999999</v>
      </c>
      <c r="X21" s="349">
        <v>1.1102750000000001</v>
      </c>
      <c r="Y21" s="349">
        <v>1.0214529999999999</v>
      </c>
      <c r="Z21" s="349">
        <v>1.1102750000000001</v>
      </c>
      <c r="AA21" s="349">
        <v>1.1635682000000001</v>
      </c>
      <c r="AB21" s="349">
        <v>1.0658639999999999</v>
      </c>
      <c r="AC21" s="349">
        <v>0.97704200000000008</v>
      </c>
      <c r="AD21" s="349">
        <v>0.87933779999999995</v>
      </c>
      <c r="AE21" s="349">
        <v>1.058379</v>
      </c>
      <c r="AF21" s="349">
        <v>1.0605</v>
      </c>
      <c r="AG21" s="349">
        <v>1.0605</v>
      </c>
      <c r="AH21" s="348" t="s">
        <v>12</v>
      </c>
      <c r="AI21" s="348" t="s">
        <v>12</v>
      </c>
    </row>
    <row r="22" spans="1:35" s="347" customFormat="1" x14ac:dyDescent="0.2">
      <c r="B22" s="57" t="s">
        <v>22</v>
      </c>
      <c r="C22" s="504">
        <v>146.09199999999998</v>
      </c>
      <c r="D22" s="504">
        <v>147.762</v>
      </c>
      <c r="E22" s="504">
        <v>138.96299999999999</v>
      </c>
      <c r="F22" s="504">
        <v>130.38499999999999</v>
      </c>
      <c r="G22" s="504">
        <v>233.32</v>
      </c>
      <c r="H22" s="504">
        <v>159.93199999999999</v>
      </c>
      <c r="I22" s="504">
        <v>199.09799999999998</v>
      </c>
      <c r="J22" s="504">
        <v>203.1491</v>
      </c>
      <c r="K22" s="504">
        <v>158.72497499999997</v>
      </c>
      <c r="L22" s="504">
        <v>130.15034553905062</v>
      </c>
      <c r="M22" s="4">
        <v>134.98017240045854</v>
      </c>
      <c r="N22" s="4">
        <v>118.45000565618602</v>
      </c>
      <c r="O22" s="4">
        <v>91.07404877796148</v>
      </c>
      <c r="P22" s="4">
        <v>85.889644714429608</v>
      </c>
      <c r="Q22" s="4">
        <v>112.42009657266449</v>
      </c>
      <c r="R22" s="4">
        <v>107.45741367700002</v>
      </c>
      <c r="S22" s="4">
        <v>107.35519360800002</v>
      </c>
      <c r="T22" s="2">
        <v>95.342223979549999</v>
      </c>
      <c r="U22" s="2">
        <v>74.90018421344999</v>
      </c>
      <c r="V22" s="2">
        <v>77.794967728600014</v>
      </c>
      <c r="W22" s="2">
        <v>99.695592985199994</v>
      </c>
      <c r="X22" s="2">
        <v>110.97578375000001</v>
      </c>
      <c r="Y22" s="2">
        <v>136.3147874</v>
      </c>
      <c r="Z22" s="2">
        <v>124.06137340000001</v>
      </c>
      <c r="AA22" s="2">
        <v>107.0826454</v>
      </c>
      <c r="AB22" s="2">
        <v>110.07925599999999</v>
      </c>
      <c r="AC22" s="2">
        <v>111.80866200000001</v>
      </c>
      <c r="AD22" s="2">
        <v>87.232237800000007</v>
      </c>
      <c r="AE22" s="2">
        <v>85.018561500000004</v>
      </c>
      <c r="AF22" s="2">
        <v>97.738468499999996</v>
      </c>
      <c r="AG22" s="2">
        <v>89.751649999999998</v>
      </c>
      <c r="AH22" s="505">
        <v>79.178142999999977</v>
      </c>
      <c r="AI22" s="505">
        <v>71.142911199999986</v>
      </c>
    </row>
    <row r="23" spans="1:35" s="347" customFormat="1" x14ac:dyDescent="0.2">
      <c r="A23" s="3" t="s">
        <v>21</v>
      </c>
      <c r="M23" s="348"/>
      <c r="N23" s="348"/>
      <c r="O23" s="346"/>
      <c r="P23" s="346"/>
      <c r="Q23" s="346"/>
      <c r="R23" s="346"/>
      <c r="S23" s="346"/>
      <c r="T23" s="346"/>
      <c r="U23" s="346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</row>
    <row r="24" spans="1:35" s="347" customFormat="1" x14ac:dyDescent="0.2">
      <c r="B24" s="58" t="s">
        <v>20</v>
      </c>
      <c r="C24" s="502">
        <v>40.200000000000003</v>
      </c>
      <c r="D24" s="502">
        <v>38.9</v>
      </c>
      <c r="E24" s="502">
        <v>37.6</v>
      </c>
      <c r="F24" s="502">
        <v>37.1</v>
      </c>
      <c r="G24" s="502">
        <v>31.4</v>
      </c>
      <c r="H24" s="502">
        <v>26.8</v>
      </c>
      <c r="I24" s="502">
        <v>27.9</v>
      </c>
      <c r="J24" s="502">
        <v>26.5</v>
      </c>
      <c r="K24" s="502">
        <v>24.799662000000001</v>
      </c>
      <c r="L24" s="502">
        <v>27.202445331615451</v>
      </c>
      <c r="M24" s="348">
        <v>25.057412644053006</v>
      </c>
      <c r="N24" s="348">
        <v>29.986910300000002</v>
      </c>
      <c r="O24" s="348">
        <v>29.421523482386391</v>
      </c>
      <c r="P24" s="348">
        <v>23.772203538443353</v>
      </c>
      <c r="Q24" s="348">
        <v>20.092966886950979</v>
      </c>
      <c r="R24" s="348">
        <v>22.920863545999996</v>
      </c>
      <c r="S24" s="348">
        <v>35.736378865999988</v>
      </c>
      <c r="T24" s="348">
        <v>29.6362548868</v>
      </c>
      <c r="U24" s="348">
        <v>26.644817993200004</v>
      </c>
      <c r="V24" s="349">
        <v>20.823141602</v>
      </c>
      <c r="W24" s="349">
        <v>19.583854878</v>
      </c>
      <c r="X24" s="349">
        <v>24.566268000000001</v>
      </c>
      <c r="Y24" s="349">
        <v>17.734651200000002</v>
      </c>
      <c r="Z24" s="349">
        <v>17.242799999999999</v>
      </c>
      <c r="AA24" s="349">
        <v>16.628040000000002</v>
      </c>
      <c r="AB24" s="349">
        <v>27.123570746587543</v>
      </c>
      <c r="AC24" s="349">
        <v>26.900855735132723</v>
      </c>
      <c r="AD24" s="349">
        <v>21.1358025</v>
      </c>
      <c r="AE24" s="349">
        <v>18.162028924953653</v>
      </c>
      <c r="AF24" s="349">
        <v>21.974007491356804</v>
      </c>
      <c r="AG24" s="349">
        <v>22.561759579953229</v>
      </c>
      <c r="AH24" s="349" t="s">
        <v>12</v>
      </c>
      <c r="AI24" s="349" t="s">
        <v>12</v>
      </c>
    </row>
    <row r="25" spans="1:35" s="347" customFormat="1" x14ac:dyDescent="0.2">
      <c r="B25" s="58" t="s">
        <v>19</v>
      </c>
      <c r="C25" s="502">
        <v>1</v>
      </c>
      <c r="D25" s="502">
        <v>0.7</v>
      </c>
      <c r="E25" s="502">
        <v>1</v>
      </c>
      <c r="F25" s="502">
        <v>0.8</v>
      </c>
      <c r="G25" s="502">
        <v>0.7</v>
      </c>
      <c r="H25" s="502">
        <v>0.8</v>
      </c>
      <c r="I25" s="502">
        <v>0.6</v>
      </c>
      <c r="J25" s="502">
        <v>0.45260000000000006</v>
      </c>
      <c r="K25" s="502">
        <v>0.43114500000000011</v>
      </c>
      <c r="L25" s="502">
        <v>0.39778199999999991</v>
      </c>
      <c r="M25" s="348">
        <v>0.44550000000000001</v>
      </c>
      <c r="N25" s="348">
        <v>0.58410000000000006</v>
      </c>
      <c r="O25" s="348">
        <v>0.31810560000000004</v>
      </c>
      <c r="P25" s="348">
        <v>0.25186000000000003</v>
      </c>
      <c r="Q25" s="348">
        <v>0.502</v>
      </c>
      <c r="R25" s="348">
        <v>0.1179</v>
      </c>
      <c r="S25" s="348">
        <v>0.11609999999999999</v>
      </c>
      <c r="T25" s="348">
        <v>9.2099999999999987E-2</v>
      </c>
      <c r="U25" s="348">
        <v>8.2199999999999995E-2</v>
      </c>
      <c r="V25" s="502" t="s">
        <v>12</v>
      </c>
      <c r="W25" s="502" t="s">
        <v>12</v>
      </c>
      <c r="X25" s="502" t="s">
        <v>12</v>
      </c>
      <c r="Y25" s="502" t="s">
        <v>12</v>
      </c>
      <c r="Z25" s="502" t="s">
        <v>12</v>
      </c>
      <c r="AA25" s="502" t="s">
        <v>12</v>
      </c>
      <c r="AB25" s="502" t="s">
        <v>12</v>
      </c>
      <c r="AC25" s="502" t="s">
        <v>12</v>
      </c>
      <c r="AD25" s="502" t="s">
        <v>12</v>
      </c>
      <c r="AE25" s="502" t="s">
        <v>12</v>
      </c>
      <c r="AF25" s="502" t="s">
        <v>12</v>
      </c>
      <c r="AG25" s="502" t="s">
        <v>12</v>
      </c>
      <c r="AH25" s="2" t="s">
        <v>12</v>
      </c>
      <c r="AI25" s="2" t="s">
        <v>12</v>
      </c>
    </row>
    <row r="26" spans="1:35" s="347" customFormat="1" x14ac:dyDescent="0.2">
      <c r="B26" s="58" t="s">
        <v>18</v>
      </c>
      <c r="C26" s="502">
        <v>5.5</v>
      </c>
      <c r="D26" s="502">
        <v>4.9000000000000004</v>
      </c>
      <c r="E26" s="502">
        <v>6.1</v>
      </c>
      <c r="F26" s="502">
        <v>5.9</v>
      </c>
      <c r="G26" s="502">
        <v>4.5999999999999996</v>
      </c>
      <c r="H26" s="502">
        <v>6.3</v>
      </c>
      <c r="I26" s="502">
        <v>7.1</v>
      </c>
      <c r="J26" s="502">
        <v>3.2</v>
      </c>
      <c r="K26" s="502">
        <v>4.6447609999999999</v>
      </c>
      <c r="L26" s="502">
        <v>4.5606221873760733</v>
      </c>
      <c r="M26" s="348">
        <v>3.4694743779180435</v>
      </c>
      <c r="N26" s="348">
        <v>4.1733700249862924</v>
      </c>
      <c r="O26" s="348">
        <v>2.6319727664992385</v>
      </c>
      <c r="P26" s="348">
        <v>1.6512583103745468</v>
      </c>
      <c r="Q26" s="348">
        <v>1.8021054633030302</v>
      </c>
      <c r="R26" s="348">
        <v>2.5638514199999998</v>
      </c>
      <c r="S26" s="348">
        <v>2.1857441520000003</v>
      </c>
      <c r="T26" s="348">
        <v>3.7846636500000006</v>
      </c>
      <c r="U26" s="348">
        <v>1.5613938000000001</v>
      </c>
      <c r="V26" s="502" t="s">
        <v>12</v>
      </c>
      <c r="W26" s="502" t="s">
        <v>12</v>
      </c>
      <c r="X26" s="502" t="s">
        <v>12</v>
      </c>
      <c r="Y26" s="502" t="s">
        <v>12</v>
      </c>
      <c r="Z26" s="502" t="s">
        <v>12</v>
      </c>
      <c r="AA26" s="502" t="s">
        <v>12</v>
      </c>
      <c r="AB26" s="502" t="s">
        <v>12</v>
      </c>
      <c r="AC26" s="502" t="s">
        <v>12</v>
      </c>
      <c r="AD26" s="502" t="s">
        <v>12</v>
      </c>
      <c r="AE26" s="502" t="s">
        <v>12</v>
      </c>
      <c r="AF26" s="502" t="s">
        <v>12</v>
      </c>
      <c r="AG26" s="502" t="s">
        <v>12</v>
      </c>
      <c r="AH26" s="2" t="s">
        <v>12</v>
      </c>
      <c r="AI26" s="2" t="s">
        <v>12</v>
      </c>
    </row>
    <row r="27" spans="1:35" s="347" customFormat="1" x14ac:dyDescent="0.2">
      <c r="B27" s="58" t="s">
        <v>17</v>
      </c>
      <c r="C27" s="502">
        <v>0.9</v>
      </c>
      <c r="D27" s="502">
        <v>0.8</v>
      </c>
      <c r="E27" s="502">
        <v>0.7</v>
      </c>
      <c r="F27" s="502">
        <v>0.3</v>
      </c>
      <c r="G27" s="502">
        <v>0.2</v>
      </c>
      <c r="H27" s="502">
        <v>0.2</v>
      </c>
      <c r="I27" s="502">
        <v>0.4</v>
      </c>
      <c r="J27" s="502">
        <v>0.6</v>
      </c>
      <c r="K27" s="502">
        <v>0.84499199999999997</v>
      </c>
      <c r="L27" s="502">
        <v>0.34239451046536096</v>
      </c>
      <c r="M27" s="348">
        <v>0.68371658032384985</v>
      </c>
      <c r="N27" s="348">
        <v>1.101556256043956</v>
      </c>
      <c r="O27" s="348">
        <v>0.60280061803655438</v>
      </c>
      <c r="P27" s="348">
        <v>0.64425128000000009</v>
      </c>
      <c r="Q27" s="348">
        <v>0.33528161499999998</v>
      </c>
      <c r="R27" s="348">
        <v>0.97453200000000006</v>
      </c>
      <c r="S27" s="348">
        <v>0.51029200000000008</v>
      </c>
      <c r="T27" s="348">
        <v>0.68102525000000003</v>
      </c>
      <c r="U27" s="348">
        <v>1.2739420000000004</v>
      </c>
      <c r="V27" s="349">
        <v>1.8838292850000005</v>
      </c>
      <c r="W27" s="349">
        <v>3.788208</v>
      </c>
      <c r="X27" s="349">
        <v>3.8821139999999996</v>
      </c>
      <c r="Y27" s="349">
        <v>2.9087999999999994</v>
      </c>
      <c r="Z27" s="349">
        <v>2.52</v>
      </c>
      <c r="AA27" s="349">
        <v>3.8500000000000005</v>
      </c>
      <c r="AB27" s="349">
        <v>4.2891443685160926</v>
      </c>
      <c r="AC27" s="349">
        <v>5.3391999999999999</v>
      </c>
      <c r="AD27" s="349">
        <v>4.4722499999999998</v>
      </c>
      <c r="AE27" s="349">
        <v>3.5391915200691444</v>
      </c>
      <c r="AF27" s="349">
        <v>3.9095999999999997</v>
      </c>
      <c r="AG27" s="349">
        <v>3.9095999999999997</v>
      </c>
      <c r="AH27" s="349" t="s">
        <v>12</v>
      </c>
      <c r="AI27" s="349" t="s">
        <v>12</v>
      </c>
    </row>
    <row r="28" spans="1:35" s="347" customFormat="1" x14ac:dyDescent="0.2">
      <c r="B28" s="57" t="s">
        <v>16</v>
      </c>
      <c r="C28" s="2">
        <v>47.6</v>
      </c>
      <c r="D28" s="2">
        <v>45.3</v>
      </c>
      <c r="E28" s="2">
        <v>45.400000000000006</v>
      </c>
      <c r="F28" s="2">
        <v>44.099999999999994</v>
      </c>
      <c r="G28" s="2">
        <v>36.900000000000006</v>
      </c>
      <c r="H28" s="2">
        <v>34.1</v>
      </c>
      <c r="I28" s="2">
        <v>36</v>
      </c>
      <c r="J28" s="2">
        <v>30.752600000000001</v>
      </c>
      <c r="K28" s="2">
        <v>30.720560000000003</v>
      </c>
      <c r="L28" s="2">
        <v>32.503244029456887</v>
      </c>
      <c r="M28" s="2">
        <v>29.656103602294898</v>
      </c>
      <c r="N28" s="2">
        <v>35.845936581030251</v>
      </c>
      <c r="O28" s="2">
        <v>32.974402466922186</v>
      </c>
      <c r="P28" s="2">
        <v>26.3195731288179</v>
      </c>
      <c r="Q28" s="2">
        <v>22.732353965254006</v>
      </c>
      <c r="R28" s="2">
        <v>26.577146965999994</v>
      </c>
      <c r="S28" s="2">
        <v>38.548515017999989</v>
      </c>
      <c r="T28" s="2">
        <v>34.194043786799995</v>
      </c>
      <c r="U28" s="2">
        <v>29.562353793200007</v>
      </c>
      <c r="V28" s="2">
        <v>22.706970887000001</v>
      </c>
      <c r="W28" s="2">
        <v>23.372062878000001</v>
      </c>
      <c r="X28" s="2">
        <v>28.448382000000002</v>
      </c>
      <c r="Y28" s="2">
        <v>20.643451200000001</v>
      </c>
      <c r="Z28" s="2">
        <v>19.762799999999999</v>
      </c>
      <c r="AA28" s="2">
        <v>20.478040000000004</v>
      </c>
      <c r="AB28" s="2">
        <v>31.412715115103637</v>
      </c>
      <c r="AC28" s="2">
        <v>32.240055735132721</v>
      </c>
      <c r="AD28" s="2">
        <v>25.608052499999999</v>
      </c>
      <c r="AE28" s="2">
        <v>21.701220445022798</v>
      </c>
      <c r="AF28" s="2">
        <v>25.883607491356805</v>
      </c>
      <c r="AG28" s="2">
        <v>26.47135957995323</v>
      </c>
      <c r="AH28" s="505">
        <v>24.042727200000002</v>
      </c>
      <c r="AI28" s="505">
        <v>27.742012799999998</v>
      </c>
    </row>
    <row r="29" spans="1:35" s="347" customFormat="1" x14ac:dyDescent="0.2">
      <c r="A29" s="477" t="s">
        <v>457</v>
      </c>
      <c r="C29" s="9" t="s">
        <v>12</v>
      </c>
      <c r="D29" s="9" t="s">
        <v>12</v>
      </c>
      <c r="E29" s="9" t="s">
        <v>12</v>
      </c>
      <c r="F29" s="9" t="s">
        <v>12</v>
      </c>
      <c r="G29" s="9" t="s">
        <v>12</v>
      </c>
      <c r="H29" s="9" t="s">
        <v>12</v>
      </c>
      <c r="I29" s="9" t="s">
        <v>12</v>
      </c>
      <c r="J29" s="9" t="s">
        <v>12</v>
      </c>
      <c r="K29" s="9" t="s">
        <v>12</v>
      </c>
      <c r="L29" s="9" t="s">
        <v>12</v>
      </c>
      <c r="M29" s="9" t="s">
        <v>12</v>
      </c>
      <c r="N29" s="9" t="s">
        <v>12</v>
      </c>
      <c r="O29" s="9" t="s">
        <v>12</v>
      </c>
      <c r="P29" s="9" t="s">
        <v>12</v>
      </c>
      <c r="Q29" s="9" t="s">
        <v>12</v>
      </c>
      <c r="R29" s="9" t="s">
        <v>12</v>
      </c>
      <c r="S29" s="9" t="s">
        <v>12</v>
      </c>
      <c r="T29" s="9" t="s">
        <v>12</v>
      </c>
      <c r="U29" s="9" t="s">
        <v>12</v>
      </c>
      <c r="V29" s="9" t="s">
        <v>12</v>
      </c>
      <c r="W29" s="9" t="s">
        <v>12</v>
      </c>
      <c r="X29" s="9" t="s">
        <v>12</v>
      </c>
      <c r="Y29" s="9" t="s">
        <v>12</v>
      </c>
      <c r="Z29" s="9" t="s">
        <v>12</v>
      </c>
      <c r="AA29" s="9" t="s">
        <v>12</v>
      </c>
      <c r="AB29" s="9" t="s">
        <v>12</v>
      </c>
      <c r="AC29" s="9" t="s">
        <v>12</v>
      </c>
      <c r="AD29" s="9" t="s">
        <v>12</v>
      </c>
      <c r="AE29" s="9" t="s">
        <v>12</v>
      </c>
      <c r="AF29" s="2">
        <v>297.2</v>
      </c>
      <c r="AG29" s="2">
        <v>322.56</v>
      </c>
      <c r="AH29" s="505">
        <v>325.84399999999999</v>
      </c>
      <c r="AI29" s="505">
        <v>285.64</v>
      </c>
    </row>
    <row r="30" spans="1:35" s="347" customFormat="1" x14ac:dyDescent="0.2">
      <c r="A30" s="3" t="s">
        <v>15</v>
      </c>
      <c r="M30" s="348"/>
      <c r="N30" s="348"/>
      <c r="O30" s="346"/>
      <c r="P30" s="346"/>
      <c r="Q30" s="346"/>
      <c r="R30" s="346"/>
      <c r="S30" s="346"/>
      <c r="T30" s="346"/>
      <c r="U30" s="346"/>
      <c r="V30" s="349"/>
      <c r="W30" s="2"/>
      <c r="X30" s="2"/>
      <c r="Y30" s="2"/>
      <c r="Z30" s="2"/>
      <c r="AA30" s="349"/>
      <c r="AB30" s="349"/>
      <c r="AC30" s="349"/>
      <c r="AD30" s="349"/>
      <c r="AE30" s="349"/>
      <c r="AF30" s="349"/>
      <c r="AG30" s="349"/>
      <c r="AH30" s="349"/>
      <c r="AI30" s="349"/>
    </row>
    <row r="31" spans="1:35" s="347" customFormat="1" x14ac:dyDescent="0.2">
      <c r="B31" s="58" t="s">
        <v>14</v>
      </c>
      <c r="C31" s="502">
        <v>6.5</v>
      </c>
      <c r="D31" s="502">
        <v>12</v>
      </c>
      <c r="E31" s="502">
        <v>12.9</v>
      </c>
      <c r="F31" s="502">
        <v>9.8000000000000007</v>
      </c>
      <c r="G31" s="502">
        <v>3.8</v>
      </c>
      <c r="H31" s="502">
        <v>1.8</v>
      </c>
      <c r="I31" s="502">
        <v>9.6</v>
      </c>
      <c r="J31" s="502">
        <v>12.28689</v>
      </c>
      <c r="K31" s="502">
        <v>6.165280000000001</v>
      </c>
      <c r="L31" s="502">
        <v>4.9346615116577537</v>
      </c>
      <c r="M31" s="348">
        <v>8.216190000000001</v>
      </c>
      <c r="N31" s="348">
        <v>8.7753253440091541</v>
      </c>
      <c r="O31" s="348">
        <v>6.2607987000000014</v>
      </c>
      <c r="P31" s="348">
        <v>4.2687425000000001</v>
      </c>
      <c r="Q31" s="348">
        <v>4.6611560000000001</v>
      </c>
      <c r="R31" s="348">
        <v>2.5762746999999995</v>
      </c>
      <c r="S31" s="348">
        <v>7.5592100000000002</v>
      </c>
      <c r="T31" s="348">
        <v>6.0322329999999988</v>
      </c>
      <c r="U31" s="348">
        <v>7.086065500000001</v>
      </c>
      <c r="V31" s="349">
        <v>8.1308037599999992</v>
      </c>
      <c r="W31" s="349">
        <v>7.3053120000000007</v>
      </c>
      <c r="X31" s="349">
        <v>6.8607000000000005</v>
      </c>
      <c r="Y31" s="349">
        <v>6.8475456000000001</v>
      </c>
      <c r="Z31" s="349">
        <v>1.105893</v>
      </c>
      <c r="AA31" s="349">
        <v>6.2160000000000002</v>
      </c>
      <c r="AB31" s="349">
        <v>6.0963116173223648</v>
      </c>
      <c r="AC31" s="349">
        <v>5.9599699999999993</v>
      </c>
      <c r="AD31" s="349">
        <v>2.4947999999999997</v>
      </c>
      <c r="AE31" s="349">
        <v>5.5207312722948876</v>
      </c>
      <c r="AF31" s="349">
        <v>5.52882432</v>
      </c>
      <c r="AG31" s="349">
        <v>5.4363294038709684</v>
      </c>
      <c r="AH31" s="349" t="s">
        <v>12</v>
      </c>
      <c r="AI31" s="349" t="s">
        <v>12</v>
      </c>
    </row>
    <row r="32" spans="1:35" s="347" customFormat="1" x14ac:dyDescent="0.2">
      <c r="B32" s="58" t="s">
        <v>13</v>
      </c>
      <c r="C32" s="502">
        <v>2.1</v>
      </c>
      <c r="D32" s="502">
        <v>2.2999999999999998</v>
      </c>
      <c r="E32" s="502">
        <v>2.6</v>
      </c>
      <c r="F32" s="502">
        <v>1.2</v>
      </c>
      <c r="G32" s="502">
        <v>1</v>
      </c>
      <c r="H32" s="502">
        <v>0.8</v>
      </c>
      <c r="I32" s="502">
        <v>1.7</v>
      </c>
      <c r="J32" s="502">
        <v>1.7459999999999998</v>
      </c>
      <c r="K32" s="502">
        <v>1.18408</v>
      </c>
      <c r="L32" s="502">
        <v>2.395279312941176</v>
      </c>
      <c r="M32" s="348">
        <v>1.2216</v>
      </c>
      <c r="N32" s="348">
        <v>1.9780355999999999</v>
      </c>
      <c r="O32" s="348">
        <v>1.7420264999999999</v>
      </c>
      <c r="P32" s="348">
        <v>0.43957260000000004</v>
      </c>
      <c r="Q32" s="348">
        <v>0.74076989999999998</v>
      </c>
      <c r="R32" s="348">
        <v>0.85642099999999988</v>
      </c>
      <c r="S32" s="348">
        <v>1.4600015</v>
      </c>
      <c r="T32" s="348">
        <v>1.8432189999999999</v>
      </c>
      <c r="U32" s="348">
        <v>2.2489600000000003</v>
      </c>
      <c r="V32" s="502" t="s">
        <v>12</v>
      </c>
      <c r="W32" s="502" t="s">
        <v>12</v>
      </c>
      <c r="X32" s="502" t="s">
        <v>12</v>
      </c>
      <c r="Y32" s="502" t="s">
        <v>12</v>
      </c>
      <c r="Z32" s="502" t="s">
        <v>12</v>
      </c>
      <c r="AA32" s="502" t="s">
        <v>12</v>
      </c>
      <c r="AB32" s="502" t="s">
        <v>12</v>
      </c>
      <c r="AC32" s="502" t="s">
        <v>12</v>
      </c>
      <c r="AD32" s="502" t="s">
        <v>12</v>
      </c>
      <c r="AE32" s="502" t="s">
        <v>12</v>
      </c>
      <c r="AF32" s="502" t="s">
        <v>12</v>
      </c>
      <c r="AG32" s="502" t="s">
        <v>12</v>
      </c>
      <c r="AH32" s="349" t="s">
        <v>12</v>
      </c>
      <c r="AI32" s="349" t="s">
        <v>12</v>
      </c>
    </row>
    <row r="33" spans="1:36" s="347" customFormat="1" x14ac:dyDescent="0.2">
      <c r="B33" s="58" t="s">
        <v>404</v>
      </c>
      <c r="C33" s="502">
        <v>1.7</v>
      </c>
      <c r="D33" s="502">
        <v>1.8</v>
      </c>
      <c r="E33" s="502">
        <v>2.5</v>
      </c>
      <c r="F33" s="502">
        <v>1.2</v>
      </c>
      <c r="G33" s="502">
        <v>0.7</v>
      </c>
      <c r="H33" s="502">
        <v>0.3</v>
      </c>
      <c r="I33" s="502">
        <v>1.5</v>
      </c>
      <c r="J33" s="502">
        <v>0.85345000000000004</v>
      </c>
      <c r="K33" s="502">
        <v>0.72575999999999996</v>
      </c>
      <c r="L33" s="502">
        <v>0.44531199999999999</v>
      </c>
      <c r="M33" s="348">
        <v>0.41159999999999997</v>
      </c>
      <c r="N33" s="348">
        <v>0.85260000000000002</v>
      </c>
      <c r="O33" s="348">
        <v>0.14759999999999998</v>
      </c>
      <c r="P33" s="348">
        <v>0.17052499999999998</v>
      </c>
      <c r="Q33" s="348">
        <v>0.12690000000000001</v>
      </c>
      <c r="R33" s="502" t="s">
        <v>12</v>
      </c>
      <c r="S33" s="502" t="s">
        <v>12</v>
      </c>
      <c r="T33" s="502" t="s">
        <v>12</v>
      </c>
      <c r="U33" s="502" t="s">
        <v>12</v>
      </c>
      <c r="V33" s="502" t="s">
        <v>12</v>
      </c>
      <c r="W33" s="502" t="s">
        <v>12</v>
      </c>
      <c r="X33" s="502" t="s">
        <v>12</v>
      </c>
      <c r="Y33" s="502" t="s">
        <v>12</v>
      </c>
      <c r="Z33" s="502" t="s">
        <v>12</v>
      </c>
      <c r="AA33" s="502" t="s">
        <v>12</v>
      </c>
      <c r="AB33" s="502" t="s">
        <v>12</v>
      </c>
      <c r="AC33" s="502" t="s">
        <v>12</v>
      </c>
      <c r="AD33" s="502" t="s">
        <v>12</v>
      </c>
      <c r="AE33" s="502" t="s">
        <v>12</v>
      </c>
      <c r="AF33" s="502" t="s">
        <v>12</v>
      </c>
      <c r="AG33" s="502" t="s">
        <v>12</v>
      </c>
      <c r="AH33" s="2" t="s">
        <v>12</v>
      </c>
      <c r="AI33" s="2" t="s">
        <v>12</v>
      </c>
    </row>
    <row r="34" spans="1:36" s="347" customFormat="1" x14ac:dyDescent="0.2">
      <c r="B34" s="58" t="s">
        <v>405</v>
      </c>
      <c r="C34" s="502">
        <v>1.4</v>
      </c>
      <c r="D34" s="502">
        <v>1.6</v>
      </c>
      <c r="E34" s="502">
        <v>1.6</v>
      </c>
      <c r="F34" s="502">
        <v>1.3</v>
      </c>
      <c r="G34" s="502">
        <v>0.6</v>
      </c>
      <c r="H34" s="502">
        <v>0.5</v>
      </c>
      <c r="I34" s="502">
        <v>1.5</v>
      </c>
      <c r="J34" s="502">
        <v>1.2655999999999998</v>
      </c>
      <c r="K34" s="502">
        <v>0.14959999999999998</v>
      </c>
      <c r="L34" s="502">
        <v>0.16247999999999999</v>
      </c>
      <c r="M34" s="348">
        <v>1.0369999999999999</v>
      </c>
      <c r="N34" s="348">
        <v>1.1599999999999999</v>
      </c>
      <c r="O34" s="348">
        <v>0.66527999999999998</v>
      </c>
      <c r="P34" s="348">
        <v>0.14671799999999999</v>
      </c>
      <c r="Q34" s="348">
        <v>0.57617999999999991</v>
      </c>
      <c r="R34" s="348">
        <v>0.16711199999999998</v>
      </c>
      <c r="S34" s="348">
        <v>0.65736000000000006</v>
      </c>
      <c r="T34" s="348">
        <v>0.53380799999999995</v>
      </c>
      <c r="U34" s="348">
        <v>0.65736000000000006</v>
      </c>
      <c r="V34" s="502" t="s">
        <v>12</v>
      </c>
      <c r="W34" s="502" t="s">
        <v>12</v>
      </c>
      <c r="X34" s="502" t="s">
        <v>12</v>
      </c>
      <c r="Y34" s="502" t="s">
        <v>12</v>
      </c>
      <c r="Z34" s="502" t="s">
        <v>12</v>
      </c>
      <c r="AA34" s="502" t="s">
        <v>12</v>
      </c>
      <c r="AB34" s="502" t="s">
        <v>12</v>
      </c>
      <c r="AC34" s="502" t="s">
        <v>12</v>
      </c>
      <c r="AD34" s="502" t="s">
        <v>12</v>
      </c>
      <c r="AE34" s="502" t="s">
        <v>12</v>
      </c>
      <c r="AF34" s="502" t="s">
        <v>12</v>
      </c>
      <c r="AG34" s="502" t="s">
        <v>12</v>
      </c>
      <c r="AH34" s="2" t="s">
        <v>12</v>
      </c>
      <c r="AI34" s="2" t="s">
        <v>12</v>
      </c>
    </row>
    <row r="35" spans="1:36" s="347" customFormat="1" x14ac:dyDescent="0.2">
      <c r="B35" s="58" t="s">
        <v>406</v>
      </c>
      <c r="C35" s="502">
        <v>8.6999999999999993</v>
      </c>
      <c r="D35" s="502">
        <v>8.1</v>
      </c>
      <c r="E35" s="502">
        <v>9.3000000000000007</v>
      </c>
      <c r="F35" s="502">
        <v>7.1</v>
      </c>
      <c r="G35" s="502">
        <v>4.5999999999999996</v>
      </c>
      <c r="H35" s="502">
        <v>3.8</v>
      </c>
      <c r="I35" s="502">
        <v>7.2</v>
      </c>
      <c r="J35" s="502">
        <v>4.9317399999999996</v>
      </c>
      <c r="K35" s="502">
        <v>3.5614560000000002</v>
      </c>
      <c r="L35" s="502">
        <v>3.1084019999999999</v>
      </c>
      <c r="M35" s="348">
        <v>3.4805000000000006</v>
      </c>
      <c r="N35" s="348">
        <v>6.84178</v>
      </c>
      <c r="O35" s="348">
        <v>3.3020800000000001</v>
      </c>
      <c r="P35" s="348">
        <v>1.3699940000000002</v>
      </c>
      <c r="Q35" s="348">
        <v>3.1453540000000002</v>
      </c>
      <c r="R35" s="348">
        <v>1.6538119999999998</v>
      </c>
      <c r="S35" s="348">
        <v>5.1227520000000002</v>
      </c>
      <c r="T35" s="348">
        <v>4.1543039999999998</v>
      </c>
      <c r="U35" s="348">
        <v>5.116644</v>
      </c>
      <c r="V35" s="349">
        <v>5.49819396</v>
      </c>
      <c r="W35" s="349">
        <v>6.1740000000000004</v>
      </c>
      <c r="X35" s="349">
        <v>6.3481000000000014</v>
      </c>
      <c r="Y35" s="349">
        <v>6.1997939999999998</v>
      </c>
      <c r="Z35" s="349">
        <v>1.4085900000000002</v>
      </c>
      <c r="AA35" s="349">
        <v>6.7350000000000003</v>
      </c>
      <c r="AB35" s="349">
        <v>7.1282689586683627</v>
      </c>
      <c r="AC35" s="349">
        <v>6.9660900000000003</v>
      </c>
      <c r="AD35" s="349">
        <v>3.1021000000000001</v>
      </c>
      <c r="AE35" s="349">
        <v>6.8538092390011895</v>
      </c>
      <c r="AF35" s="349">
        <v>6.1268147200000005</v>
      </c>
      <c r="AG35" s="349">
        <v>6.0243156748387108</v>
      </c>
      <c r="AH35" s="2" t="s">
        <v>12</v>
      </c>
      <c r="AI35" s="2" t="s">
        <v>12</v>
      </c>
    </row>
    <row r="36" spans="1:36" s="347" customFormat="1" x14ac:dyDescent="0.2">
      <c r="B36" s="57" t="s">
        <v>11</v>
      </c>
      <c r="C36" s="2">
        <v>20.399999999999999</v>
      </c>
      <c r="D36" s="2">
        <v>25.800000000000004</v>
      </c>
      <c r="E36" s="2">
        <v>28.900000000000002</v>
      </c>
      <c r="F36" s="2">
        <v>20.6</v>
      </c>
      <c r="G36" s="2">
        <v>10.7</v>
      </c>
      <c r="H36" s="2">
        <v>7.1999999999999993</v>
      </c>
      <c r="I36" s="2">
        <v>21.5</v>
      </c>
      <c r="J36" s="2">
        <v>21.083680000000001</v>
      </c>
      <c r="K36" s="2">
        <v>11.786175999999999</v>
      </c>
      <c r="L36" s="2">
        <v>11.04613482459893</v>
      </c>
      <c r="M36" s="2">
        <v>14.366890000000003</v>
      </c>
      <c r="N36" s="2">
        <v>19.607740944009155</v>
      </c>
      <c r="O36" s="2">
        <v>12.117785200000002</v>
      </c>
      <c r="P36" s="2">
        <v>6.3955520999999997</v>
      </c>
      <c r="Q36" s="2">
        <v>9.2503598999999994</v>
      </c>
      <c r="R36" s="2">
        <v>5.2536196999999989</v>
      </c>
      <c r="S36" s="2">
        <v>14.799323500000002</v>
      </c>
      <c r="T36" s="2">
        <v>12.563564</v>
      </c>
      <c r="U36" s="2">
        <v>15.109029500000002</v>
      </c>
      <c r="V36" s="2">
        <v>13.628997719999999</v>
      </c>
      <c r="W36" s="2">
        <v>13.479312</v>
      </c>
      <c r="X36" s="2">
        <v>13.208800000000002</v>
      </c>
      <c r="Y36" s="2">
        <v>13.047339600000001</v>
      </c>
      <c r="Z36" s="2">
        <v>2.5144830000000002</v>
      </c>
      <c r="AA36" s="2">
        <v>12.951000000000001</v>
      </c>
      <c r="AB36" s="2">
        <v>13.224580575990728</v>
      </c>
      <c r="AC36" s="2">
        <v>12.92606</v>
      </c>
      <c r="AD36" s="2">
        <v>5.5968999999999998</v>
      </c>
      <c r="AE36" s="2">
        <v>12.374540511296077</v>
      </c>
      <c r="AF36" s="2">
        <v>11.655639040000001</v>
      </c>
      <c r="AG36" s="2">
        <v>11.460645078709678</v>
      </c>
      <c r="AH36" s="2">
        <v>9.23</v>
      </c>
      <c r="AI36" s="2">
        <v>8</v>
      </c>
    </row>
    <row r="37" spans="1:36" s="347" customFormat="1" x14ac:dyDescent="0.2">
      <c r="B37" s="57" t="s">
        <v>10</v>
      </c>
      <c r="C37" s="506">
        <v>3.8</v>
      </c>
      <c r="D37" s="506">
        <v>3.2</v>
      </c>
      <c r="E37" s="506">
        <v>3.1</v>
      </c>
      <c r="F37" s="506">
        <v>1.3</v>
      </c>
      <c r="G37" s="506">
        <v>3.2</v>
      </c>
      <c r="H37" s="506">
        <v>1.5</v>
      </c>
      <c r="I37" s="506">
        <v>1</v>
      </c>
      <c r="J37" s="506">
        <v>3.8396160000000008</v>
      </c>
      <c r="K37" s="506">
        <v>2.3970180000000001</v>
      </c>
      <c r="L37" s="506">
        <v>1.3444257354545455</v>
      </c>
      <c r="M37" s="4">
        <v>3.4814996000000002</v>
      </c>
      <c r="N37" s="4">
        <v>3.6234660000000001</v>
      </c>
      <c r="O37" s="4">
        <v>0.55149200000000009</v>
      </c>
      <c r="P37" s="4">
        <v>0.89214910000000014</v>
      </c>
      <c r="Q37" s="4">
        <v>1.34737475</v>
      </c>
      <c r="R37" s="4">
        <v>0.35878875000000005</v>
      </c>
      <c r="S37" s="4">
        <v>1.3515763999999997</v>
      </c>
      <c r="T37" s="4">
        <v>1.3070181000000001</v>
      </c>
      <c r="U37" s="4">
        <v>1.0395955800000001</v>
      </c>
      <c r="V37" s="2">
        <v>1.061424358582677</v>
      </c>
      <c r="W37" s="2">
        <v>1.091438929133858</v>
      </c>
      <c r="X37" s="2">
        <v>1.1460108755905509</v>
      </c>
      <c r="Y37" s="2">
        <v>1.2196830033070865</v>
      </c>
      <c r="Z37" s="2">
        <v>1.2196830033070867</v>
      </c>
      <c r="AA37" s="2">
        <v>1.3042695203149606</v>
      </c>
      <c r="AB37" s="2">
        <v>1.3642986614173227</v>
      </c>
      <c r="AC37" s="2">
        <v>1.5007285275590552</v>
      </c>
      <c r="AD37" s="2">
        <v>1.6617157696062992</v>
      </c>
      <c r="AE37" s="2">
        <v>3.4620108843234147</v>
      </c>
      <c r="AF37" s="2">
        <v>3.9904000000000002</v>
      </c>
      <c r="AG37" s="2">
        <v>4.6925999999999997</v>
      </c>
      <c r="AH37" s="505">
        <v>1.6579999999999999</v>
      </c>
      <c r="AI37" s="505">
        <v>6.4839699999999985</v>
      </c>
    </row>
    <row r="38" spans="1:36" s="347" customFormat="1" x14ac:dyDescent="0.2">
      <c r="B38" s="57" t="s">
        <v>9</v>
      </c>
      <c r="C38" s="502" t="s">
        <v>12</v>
      </c>
      <c r="D38" s="502" t="s">
        <v>12</v>
      </c>
      <c r="E38" s="502" t="s">
        <v>12</v>
      </c>
      <c r="F38" s="502" t="s">
        <v>12</v>
      </c>
      <c r="G38" s="502" t="s">
        <v>12</v>
      </c>
      <c r="H38" s="502" t="s">
        <v>12</v>
      </c>
      <c r="I38" s="502" t="s">
        <v>12</v>
      </c>
      <c r="J38" s="502" t="s">
        <v>12</v>
      </c>
      <c r="K38" s="506">
        <v>3.6834321599999993</v>
      </c>
      <c r="L38" s="506">
        <v>3.4961016130313545</v>
      </c>
      <c r="M38" s="4">
        <v>3.1747123638276014</v>
      </c>
      <c r="N38" s="4">
        <v>2.793171392570764</v>
      </c>
      <c r="O38" s="4">
        <v>2.3214471516741431</v>
      </c>
      <c r="P38" s="4">
        <v>2.1642694843487313</v>
      </c>
      <c r="Q38" s="4">
        <v>2.7834653698273746</v>
      </c>
      <c r="R38" s="4">
        <v>2.4054038839437859</v>
      </c>
      <c r="S38" s="4">
        <v>2.6513438566366037</v>
      </c>
      <c r="T38" s="4">
        <v>2.2612198629760081</v>
      </c>
      <c r="U38" s="4">
        <v>1.8854385640234856</v>
      </c>
      <c r="V38" s="2">
        <v>1.7735051509606952</v>
      </c>
      <c r="W38" s="2">
        <v>2.1861069236500734</v>
      </c>
      <c r="X38" s="2">
        <v>2.4990240145551175</v>
      </c>
      <c r="Y38" s="2">
        <v>2.7723775111597027</v>
      </c>
      <c r="Z38" s="2">
        <v>4.0034063004532907</v>
      </c>
      <c r="AA38" s="2">
        <v>3.9936288005732168</v>
      </c>
      <c r="AB38" s="2">
        <v>4.2603091225118899</v>
      </c>
      <c r="AC38" s="2">
        <v>4.6076980373898548</v>
      </c>
      <c r="AD38" s="2">
        <v>4.0229866007497712</v>
      </c>
      <c r="AE38" s="2">
        <v>4.5115530609966026</v>
      </c>
      <c r="AF38" s="2">
        <v>3.755846989784728</v>
      </c>
      <c r="AG38" s="2">
        <v>4.1505125072145708</v>
      </c>
      <c r="AH38" s="505">
        <v>4.6604278074866299</v>
      </c>
      <c r="AI38" s="505">
        <v>4.4204381108860025</v>
      </c>
    </row>
    <row r="39" spans="1:36" s="347" customFormat="1" x14ac:dyDescent="0.2">
      <c r="A39" s="3" t="s">
        <v>7</v>
      </c>
      <c r="C39" s="2">
        <v>371.99200000000002</v>
      </c>
      <c r="D39" s="2">
        <v>369.86200000000002</v>
      </c>
      <c r="E39" s="2">
        <v>376.56299999999999</v>
      </c>
      <c r="F39" s="2">
        <v>328.88500000000005</v>
      </c>
      <c r="G39" s="2">
        <v>486.52</v>
      </c>
      <c r="H39" s="2">
        <v>381.73200000000003</v>
      </c>
      <c r="I39" s="2">
        <v>405.89799999999997</v>
      </c>
      <c r="J39" s="2">
        <v>423.56705000000005</v>
      </c>
      <c r="K39" s="2">
        <v>374.42366615999993</v>
      </c>
      <c r="L39" s="2">
        <v>354.45068865162131</v>
      </c>
      <c r="M39" s="2">
        <v>324.12744834658776</v>
      </c>
      <c r="N39" s="2">
        <v>285.73377664964715</v>
      </c>
      <c r="O39" s="2">
        <v>235.01765431908842</v>
      </c>
      <c r="P39" s="2">
        <v>219.48336701922187</v>
      </c>
      <c r="Q39" s="2">
        <v>282.47737710256479</v>
      </c>
      <c r="R39" s="2">
        <v>243.30458102832236</v>
      </c>
      <c r="S39" s="2">
        <v>269.13730592029697</v>
      </c>
      <c r="T39" s="2">
        <v>229.69022426057683</v>
      </c>
      <c r="U39" s="2">
        <v>191.46889054637202</v>
      </c>
      <c r="V39" s="2">
        <v>209.15144460561291</v>
      </c>
      <c r="W39" s="2">
        <v>257.8712382177913</v>
      </c>
      <c r="X39" s="2">
        <v>285.6044363456574</v>
      </c>
      <c r="Y39" s="2">
        <v>411.3209468623138</v>
      </c>
      <c r="Z39" s="2">
        <v>401.13004919254888</v>
      </c>
      <c r="AA39" s="2">
        <v>398.62028321447872</v>
      </c>
      <c r="AB39" s="2">
        <v>416.35626737337031</v>
      </c>
      <c r="AC39" s="2">
        <v>422.15315314505892</v>
      </c>
      <c r="AD39" s="2">
        <v>371.42742861783245</v>
      </c>
      <c r="AE39" s="2">
        <v>389.0246561812761</v>
      </c>
      <c r="AF39" s="2">
        <v>588.097259142138</v>
      </c>
      <c r="AG39" s="2">
        <v>619.50456455984727</v>
      </c>
      <c r="AH39" s="505">
        <v>625.34299121889694</v>
      </c>
      <c r="AI39" s="505">
        <v>573.96019365075267</v>
      </c>
    </row>
    <row r="40" spans="1:36" s="347" customFormat="1" x14ac:dyDescent="0.2">
      <c r="A40" s="3" t="s">
        <v>6</v>
      </c>
      <c r="M40" s="348"/>
      <c r="N40" s="348"/>
      <c r="O40" s="346"/>
      <c r="P40" s="346"/>
      <c r="Q40" s="346"/>
      <c r="R40" s="346"/>
      <c r="S40" s="346"/>
      <c r="T40" s="346"/>
      <c r="U40" s="346"/>
      <c r="V40" s="349"/>
      <c r="W40" s="349"/>
      <c r="X40" s="349"/>
      <c r="Y40" s="349"/>
      <c r="Z40" s="349"/>
      <c r="AA40" s="2"/>
      <c r="AB40" s="2"/>
      <c r="AC40" s="2"/>
      <c r="AD40" s="2"/>
      <c r="AE40" s="2"/>
      <c r="AF40" s="2"/>
      <c r="AG40" s="2"/>
      <c r="AH40" s="349"/>
      <c r="AI40" s="349"/>
    </row>
    <row r="41" spans="1:36" s="347" customFormat="1" x14ac:dyDescent="0.2">
      <c r="B41" s="58" t="s">
        <v>5</v>
      </c>
      <c r="C41" s="502">
        <v>50.467030000000001</v>
      </c>
      <c r="D41" s="502">
        <v>46.258930000000007</v>
      </c>
      <c r="E41" s="502">
        <v>45.923490000000001</v>
      </c>
      <c r="F41" s="502">
        <v>46.102749999999993</v>
      </c>
      <c r="G41" s="502">
        <v>45.355589999999999</v>
      </c>
      <c r="H41" s="502">
        <v>50.822749999999999</v>
      </c>
      <c r="I41" s="502">
        <v>44.329150000000006</v>
      </c>
      <c r="J41" s="502">
        <v>40.892749999999999</v>
      </c>
      <c r="K41" s="502">
        <v>48.243187999999996</v>
      </c>
      <c r="L41" s="502">
        <v>38.300631764705884</v>
      </c>
      <c r="M41" s="348">
        <v>41.63974498999999</v>
      </c>
      <c r="N41" s="348">
        <v>40.059967766299998</v>
      </c>
      <c r="O41" s="348">
        <v>32.785071020000004</v>
      </c>
      <c r="P41" s="348">
        <v>34.931513880000004</v>
      </c>
      <c r="Q41" s="348">
        <v>42.040829949999988</v>
      </c>
      <c r="R41" s="348">
        <v>37.312610358200004</v>
      </c>
      <c r="S41" s="348">
        <v>36.612292154949998</v>
      </c>
      <c r="T41" s="348">
        <v>41.416394499999996</v>
      </c>
      <c r="U41" s="348">
        <v>47.057315003499987</v>
      </c>
      <c r="V41" s="349">
        <v>52.466500000000003</v>
      </c>
      <c r="W41" s="349">
        <v>68.55</v>
      </c>
      <c r="X41" s="349">
        <v>67.506999999999991</v>
      </c>
      <c r="Y41" s="349">
        <v>83.120286108300945</v>
      </c>
      <c r="Z41" s="349">
        <v>93.963931979948029</v>
      </c>
      <c r="AA41" s="349">
        <v>98.543075458130247</v>
      </c>
      <c r="AB41" s="349">
        <v>95.741481297393008</v>
      </c>
      <c r="AC41" s="349">
        <v>101.85903135736378</v>
      </c>
      <c r="AD41" s="349">
        <v>94.842790719332072</v>
      </c>
      <c r="AE41" s="349">
        <v>93.888453977475621</v>
      </c>
      <c r="AF41" s="349">
        <v>104.37395682318011</v>
      </c>
      <c r="AG41" s="349">
        <v>115.49389163683418</v>
      </c>
      <c r="AH41" s="349">
        <v>120.32653361594033</v>
      </c>
      <c r="AI41" s="349">
        <v>127.62326863199571</v>
      </c>
    </row>
    <row r="42" spans="1:36" s="347" customFormat="1" x14ac:dyDescent="0.2">
      <c r="B42" s="58" t="s">
        <v>4</v>
      </c>
      <c r="C42" s="502">
        <v>34.399430000000002</v>
      </c>
      <c r="D42" s="502">
        <v>34.756599999999999</v>
      </c>
      <c r="E42" s="502">
        <v>31.633070000000004</v>
      </c>
      <c r="F42" s="502">
        <v>32.107730000000004</v>
      </c>
      <c r="G42" s="502">
        <v>31.571040000000004</v>
      </c>
      <c r="H42" s="502">
        <v>28.449200000000001</v>
      </c>
      <c r="I42" s="502">
        <v>27.097379999999998</v>
      </c>
      <c r="J42" s="502">
        <v>19.690255999999998</v>
      </c>
      <c r="K42" s="502">
        <v>15.151722111722547</v>
      </c>
      <c r="L42" s="502">
        <v>12.547606400000001</v>
      </c>
      <c r="M42" s="348">
        <v>12.198521587158423</v>
      </c>
      <c r="N42" s="348">
        <v>13.166731731520668</v>
      </c>
      <c r="O42" s="348">
        <v>10.137686642</v>
      </c>
      <c r="P42" s="348">
        <v>12.82623647</v>
      </c>
      <c r="Q42" s="348">
        <v>10.982986382</v>
      </c>
      <c r="R42" s="348">
        <v>9.7890149750000006</v>
      </c>
      <c r="S42" s="348">
        <v>7.7441128986999983</v>
      </c>
      <c r="T42" s="348">
        <v>7.332340287500001</v>
      </c>
      <c r="U42" s="348">
        <v>8.4975536786999992</v>
      </c>
      <c r="V42" s="349">
        <v>9.9663839999999997</v>
      </c>
      <c r="W42" s="349">
        <v>12.151999999999997</v>
      </c>
      <c r="X42" s="349">
        <v>12.219999999999999</v>
      </c>
      <c r="Y42" s="349">
        <v>14.791723000000003</v>
      </c>
      <c r="Z42" s="349">
        <v>15.528912074920754</v>
      </c>
      <c r="AA42" s="349">
        <v>15.641523691869686</v>
      </c>
      <c r="AB42" s="349">
        <v>15.926533100088667</v>
      </c>
      <c r="AC42" s="349">
        <v>15.545746029397389</v>
      </c>
      <c r="AD42" s="349">
        <v>15.577661545115689</v>
      </c>
      <c r="AE42" s="349">
        <v>14.569207584143804</v>
      </c>
      <c r="AF42" s="349">
        <v>17.765036828095536</v>
      </c>
      <c r="AG42" s="349">
        <v>17.242078878844296</v>
      </c>
      <c r="AH42" s="349">
        <v>16.104223390219573</v>
      </c>
      <c r="AI42" s="349">
        <v>16.50341619965522</v>
      </c>
    </row>
    <row r="43" spans="1:36" s="347" customFormat="1" x14ac:dyDescent="0.2">
      <c r="B43" s="58" t="s">
        <v>3</v>
      </c>
      <c r="C43" s="502">
        <v>19.813000000000002</v>
      </c>
      <c r="D43" s="502">
        <v>23.248999999999999</v>
      </c>
      <c r="E43" s="502">
        <v>16.216000000000001</v>
      </c>
      <c r="F43" s="502">
        <v>19.053000000000001</v>
      </c>
      <c r="G43" s="502">
        <v>17.612999999999996</v>
      </c>
      <c r="H43" s="502">
        <v>16.417999999999999</v>
      </c>
      <c r="I43" s="502">
        <v>22.815999999999999</v>
      </c>
      <c r="J43" s="502">
        <v>24.969343999999996</v>
      </c>
      <c r="K43" s="502">
        <v>22.052880000000002</v>
      </c>
      <c r="L43" s="502">
        <v>18.993871599999999</v>
      </c>
      <c r="M43" s="348">
        <v>16.659828129483071</v>
      </c>
      <c r="N43" s="348">
        <v>22.112893092214865</v>
      </c>
      <c r="O43" s="348">
        <v>10.746385249999999</v>
      </c>
      <c r="P43" s="348">
        <v>7.5347784406000002</v>
      </c>
      <c r="Q43" s="348">
        <v>8.3640656419999999</v>
      </c>
      <c r="R43" s="348">
        <v>12.320383505000001</v>
      </c>
      <c r="S43" s="348">
        <v>15.360894100000003</v>
      </c>
      <c r="T43" s="348">
        <v>12.995177000000002</v>
      </c>
      <c r="U43" s="348">
        <v>19.061656223914021</v>
      </c>
      <c r="V43" s="349">
        <v>18.156280400000007</v>
      </c>
      <c r="W43" s="349">
        <v>19.651900000000012</v>
      </c>
      <c r="X43" s="349">
        <v>15.555100000000003</v>
      </c>
      <c r="Y43" s="349">
        <v>12.320650852039876</v>
      </c>
      <c r="Z43" s="349">
        <v>13.688622879100659</v>
      </c>
      <c r="AA43" s="349">
        <v>15.810750489369985</v>
      </c>
      <c r="AB43" s="349">
        <v>17.71758964935788</v>
      </c>
      <c r="AC43" s="349">
        <v>12.058728114571561</v>
      </c>
      <c r="AD43" s="349">
        <v>12.027847697998672</v>
      </c>
      <c r="AE43" s="349">
        <v>16.98602185047455</v>
      </c>
      <c r="AF43" s="349">
        <v>12.698126779793963</v>
      </c>
      <c r="AG43" s="349">
        <v>15.223786886347735</v>
      </c>
      <c r="AH43" s="349">
        <v>12.237763477449395</v>
      </c>
      <c r="AI43" s="349">
        <v>13.899078537238466</v>
      </c>
    </row>
    <row r="44" spans="1:36" s="347" customFormat="1" x14ac:dyDescent="0.2">
      <c r="B44" s="58" t="s">
        <v>2</v>
      </c>
      <c r="C44" s="502">
        <v>13.724</v>
      </c>
      <c r="D44" s="502">
        <v>11.337</v>
      </c>
      <c r="E44" s="502">
        <v>10.765000000000001</v>
      </c>
      <c r="F44" s="502">
        <v>9.4760000000000009</v>
      </c>
      <c r="G44" s="502">
        <v>7.5880000000000001</v>
      </c>
      <c r="H44" s="502">
        <v>6.7229999999999999</v>
      </c>
      <c r="I44" s="502">
        <v>7.9240000000000004</v>
      </c>
      <c r="J44" s="502">
        <v>8.5116039999999984</v>
      </c>
      <c r="K44" s="502">
        <v>7.5941407667698657</v>
      </c>
      <c r="L44" s="502">
        <v>6.8120675019430053</v>
      </c>
      <c r="M44" s="348">
        <v>8.6617387831412103</v>
      </c>
      <c r="N44" s="348">
        <v>8.0990556614453766</v>
      </c>
      <c r="O44" s="348">
        <v>6.9504869299854439</v>
      </c>
      <c r="P44" s="348">
        <v>5.5485630756183744</v>
      </c>
      <c r="Q44" s="348">
        <v>5.7757625759325402</v>
      </c>
      <c r="R44" s="348">
        <v>6.2272203081632647</v>
      </c>
      <c r="S44" s="348">
        <v>4.8574330489130437</v>
      </c>
      <c r="T44" s="348">
        <v>5.3098616655316739</v>
      </c>
      <c r="U44" s="348">
        <v>5.2454909531914886</v>
      </c>
      <c r="V44" s="349">
        <v>5.3766429999999996</v>
      </c>
      <c r="W44" s="349">
        <v>5.0980299999999996</v>
      </c>
      <c r="X44" s="349">
        <v>6.04148</v>
      </c>
      <c r="Y44" s="349">
        <v>7.8308248714507922</v>
      </c>
      <c r="Z44" s="349">
        <v>7.7644175427094639</v>
      </c>
      <c r="AA44" s="349">
        <v>8.8819773347075817</v>
      </c>
      <c r="AB44" s="349">
        <v>8.8963445677572288</v>
      </c>
      <c r="AC44" s="349">
        <v>7.6820762183390663</v>
      </c>
      <c r="AD44" s="349">
        <v>7.5363287022211063</v>
      </c>
      <c r="AE44" s="349">
        <v>7.9842302019328777</v>
      </c>
      <c r="AF44" s="349">
        <v>7.8763355600957219</v>
      </c>
      <c r="AG44" s="349">
        <v>9.3515625508601339</v>
      </c>
      <c r="AH44" s="2">
        <v>8.3185081279582196</v>
      </c>
      <c r="AI44" s="2">
        <v>10.728895794819424</v>
      </c>
    </row>
    <row r="45" spans="1:36" s="347" customFormat="1" x14ac:dyDescent="0.2">
      <c r="A45" s="54" t="s">
        <v>409</v>
      </c>
      <c r="C45" s="2">
        <v>118.40346000000001</v>
      </c>
      <c r="D45" s="2">
        <v>115.60153000000001</v>
      </c>
      <c r="E45" s="2">
        <v>104.53756</v>
      </c>
      <c r="F45" s="2">
        <v>106.73947999999999</v>
      </c>
      <c r="G45" s="2">
        <v>102.12763</v>
      </c>
      <c r="H45" s="2">
        <v>102.41295000000001</v>
      </c>
      <c r="I45" s="2">
        <v>102.16653000000001</v>
      </c>
      <c r="J45" s="2">
        <v>94.063953999999995</v>
      </c>
      <c r="K45" s="2">
        <v>93.041930878492423</v>
      </c>
      <c r="L45" s="2">
        <v>76.654177266648887</v>
      </c>
      <c r="M45" s="2">
        <v>79.159833489782699</v>
      </c>
      <c r="N45" s="2">
        <v>83.438648251480913</v>
      </c>
      <c r="O45" s="2">
        <v>60.619629841985443</v>
      </c>
      <c r="P45" s="2">
        <v>60.841091866218378</v>
      </c>
      <c r="Q45" s="2">
        <v>67.163644549932528</v>
      </c>
      <c r="R45" s="2">
        <v>65.649229146363268</v>
      </c>
      <c r="S45" s="2">
        <v>64.574732202563041</v>
      </c>
      <c r="T45" s="2">
        <v>67.053773453031667</v>
      </c>
      <c r="U45" s="2">
        <v>79.862015859305501</v>
      </c>
      <c r="V45" s="2">
        <v>85.965807400000017</v>
      </c>
      <c r="W45" s="2">
        <v>105.45193</v>
      </c>
      <c r="X45" s="2">
        <v>101.32357999999999</v>
      </c>
      <c r="Y45" s="2">
        <v>118.06348483179161</v>
      </c>
      <c r="Z45" s="2">
        <v>130.94588447667891</v>
      </c>
      <c r="AA45" s="2">
        <v>138.8773269740775</v>
      </c>
      <c r="AB45" s="2">
        <v>138.28194861459679</v>
      </c>
      <c r="AC45" s="2">
        <v>137.14558171967178</v>
      </c>
      <c r="AD45" s="2">
        <v>129.98462866466753</v>
      </c>
      <c r="AE45" s="2">
        <v>133.42791361402686</v>
      </c>
      <c r="AF45" s="2">
        <v>142.71345599116532</v>
      </c>
      <c r="AG45" s="2">
        <v>157.31131995288635</v>
      </c>
      <c r="AH45" s="2">
        <v>156.98702861156752</v>
      </c>
      <c r="AI45" s="2">
        <v>168.75465916370885</v>
      </c>
    </row>
    <row r="46" spans="1:36" s="347" customFormat="1" x14ac:dyDescent="0.2">
      <c r="A46" s="3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4"/>
      <c r="AB46" s="4"/>
      <c r="AC46" s="4"/>
      <c r="AD46" s="4"/>
      <c r="AE46" s="4"/>
    </row>
    <row r="47" spans="1:36" s="347" customFormat="1" x14ac:dyDescent="0.2">
      <c r="A47" s="3" t="s">
        <v>1</v>
      </c>
      <c r="C47" s="2">
        <v>490.39546000000001</v>
      </c>
      <c r="D47" s="2">
        <v>485.46353000000005</v>
      </c>
      <c r="E47" s="2">
        <v>481.10055999999997</v>
      </c>
      <c r="F47" s="2">
        <v>435.62448000000006</v>
      </c>
      <c r="G47" s="2">
        <v>588.64762999999994</v>
      </c>
      <c r="H47" s="2">
        <v>484.14495000000005</v>
      </c>
      <c r="I47" s="2">
        <v>508.06452999999999</v>
      </c>
      <c r="J47" s="2">
        <v>517.63100400000008</v>
      </c>
      <c r="K47" s="2">
        <v>467.46559703849232</v>
      </c>
      <c r="L47" s="2">
        <v>431.10486591827021</v>
      </c>
      <c r="M47" s="2">
        <v>403.28728183637043</v>
      </c>
      <c r="N47" s="2">
        <v>369.17242490112807</v>
      </c>
      <c r="O47" s="2">
        <v>295.63728416107386</v>
      </c>
      <c r="P47" s="2">
        <v>280.32445888544027</v>
      </c>
      <c r="Q47" s="2">
        <v>349.64102165249733</v>
      </c>
      <c r="R47" s="2">
        <v>308.9538101746856</v>
      </c>
      <c r="S47" s="2">
        <v>333.71203812286001</v>
      </c>
      <c r="T47" s="2">
        <v>296.74399771360851</v>
      </c>
      <c r="U47" s="2">
        <v>271.33090640567752</v>
      </c>
      <c r="V47" s="2">
        <v>295.11725200561295</v>
      </c>
      <c r="W47" s="2">
        <v>363.32316821779131</v>
      </c>
      <c r="X47" s="2">
        <v>386.9280163456574</v>
      </c>
      <c r="Y47" s="2">
        <v>529.38443169410539</v>
      </c>
      <c r="Z47" s="2">
        <v>532.07593366922777</v>
      </c>
      <c r="AA47" s="2">
        <v>537.49761018855622</v>
      </c>
      <c r="AB47" s="2">
        <v>554.6382159879671</v>
      </c>
      <c r="AC47" s="2">
        <v>559.2987348647307</v>
      </c>
      <c r="AD47" s="2">
        <v>501.41205728249997</v>
      </c>
      <c r="AE47" s="2">
        <v>522.45256979530291</v>
      </c>
      <c r="AF47" s="2">
        <v>730.81071513330335</v>
      </c>
      <c r="AG47" s="2">
        <v>776.81588451273365</v>
      </c>
      <c r="AH47" s="2">
        <v>782.33001983046449</v>
      </c>
      <c r="AI47" s="2">
        <v>742.71485281446155</v>
      </c>
      <c r="AJ47" s="2"/>
    </row>
    <row r="48" spans="1:36" s="347" customFormat="1" ht="13.5" thickBot="1" x14ac:dyDescent="0.25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</row>
    <row r="49" spans="1:34" s="347" customFormat="1" x14ac:dyDescent="0.2">
      <c r="A49" s="60" t="s">
        <v>44</v>
      </c>
      <c r="V49" s="507"/>
      <c r="W49" s="346"/>
      <c r="X49" s="351"/>
      <c r="AH49" s="47"/>
    </row>
    <row r="50" spans="1:34" s="347" customFormat="1" x14ac:dyDescent="0.2">
      <c r="A50" s="636" t="s">
        <v>421</v>
      </c>
      <c r="B50" s="203"/>
      <c r="V50" s="507"/>
      <c r="W50" s="346"/>
      <c r="X50" s="346"/>
      <c r="AH50" s="47"/>
    </row>
    <row r="51" spans="1:34" s="347" customFormat="1" x14ac:dyDescent="0.2">
      <c r="A51" s="347" t="s">
        <v>469</v>
      </c>
      <c r="B51" s="103"/>
      <c r="S51" s="508"/>
      <c r="T51" s="508"/>
      <c r="U51" s="508"/>
      <c r="V51" s="508"/>
      <c r="W51" s="349"/>
      <c r="X51" s="349"/>
      <c r="Y51" s="508"/>
      <c r="Z51" s="508"/>
      <c r="AA51" s="508"/>
      <c r="AB51" s="508"/>
      <c r="AC51" s="508"/>
      <c r="AD51" s="508"/>
      <c r="AE51" s="508"/>
      <c r="AF51" s="508"/>
      <c r="AH51" s="47"/>
    </row>
    <row r="52" spans="1:34" s="347" customFormat="1" x14ac:dyDescent="0.2">
      <c r="A52" s="471"/>
      <c r="B52" s="471"/>
      <c r="V52" s="508"/>
      <c r="W52" s="346"/>
      <c r="X52" s="346"/>
      <c r="AH52" s="47"/>
    </row>
    <row r="53" spans="1:34" s="509" customFormat="1" x14ac:dyDescent="0.2"/>
    <row r="59" spans="1:34" s="347" customFormat="1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</row>
    <row r="60" spans="1:34" s="347" customFormat="1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</row>
  </sheetData>
  <hyperlinks>
    <hyperlink ref="AH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fitToWidth="0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7F85"/>
  </sheetPr>
  <dimension ref="A1:BC67"/>
  <sheetViews>
    <sheetView showGridLines="0" zoomScaleNormal="10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C7" sqref="C7"/>
    </sheetView>
  </sheetViews>
  <sheetFormatPr defaultColWidth="7.109375" defaultRowHeight="12.75" x14ac:dyDescent="0.2"/>
  <cols>
    <col min="1" max="1" width="11.5546875" style="17" customWidth="1"/>
    <col min="2" max="2" width="22.109375" style="17" customWidth="1"/>
    <col min="3" max="3" width="6.109375" style="17" customWidth="1"/>
    <col min="4" max="4" width="9.44140625" style="17" bestFit="1" customWidth="1"/>
    <col min="5" max="19" width="7.5546875" style="17" customWidth="1"/>
    <col min="20" max="20" width="7.5546875" style="20" customWidth="1"/>
    <col min="21" max="29" width="7.5546875" style="17" customWidth="1"/>
    <col min="30" max="35" width="7.109375" style="17"/>
    <col min="36" max="36" width="6" style="17" bestFit="1" customWidth="1"/>
    <col min="37" max="16384" width="7.109375" style="17"/>
  </cols>
  <sheetData>
    <row r="1" spans="1:55" x14ac:dyDescent="0.2">
      <c r="A1" s="60" t="s">
        <v>47</v>
      </c>
      <c r="E1" s="20"/>
      <c r="AG1" s="457" t="s">
        <v>468</v>
      </c>
      <c r="AH1" s="645" t="s">
        <v>456</v>
      </c>
    </row>
    <row r="2" spans="1:55" x14ac:dyDescent="0.2">
      <c r="A2" s="510" t="s">
        <v>48</v>
      </c>
      <c r="E2" s="20"/>
    </row>
    <row r="3" spans="1:55" ht="13.5" thickBot="1" x14ac:dyDescent="0.25">
      <c r="A3" s="60" t="s">
        <v>46</v>
      </c>
      <c r="B3" s="511"/>
      <c r="C3" s="29"/>
      <c r="T3" s="416"/>
      <c r="U3" s="416"/>
      <c r="V3" s="416"/>
      <c r="W3" s="416"/>
      <c r="X3" s="416"/>
      <c r="Y3" s="416"/>
    </row>
    <row r="4" spans="1:55" x14ac:dyDescent="0.2">
      <c r="A4" s="699"/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  <c r="AG4" s="699"/>
      <c r="AH4" s="699"/>
      <c r="AI4" s="699"/>
    </row>
    <row r="5" spans="1:55" x14ac:dyDescent="0.2">
      <c r="A5" s="700"/>
      <c r="B5" s="701" t="s">
        <v>39</v>
      </c>
      <c r="C5" s="702">
        <v>1985</v>
      </c>
      <c r="D5" s="702">
        <v>1986</v>
      </c>
      <c r="E5" s="702">
        <v>1987</v>
      </c>
      <c r="F5" s="702">
        <v>1988</v>
      </c>
      <c r="G5" s="702">
        <v>1989</v>
      </c>
      <c r="H5" s="702">
        <v>1990</v>
      </c>
      <c r="I5" s="702">
        <v>1991</v>
      </c>
      <c r="J5" s="702">
        <v>1992</v>
      </c>
      <c r="K5" s="702">
        <v>1993</v>
      </c>
      <c r="L5" s="702">
        <v>1994</v>
      </c>
      <c r="M5" s="702">
        <v>1995</v>
      </c>
      <c r="N5" s="702">
        <v>1996</v>
      </c>
      <c r="O5" s="702">
        <v>1997</v>
      </c>
      <c r="P5" s="702">
        <v>1998</v>
      </c>
      <c r="Q5" s="702">
        <v>1999</v>
      </c>
      <c r="R5" s="702">
        <v>2000</v>
      </c>
      <c r="S5" s="702">
        <v>2001</v>
      </c>
      <c r="T5" s="702">
        <v>2002</v>
      </c>
      <c r="U5" s="702">
        <v>2003</v>
      </c>
      <c r="V5" s="702">
        <v>2004</v>
      </c>
      <c r="W5" s="702">
        <v>2005</v>
      </c>
      <c r="X5" s="702">
        <v>2006</v>
      </c>
      <c r="Y5" s="702">
        <v>2007</v>
      </c>
      <c r="Z5" s="702">
        <v>2008</v>
      </c>
      <c r="AA5" s="702">
        <v>2009</v>
      </c>
      <c r="AB5" s="702">
        <v>2010</v>
      </c>
      <c r="AC5" s="702">
        <v>2011</v>
      </c>
      <c r="AD5" s="702">
        <v>2012</v>
      </c>
      <c r="AE5" s="702">
        <v>2013</v>
      </c>
      <c r="AF5" s="702">
        <v>2014</v>
      </c>
      <c r="AG5" s="702">
        <v>2015</v>
      </c>
      <c r="AH5" s="702">
        <v>2016</v>
      </c>
      <c r="AI5" s="702">
        <v>2017</v>
      </c>
    </row>
    <row r="6" spans="1:55" ht="13.5" thickBot="1" x14ac:dyDescent="0.25">
      <c r="A6" s="703"/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4"/>
      <c r="N6" s="703"/>
      <c r="O6" s="703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4" t="s">
        <v>38</v>
      </c>
      <c r="AA6" s="705"/>
      <c r="AB6" s="705"/>
      <c r="AC6" s="705"/>
      <c r="AD6" s="705"/>
      <c r="AE6" s="705"/>
      <c r="AF6" s="705"/>
      <c r="AG6" s="705"/>
      <c r="AH6" s="706"/>
      <c r="AI6" s="706" t="s">
        <v>37</v>
      </c>
    </row>
    <row r="7" spans="1:55" x14ac:dyDescent="0.2">
      <c r="A7" s="79" t="s">
        <v>36</v>
      </c>
      <c r="M7" s="33"/>
      <c r="N7" s="33"/>
      <c r="O7" s="33"/>
      <c r="P7" s="33"/>
      <c r="Q7" s="33"/>
      <c r="R7" s="33"/>
      <c r="S7" s="32"/>
      <c r="T7" s="17"/>
    </row>
    <row r="8" spans="1:55" x14ac:dyDescent="0.2">
      <c r="A8" s="476" t="s">
        <v>35</v>
      </c>
      <c r="M8" s="33"/>
      <c r="N8" s="33"/>
      <c r="O8" s="33"/>
      <c r="P8" s="33"/>
      <c r="Q8" s="33"/>
      <c r="R8" s="33"/>
      <c r="S8" s="32"/>
      <c r="T8" s="17"/>
    </row>
    <row r="9" spans="1:55" x14ac:dyDescent="0.2">
      <c r="B9" s="475" t="s">
        <v>34</v>
      </c>
      <c r="C9" s="38">
        <v>32.828000000000003</v>
      </c>
      <c r="D9" s="38">
        <v>33.146000000000001</v>
      </c>
      <c r="E9" s="38">
        <v>36.978999999999999</v>
      </c>
      <c r="F9" s="40">
        <v>35.241</v>
      </c>
      <c r="G9" s="40">
        <v>54.077096120363883</v>
      </c>
      <c r="H9" s="40">
        <v>60.838000000000001</v>
      </c>
      <c r="I9" s="40">
        <v>54.8601158001145</v>
      </c>
      <c r="J9" s="40">
        <v>44.500903296822742</v>
      </c>
      <c r="K9" s="40">
        <v>37.270865246471232</v>
      </c>
      <c r="L9" s="40">
        <v>41.646245006930094</v>
      </c>
      <c r="M9" s="37">
        <v>40.58780086258642</v>
      </c>
      <c r="N9" s="37">
        <v>37.591862022331092</v>
      </c>
      <c r="O9" s="37">
        <v>34.783187162888908</v>
      </c>
      <c r="P9" s="37">
        <v>24.101776266302597</v>
      </c>
      <c r="Q9" s="37">
        <v>32.995479466570785</v>
      </c>
      <c r="R9" s="37">
        <v>19.550071079210181</v>
      </c>
      <c r="S9" s="8">
        <v>23.670714934966622</v>
      </c>
      <c r="T9" s="8">
        <v>17.93205297748322</v>
      </c>
      <c r="U9" s="8">
        <v>17.577720742200533</v>
      </c>
      <c r="V9" s="8">
        <v>21.172297844773507</v>
      </c>
      <c r="W9" s="8">
        <v>30.808806959893115</v>
      </c>
      <c r="X9" s="8">
        <v>32.890690714463751</v>
      </c>
      <c r="Y9" s="8">
        <v>25.477823401446717</v>
      </c>
      <c r="Z9" s="8">
        <v>35.026764187305574</v>
      </c>
      <c r="AA9" s="8">
        <v>31.320574601129515</v>
      </c>
      <c r="AB9" s="8">
        <v>29.03952631987061</v>
      </c>
      <c r="AC9" s="8">
        <v>29.422437956440994</v>
      </c>
      <c r="AD9" s="8">
        <v>24.399149868680553</v>
      </c>
      <c r="AE9" s="8">
        <v>24.070426238488029</v>
      </c>
      <c r="AF9" s="8">
        <v>23.694598279178454</v>
      </c>
      <c r="AG9" s="8">
        <v>24.328558137904366</v>
      </c>
      <c r="AH9" s="8">
        <v>25.354795354290228</v>
      </c>
      <c r="AI9" s="8">
        <v>21.654566435018477</v>
      </c>
      <c r="AU9" s="413"/>
      <c r="AV9" s="413"/>
      <c r="AW9" s="413"/>
      <c r="AX9" s="413"/>
      <c r="AY9" s="413"/>
      <c r="AZ9" s="413"/>
      <c r="BA9" s="413"/>
      <c r="BB9" s="413"/>
      <c r="BC9" s="413"/>
    </row>
    <row r="10" spans="1:55" x14ac:dyDescent="0.2">
      <c r="B10" s="58" t="s">
        <v>33</v>
      </c>
      <c r="C10" s="9" t="s">
        <v>12</v>
      </c>
      <c r="D10" s="9" t="s">
        <v>12</v>
      </c>
      <c r="E10" s="9" t="s">
        <v>12</v>
      </c>
      <c r="F10" s="9" t="s">
        <v>12</v>
      </c>
      <c r="G10" s="9" t="s">
        <v>12</v>
      </c>
      <c r="H10" s="9" t="s">
        <v>12</v>
      </c>
      <c r="I10" s="9" t="s">
        <v>12</v>
      </c>
      <c r="J10" s="9" t="s">
        <v>12</v>
      </c>
      <c r="K10" s="9" t="s">
        <v>12</v>
      </c>
      <c r="L10" s="9" t="s">
        <v>12</v>
      </c>
      <c r="M10" s="9" t="s">
        <v>12</v>
      </c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12</v>
      </c>
      <c r="S10" s="9" t="s">
        <v>12</v>
      </c>
      <c r="T10" s="9" t="s">
        <v>12</v>
      </c>
      <c r="U10" s="9" t="s">
        <v>12</v>
      </c>
      <c r="V10" s="9" t="s">
        <v>12</v>
      </c>
      <c r="W10" s="9" t="s">
        <v>12</v>
      </c>
      <c r="X10" s="9" t="s">
        <v>12</v>
      </c>
      <c r="Y10" s="9" t="s">
        <v>12</v>
      </c>
      <c r="Z10" s="9" t="s">
        <v>12</v>
      </c>
      <c r="AA10" s="9" t="s">
        <v>12</v>
      </c>
      <c r="AB10" s="9" t="s">
        <v>12</v>
      </c>
      <c r="AC10" s="9" t="s">
        <v>12</v>
      </c>
      <c r="AD10" s="9" t="s">
        <v>12</v>
      </c>
      <c r="AE10" s="9" t="s">
        <v>12</v>
      </c>
      <c r="AF10" s="9" t="s">
        <v>12</v>
      </c>
      <c r="AG10" s="9" t="s">
        <v>12</v>
      </c>
      <c r="AH10" s="9">
        <v>42.658853283269508</v>
      </c>
      <c r="AI10" s="9">
        <v>53.611584928757502</v>
      </c>
      <c r="AU10" s="413"/>
      <c r="AV10" s="413"/>
      <c r="AW10" s="413"/>
      <c r="AX10" s="413"/>
      <c r="AY10" s="413"/>
      <c r="AZ10" s="413"/>
      <c r="BA10" s="413"/>
      <c r="BB10" s="413"/>
      <c r="BC10" s="413"/>
    </row>
    <row r="11" spans="1:55" x14ac:dyDescent="0.2">
      <c r="B11" s="58" t="s">
        <v>32</v>
      </c>
      <c r="C11" s="9" t="s">
        <v>12</v>
      </c>
      <c r="D11" s="9" t="s">
        <v>12</v>
      </c>
      <c r="E11" s="9" t="s">
        <v>12</v>
      </c>
      <c r="F11" s="9" t="s">
        <v>12</v>
      </c>
      <c r="G11" s="9" t="s">
        <v>12</v>
      </c>
      <c r="H11" s="9" t="s">
        <v>12</v>
      </c>
      <c r="I11" s="9" t="s">
        <v>12</v>
      </c>
      <c r="J11" s="9" t="s">
        <v>12</v>
      </c>
      <c r="K11" s="9" t="s">
        <v>12</v>
      </c>
      <c r="L11" s="9" t="s">
        <v>12</v>
      </c>
      <c r="M11" s="9" t="s">
        <v>12</v>
      </c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12</v>
      </c>
      <c r="S11" s="9" t="s">
        <v>12</v>
      </c>
      <c r="T11" s="9" t="s">
        <v>12</v>
      </c>
      <c r="U11" s="9" t="s">
        <v>12</v>
      </c>
      <c r="V11" s="9" t="s">
        <v>12</v>
      </c>
      <c r="W11" s="9" t="s">
        <v>12</v>
      </c>
      <c r="X11" s="9" t="s">
        <v>12</v>
      </c>
      <c r="Y11" s="9" t="s">
        <v>12</v>
      </c>
      <c r="Z11" s="9" t="s">
        <v>12</v>
      </c>
      <c r="AA11" s="9" t="s">
        <v>12</v>
      </c>
      <c r="AB11" s="9" t="s">
        <v>12</v>
      </c>
      <c r="AC11" s="9" t="s">
        <v>12</v>
      </c>
      <c r="AD11" s="9" t="s">
        <v>12</v>
      </c>
      <c r="AE11" s="9" t="s">
        <v>12</v>
      </c>
      <c r="AF11" s="9" t="s">
        <v>12</v>
      </c>
      <c r="AG11" s="9" t="s">
        <v>12</v>
      </c>
      <c r="AH11" s="9">
        <v>11.716845160196282</v>
      </c>
      <c r="AI11" s="9">
        <v>7.05995537585577</v>
      </c>
      <c r="AU11" s="413"/>
      <c r="AV11" s="413"/>
      <c r="AW11" s="413"/>
      <c r="AX11" s="413"/>
      <c r="AY11" s="413"/>
      <c r="AZ11" s="413"/>
      <c r="BA11" s="413"/>
      <c r="BB11" s="413"/>
      <c r="BC11" s="413"/>
    </row>
    <row r="12" spans="1:55" x14ac:dyDescent="0.2">
      <c r="B12" s="58" t="s">
        <v>31</v>
      </c>
      <c r="C12" s="9" t="s">
        <v>12</v>
      </c>
      <c r="D12" s="9" t="s">
        <v>12</v>
      </c>
      <c r="E12" s="9" t="s">
        <v>12</v>
      </c>
      <c r="F12" s="9" t="s">
        <v>12</v>
      </c>
      <c r="G12" s="9" t="s">
        <v>12</v>
      </c>
      <c r="H12" s="9" t="s">
        <v>12</v>
      </c>
      <c r="I12" s="9" t="s">
        <v>12</v>
      </c>
      <c r="J12" s="9" t="s">
        <v>12</v>
      </c>
      <c r="K12" s="9" t="s">
        <v>12</v>
      </c>
      <c r="L12" s="9" t="s">
        <v>12</v>
      </c>
      <c r="M12" s="9" t="s">
        <v>12</v>
      </c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12</v>
      </c>
      <c r="S12" s="9" t="s">
        <v>12</v>
      </c>
      <c r="T12" s="9" t="s">
        <v>12</v>
      </c>
      <c r="U12" s="9" t="s">
        <v>12</v>
      </c>
      <c r="V12" s="9" t="s">
        <v>12</v>
      </c>
      <c r="W12" s="9" t="s">
        <v>12</v>
      </c>
      <c r="X12" s="9" t="s">
        <v>12</v>
      </c>
      <c r="Y12" s="9" t="s">
        <v>12</v>
      </c>
      <c r="Z12" s="9" t="s">
        <v>12</v>
      </c>
      <c r="AA12" s="9" t="s">
        <v>12</v>
      </c>
      <c r="AB12" s="9" t="s">
        <v>12</v>
      </c>
      <c r="AC12" s="9" t="s">
        <v>12</v>
      </c>
      <c r="AD12" s="9" t="s">
        <v>12</v>
      </c>
      <c r="AE12" s="9" t="s">
        <v>12</v>
      </c>
      <c r="AF12" s="9" t="s">
        <v>12</v>
      </c>
      <c r="AG12" s="9" t="s">
        <v>12</v>
      </c>
      <c r="AH12" s="9">
        <v>19.488198815887472</v>
      </c>
      <c r="AI12" s="9">
        <v>22.598862087216528</v>
      </c>
      <c r="AU12" s="413"/>
      <c r="AV12" s="413"/>
      <c r="AW12" s="413"/>
      <c r="AX12" s="413"/>
      <c r="AY12" s="413"/>
      <c r="AZ12" s="413"/>
      <c r="BA12" s="413"/>
      <c r="BB12" s="413"/>
      <c r="BC12" s="413"/>
    </row>
    <row r="13" spans="1:55" x14ac:dyDescent="0.2">
      <c r="B13" s="17" t="s">
        <v>30</v>
      </c>
      <c r="C13" s="38">
        <v>2.194</v>
      </c>
      <c r="D13" s="38">
        <v>1.905</v>
      </c>
      <c r="E13" s="38">
        <v>1.5669999999999999</v>
      </c>
      <c r="F13" s="40">
        <v>2.1980170999999999</v>
      </c>
      <c r="G13" s="40">
        <v>1.8092232622288984</v>
      </c>
      <c r="H13" s="40">
        <v>2.5437374738185348</v>
      </c>
      <c r="I13" s="40">
        <v>2.564002059804352</v>
      </c>
      <c r="J13" s="40">
        <v>1.2255122668508585</v>
      </c>
      <c r="K13" s="40">
        <v>1.5397935371473017</v>
      </c>
      <c r="L13" s="40">
        <v>2.1119850470973214</v>
      </c>
      <c r="M13" s="37">
        <v>1.8467296353016094</v>
      </c>
      <c r="N13" s="37">
        <v>1.7385436019129312</v>
      </c>
      <c r="O13" s="37">
        <v>1.987756277400418</v>
      </c>
      <c r="P13" s="37">
        <v>2.3226887302616253</v>
      </c>
      <c r="Q13" s="37">
        <v>2.1092434120380896</v>
      </c>
      <c r="R13" s="37">
        <v>1.3082250111950831</v>
      </c>
      <c r="S13" s="8">
        <v>0.98489872066603423</v>
      </c>
      <c r="T13" s="8">
        <v>1.0928808330569064</v>
      </c>
      <c r="U13" s="8">
        <v>0.93140737317885958</v>
      </c>
      <c r="V13" s="8">
        <v>1.2035198211932943</v>
      </c>
      <c r="W13" s="8">
        <v>1.0163718387708383</v>
      </c>
      <c r="X13" s="8">
        <v>1.1517392650977192</v>
      </c>
      <c r="Y13" s="8">
        <v>1.0047906381098559</v>
      </c>
      <c r="Z13" s="8">
        <v>1.2821840354048355</v>
      </c>
      <c r="AA13" s="8">
        <v>1.1069573941155744</v>
      </c>
      <c r="AB13" s="8">
        <v>1.1214507432540621</v>
      </c>
      <c r="AC13" s="8">
        <v>1.1772139773179429</v>
      </c>
      <c r="AD13" s="8">
        <v>1.2929241557871769</v>
      </c>
      <c r="AE13" s="8">
        <v>1.4340293471260681</v>
      </c>
      <c r="AF13" s="8">
        <v>1.3912839250610776</v>
      </c>
      <c r="AG13" s="8">
        <v>1.2244056663620273</v>
      </c>
      <c r="AH13" s="8" t="s">
        <v>12</v>
      </c>
      <c r="AI13" s="8" t="s">
        <v>12</v>
      </c>
      <c r="AU13" s="413"/>
      <c r="AV13" s="413"/>
      <c r="AW13" s="413"/>
      <c r="AX13" s="413"/>
      <c r="AY13" s="413"/>
      <c r="AZ13" s="413"/>
      <c r="BA13" s="413"/>
      <c r="BB13" s="413"/>
      <c r="BC13" s="413"/>
    </row>
    <row r="14" spans="1:55" x14ac:dyDescent="0.2">
      <c r="B14" s="17" t="s">
        <v>29</v>
      </c>
      <c r="C14" s="38">
        <v>3.9689999999999999</v>
      </c>
      <c r="D14" s="38">
        <v>4.8810000000000002</v>
      </c>
      <c r="E14" s="38">
        <v>4.0170000000000003</v>
      </c>
      <c r="F14" s="40">
        <v>3.92414459</v>
      </c>
      <c r="G14" s="40">
        <v>2.4706503306198537</v>
      </c>
      <c r="H14" s="40">
        <v>4.7504486855557975</v>
      </c>
      <c r="I14" s="40">
        <v>4.6893608123769077</v>
      </c>
      <c r="J14" s="40">
        <v>1.9269391448072288</v>
      </c>
      <c r="K14" s="40">
        <v>1.8213635389971969</v>
      </c>
      <c r="L14" s="40">
        <v>3.5003906480476941</v>
      </c>
      <c r="M14" s="37">
        <v>2.767466247667913</v>
      </c>
      <c r="N14" s="37">
        <v>3.0291647166755236</v>
      </c>
      <c r="O14" s="37">
        <v>0.96058608470288853</v>
      </c>
      <c r="P14" s="37">
        <v>2.6911455307768115</v>
      </c>
      <c r="Q14" s="37">
        <v>1.9632815194631075</v>
      </c>
      <c r="R14" s="37">
        <v>1.3087910967301426</v>
      </c>
      <c r="S14" s="8">
        <v>1.5184383829970867</v>
      </c>
      <c r="T14" s="8">
        <v>1.1009874619327678</v>
      </c>
      <c r="U14" s="8">
        <v>1.0741161429395356</v>
      </c>
      <c r="V14" s="8">
        <v>1.0290150902118123</v>
      </c>
      <c r="W14" s="8">
        <v>1.1988570805334746</v>
      </c>
      <c r="X14" s="8">
        <v>1.4402098135401418</v>
      </c>
      <c r="Y14" s="8">
        <v>1.2949736448592826</v>
      </c>
      <c r="Z14" s="8">
        <v>1.7030926671215738</v>
      </c>
      <c r="AA14" s="8">
        <v>1.5058189817969216</v>
      </c>
      <c r="AB14" s="8">
        <v>2.0100131247124442</v>
      </c>
      <c r="AC14" s="8">
        <v>1.5680570760794095</v>
      </c>
      <c r="AD14" s="8">
        <v>1.8981472287879289</v>
      </c>
      <c r="AE14" s="8">
        <v>2.4363148057499227</v>
      </c>
      <c r="AF14" s="8">
        <v>1.7572844563622358</v>
      </c>
      <c r="AG14" s="8">
        <v>2.0408936678973961</v>
      </c>
      <c r="AH14" s="8" t="s">
        <v>12</v>
      </c>
      <c r="AI14" s="8" t="s">
        <v>12</v>
      </c>
      <c r="AU14" s="413"/>
      <c r="AV14" s="413"/>
      <c r="AW14" s="413"/>
      <c r="AX14" s="413"/>
      <c r="AY14" s="413"/>
      <c r="AZ14" s="413"/>
      <c r="BA14" s="413"/>
      <c r="BB14" s="413"/>
      <c r="BC14" s="413"/>
    </row>
    <row r="15" spans="1:55" x14ac:dyDescent="0.2">
      <c r="B15" s="17" t="s">
        <v>28</v>
      </c>
      <c r="C15" s="38">
        <v>1.571</v>
      </c>
      <c r="D15" s="38">
        <v>2.036</v>
      </c>
      <c r="E15" s="38">
        <v>1.4159999999999999</v>
      </c>
      <c r="F15" s="40">
        <v>1.31804352</v>
      </c>
      <c r="G15" s="40">
        <v>1.3306610744392788</v>
      </c>
      <c r="H15" s="40">
        <v>1.8487760348955629</v>
      </c>
      <c r="I15" s="40">
        <v>1.8501085696422703</v>
      </c>
      <c r="J15" s="40">
        <v>0.78193031058054596</v>
      </c>
      <c r="K15" s="40">
        <v>0.81814350215522169</v>
      </c>
      <c r="L15" s="40">
        <v>1.3668354421565481</v>
      </c>
      <c r="M15" s="37">
        <v>1.0259500383246327</v>
      </c>
      <c r="N15" s="37">
        <v>1.6372102514138636</v>
      </c>
      <c r="O15" s="37">
        <v>1.181956769686535</v>
      </c>
      <c r="P15" s="37">
        <v>1.5251145926507226</v>
      </c>
      <c r="Q15" s="37">
        <v>0.75088175692605474</v>
      </c>
      <c r="R15" s="37">
        <v>0.49373259590119983</v>
      </c>
      <c r="S15" s="8">
        <v>0.15280853601258854</v>
      </c>
      <c r="T15" s="8">
        <v>0.20824970490882558</v>
      </c>
      <c r="U15" s="8">
        <v>0.34779506794900583</v>
      </c>
      <c r="V15" s="8">
        <v>0.32993913599667046</v>
      </c>
      <c r="W15" s="8">
        <v>0.5452852807599895</v>
      </c>
      <c r="X15" s="8">
        <v>0.62356316352089725</v>
      </c>
      <c r="Y15" s="8">
        <v>0.70842195691214715</v>
      </c>
      <c r="Z15" s="8">
        <v>0.66652640641339711</v>
      </c>
      <c r="AA15" s="8">
        <v>0.66903522218714706</v>
      </c>
      <c r="AB15" s="8">
        <v>0.76048053713219388</v>
      </c>
      <c r="AC15" s="8">
        <v>0.67325452496016092</v>
      </c>
      <c r="AD15" s="8">
        <v>0.70048096845317109</v>
      </c>
      <c r="AE15" s="8">
        <v>0.66320157975121208</v>
      </c>
      <c r="AF15" s="8">
        <v>0.94681473172908293</v>
      </c>
      <c r="AG15" s="8">
        <v>1.0384606073120095</v>
      </c>
      <c r="AH15" s="8" t="s">
        <v>12</v>
      </c>
      <c r="AI15" s="8" t="s">
        <v>12</v>
      </c>
      <c r="AU15" s="413"/>
      <c r="AV15" s="413"/>
      <c r="AW15" s="413"/>
      <c r="AX15" s="413"/>
      <c r="AY15" s="413"/>
      <c r="AZ15" s="413"/>
      <c r="BA15" s="413"/>
      <c r="BB15" s="413"/>
      <c r="BC15" s="413"/>
    </row>
    <row r="16" spans="1:55" x14ac:dyDescent="0.2">
      <c r="B16" s="17" t="s">
        <v>27</v>
      </c>
      <c r="C16" s="38">
        <v>3.5939999999999999</v>
      </c>
      <c r="D16" s="38">
        <v>3.3620000000000001</v>
      </c>
      <c r="E16" s="38">
        <v>2.17</v>
      </c>
      <c r="F16" s="40">
        <v>2.9686203499999997</v>
      </c>
      <c r="G16" s="40">
        <v>2.356733844262036</v>
      </c>
      <c r="H16" s="40">
        <v>3.8443796776586683</v>
      </c>
      <c r="I16" s="40">
        <v>3.5790861257968483</v>
      </c>
      <c r="J16" s="40">
        <v>1.9703592038294773</v>
      </c>
      <c r="K16" s="40">
        <v>2.8541136594915733</v>
      </c>
      <c r="L16" s="40">
        <v>2.9774838385090101</v>
      </c>
      <c r="M16" s="37">
        <v>2.7989771040556684</v>
      </c>
      <c r="N16" s="37">
        <v>2.972016964065928</v>
      </c>
      <c r="O16" s="37">
        <v>2.2700529065358883</v>
      </c>
      <c r="P16" s="37">
        <v>4.5061894240579941</v>
      </c>
      <c r="Q16" s="37">
        <v>4.2383431063580677</v>
      </c>
      <c r="R16" s="37">
        <v>2.8343482053539506</v>
      </c>
      <c r="S16" s="8">
        <v>2.4277376322824629</v>
      </c>
      <c r="T16" s="8">
        <v>3.1625178324022114</v>
      </c>
      <c r="U16" s="8">
        <v>3.3478079066363744</v>
      </c>
      <c r="V16" s="8">
        <v>3.4239528525172069</v>
      </c>
      <c r="W16" s="8">
        <v>3.8371015162087057</v>
      </c>
      <c r="X16" s="8">
        <v>3.7288302052661146</v>
      </c>
      <c r="Y16" s="8">
        <v>4.1356897429106407</v>
      </c>
      <c r="Z16" s="8">
        <v>4.2595329061766511</v>
      </c>
      <c r="AA16" s="8">
        <v>4.2072552677789243</v>
      </c>
      <c r="AB16" s="8">
        <v>4.1769328809157047</v>
      </c>
      <c r="AC16" s="8">
        <v>3.8122102715922752</v>
      </c>
      <c r="AD16" s="8">
        <v>3.7194856939264356</v>
      </c>
      <c r="AE16" s="8">
        <v>4.1179188658914487</v>
      </c>
      <c r="AF16" s="8">
        <v>4.1493116756402513</v>
      </c>
      <c r="AG16" s="8">
        <v>4.1590459090737966</v>
      </c>
      <c r="AH16" s="8" t="s">
        <v>12</v>
      </c>
      <c r="AI16" s="8" t="s">
        <v>12</v>
      </c>
      <c r="AU16" s="413"/>
      <c r="AV16" s="413"/>
      <c r="AW16" s="413"/>
      <c r="AX16" s="413"/>
      <c r="AY16" s="413"/>
      <c r="AZ16" s="413"/>
      <c r="BA16" s="413"/>
      <c r="BB16" s="413"/>
      <c r="BC16" s="413"/>
    </row>
    <row r="17" spans="1:55" x14ac:dyDescent="0.2">
      <c r="B17" s="17" t="s">
        <v>26</v>
      </c>
      <c r="C17" s="38">
        <v>7.7590000000000003</v>
      </c>
      <c r="D17" s="38">
        <v>8.141</v>
      </c>
      <c r="E17" s="38">
        <v>7.64</v>
      </c>
      <c r="F17" s="40">
        <v>7.9837438300000008</v>
      </c>
      <c r="G17" s="40">
        <v>9.0890957415569602</v>
      </c>
      <c r="H17" s="40">
        <v>10.204142899346142</v>
      </c>
      <c r="I17" s="40">
        <v>14.269778534384958</v>
      </c>
      <c r="J17" s="40">
        <v>8.0748016957117468</v>
      </c>
      <c r="K17" s="40">
        <v>8.35057320963584</v>
      </c>
      <c r="L17" s="40">
        <v>9.0607730606468575</v>
      </c>
      <c r="M17" s="37">
        <v>8.929332992859786</v>
      </c>
      <c r="N17" s="37">
        <v>8.6855648562792762</v>
      </c>
      <c r="O17" s="37">
        <v>9.2687367329913393</v>
      </c>
      <c r="P17" s="37">
        <v>11.835992828888186</v>
      </c>
      <c r="Q17" s="37">
        <v>16.455688919993758</v>
      </c>
      <c r="R17" s="37">
        <v>10.728322054821248</v>
      </c>
      <c r="S17" s="8">
        <v>8.0225500414051272</v>
      </c>
      <c r="T17" s="8">
        <v>8.8653257183986351</v>
      </c>
      <c r="U17" s="8">
        <v>8.467796581596744</v>
      </c>
      <c r="V17" s="8">
        <v>10.837423202807308</v>
      </c>
      <c r="W17" s="8">
        <v>12.007249949867397</v>
      </c>
      <c r="X17" s="8">
        <v>16.23467782771132</v>
      </c>
      <c r="Y17" s="8">
        <v>19.204609270230161</v>
      </c>
      <c r="Z17" s="8">
        <v>21.047675134427795</v>
      </c>
      <c r="AA17" s="8">
        <v>24.010049955810342</v>
      </c>
      <c r="AB17" s="8">
        <v>26.420618215845511</v>
      </c>
      <c r="AC17" s="8">
        <v>31.559641598450021</v>
      </c>
      <c r="AD17" s="8">
        <v>38.214446902777247</v>
      </c>
      <c r="AE17" s="8">
        <v>39.826264543843003</v>
      </c>
      <c r="AF17" s="8">
        <v>42.994948955956232</v>
      </c>
      <c r="AG17" s="8">
        <v>44.205842466940688</v>
      </c>
      <c r="AH17" s="8" t="s">
        <v>12</v>
      </c>
      <c r="AI17" s="8" t="s">
        <v>12</v>
      </c>
      <c r="AU17" s="413"/>
      <c r="AV17" s="413"/>
      <c r="AW17" s="413"/>
      <c r="AX17" s="413"/>
      <c r="AY17" s="413"/>
      <c r="AZ17" s="413"/>
      <c r="BA17" s="413"/>
      <c r="BB17" s="413"/>
      <c r="BC17" s="413"/>
    </row>
    <row r="18" spans="1:55" x14ac:dyDescent="0.2">
      <c r="B18" s="476" t="s">
        <v>25</v>
      </c>
      <c r="C18" s="31">
        <f t="shared" ref="C18:AG18" si="0">SUM(C9:C17)</f>
        <v>51.915000000000006</v>
      </c>
      <c r="D18" s="31">
        <f t="shared" si="0"/>
        <v>53.471000000000004</v>
      </c>
      <c r="E18" s="31">
        <f t="shared" si="0"/>
        <v>53.789000000000001</v>
      </c>
      <c r="F18" s="31">
        <f t="shared" si="0"/>
        <v>53.633569390000005</v>
      </c>
      <c r="G18" s="31">
        <f t="shared" si="0"/>
        <v>71.133460373470911</v>
      </c>
      <c r="H18" s="31">
        <f t="shared" si="0"/>
        <v>84.029484771274696</v>
      </c>
      <c r="I18" s="31">
        <f t="shared" si="0"/>
        <v>81.812451902119832</v>
      </c>
      <c r="J18" s="31">
        <f t="shared" si="0"/>
        <v>58.480445918602598</v>
      </c>
      <c r="K18" s="31">
        <f t="shared" si="0"/>
        <v>52.65485269389837</v>
      </c>
      <c r="L18" s="31">
        <f t="shared" si="0"/>
        <v>60.663713043387524</v>
      </c>
      <c r="M18" s="31">
        <f t="shared" si="0"/>
        <v>57.956256880796019</v>
      </c>
      <c r="N18" s="31">
        <f t="shared" si="0"/>
        <v>55.654362412678616</v>
      </c>
      <c r="O18" s="31">
        <f t="shared" si="0"/>
        <v>50.452275934205971</v>
      </c>
      <c r="P18" s="31">
        <f t="shared" si="0"/>
        <v>46.982907372937937</v>
      </c>
      <c r="Q18" s="31">
        <f t="shared" si="0"/>
        <v>58.51291818134986</v>
      </c>
      <c r="R18" s="31">
        <f t="shared" si="0"/>
        <v>36.223490043211811</v>
      </c>
      <c r="S18" s="31">
        <f t="shared" si="0"/>
        <v>36.777148248329922</v>
      </c>
      <c r="T18" s="31">
        <f t="shared" si="0"/>
        <v>32.36201452818257</v>
      </c>
      <c r="U18" s="31">
        <f t="shared" si="0"/>
        <v>31.746643814501049</v>
      </c>
      <c r="V18" s="42">
        <f t="shared" si="0"/>
        <v>37.996147947499793</v>
      </c>
      <c r="W18" s="42">
        <f t="shared" si="0"/>
        <v>49.413672626033517</v>
      </c>
      <c r="X18" s="42">
        <f t="shared" si="0"/>
        <v>56.06971098959994</v>
      </c>
      <c r="Y18" s="42">
        <f t="shared" si="0"/>
        <v>51.826308654468804</v>
      </c>
      <c r="Z18" s="42">
        <f t="shared" si="0"/>
        <v>63.985775336849827</v>
      </c>
      <c r="AA18" s="42">
        <f t="shared" si="0"/>
        <v>62.819691422818423</v>
      </c>
      <c r="AB18" s="42">
        <f t="shared" si="0"/>
        <v>63.529021821730538</v>
      </c>
      <c r="AC18" s="42">
        <f t="shared" si="0"/>
        <v>68.212815404840811</v>
      </c>
      <c r="AD18" s="42">
        <f t="shared" si="0"/>
        <v>70.224634818412511</v>
      </c>
      <c r="AE18" s="42">
        <f t="shared" si="0"/>
        <v>72.548155380849693</v>
      </c>
      <c r="AF18" s="42">
        <f t="shared" si="0"/>
        <v>74.934242023927339</v>
      </c>
      <c r="AG18" s="42">
        <f t="shared" si="0"/>
        <v>76.997206455490286</v>
      </c>
      <c r="AH18" s="42">
        <v>99.218692613643498</v>
      </c>
      <c r="AI18" s="42">
        <v>104.92496882684827</v>
      </c>
      <c r="AU18" s="413"/>
      <c r="AV18" s="413"/>
      <c r="AW18" s="413"/>
      <c r="AX18" s="413"/>
      <c r="AY18" s="413"/>
      <c r="AZ18" s="413"/>
      <c r="BA18" s="413"/>
      <c r="BB18" s="413"/>
      <c r="BC18" s="413"/>
    </row>
    <row r="19" spans="1:55" x14ac:dyDescent="0.2">
      <c r="A19" s="476" t="s">
        <v>24</v>
      </c>
      <c r="M19" s="33"/>
      <c r="N19" s="33"/>
      <c r="O19" s="33"/>
      <c r="P19" s="33"/>
      <c r="Q19" s="33"/>
      <c r="R19" s="3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U19" s="413"/>
      <c r="AV19" s="413"/>
      <c r="AW19" s="413"/>
      <c r="AX19" s="413"/>
      <c r="AY19" s="413"/>
      <c r="AZ19" s="413"/>
      <c r="BA19" s="413"/>
      <c r="BB19" s="413"/>
      <c r="BC19" s="413"/>
    </row>
    <row r="20" spans="1:55" x14ac:dyDescent="0.2">
      <c r="B20" s="475" t="s">
        <v>23</v>
      </c>
      <c r="C20" s="38">
        <v>29.222999999999999</v>
      </c>
      <c r="D20" s="38">
        <v>33.256999999999998</v>
      </c>
      <c r="E20" s="38">
        <v>28.459</v>
      </c>
      <c r="F20" s="40">
        <v>28.710529999999999</v>
      </c>
      <c r="G20" s="40">
        <v>39.175687281578796</v>
      </c>
      <c r="H20" s="40">
        <v>31.285323678139775</v>
      </c>
      <c r="I20" s="40">
        <v>42.95966074789505</v>
      </c>
      <c r="J20" s="40">
        <v>30.114421326723171</v>
      </c>
      <c r="K20" s="40">
        <v>32.399729670983866</v>
      </c>
      <c r="L20" s="40">
        <v>30.230500944356766</v>
      </c>
      <c r="M20" s="37">
        <v>31.933612583301684</v>
      </c>
      <c r="N20" s="37">
        <v>32.037522548051477</v>
      </c>
      <c r="O20" s="37">
        <v>28.25257771663437</v>
      </c>
      <c r="P20" s="37">
        <v>28.018570206596273</v>
      </c>
      <c r="Q20" s="37">
        <v>27.387269281831145</v>
      </c>
      <c r="R20" s="37">
        <v>22.85048340192818</v>
      </c>
      <c r="S20" s="8">
        <v>18.709779199196266</v>
      </c>
      <c r="T20" s="8">
        <v>26.881564931108809</v>
      </c>
      <c r="U20" s="8">
        <v>34.900740304740737</v>
      </c>
      <c r="V20" s="8">
        <v>27.642335228970627</v>
      </c>
      <c r="W20" s="8">
        <v>31.278976691543043</v>
      </c>
      <c r="X20" s="8">
        <v>41.760145702589504</v>
      </c>
      <c r="Y20" s="8">
        <v>50.603400217503179</v>
      </c>
      <c r="Z20" s="8">
        <v>55.852776012005137</v>
      </c>
      <c r="AA20" s="8">
        <v>45.506908349307643</v>
      </c>
      <c r="AB20" s="8">
        <v>39.557933091242433</v>
      </c>
      <c r="AC20" s="8">
        <v>43.330199653020991</v>
      </c>
      <c r="AD20" s="8">
        <v>45.969871002314243</v>
      </c>
      <c r="AE20" s="8">
        <v>46.444365143563253</v>
      </c>
      <c r="AF20" s="8">
        <v>42.762233422758975</v>
      </c>
      <c r="AG20" s="8">
        <v>40.026979980572435</v>
      </c>
      <c r="AH20" s="8" t="s">
        <v>12</v>
      </c>
      <c r="AI20" s="8" t="s">
        <v>12</v>
      </c>
      <c r="AU20" s="413"/>
      <c r="AV20" s="413"/>
      <c r="AW20" s="413"/>
      <c r="AX20" s="413"/>
      <c r="AY20" s="413"/>
      <c r="AZ20" s="413"/>
      <c r="BA20" s="413"/>
      <c r="BB20" s="413"/>
      <c r="BC20" s="413"/>
    </row>
    <row r="21" spans="1:55" x14ac:dyDescent="0.2">
      <c r="B21" s="17" t="s">
        <v>408</v>
      </c>
      <c r="C21" s="41" t="s">
        <v>12</v>
      </c>
      <c r="D21" s="40">
        <v>2.1440000000000001</v>
      </c>
      <c r="E21" s="40">
        <v>1.7370000000000001</v>
      </c>
      <c r="F21" s="40">
        <v>2.3123172700000003</v>
      </c>
      <c r="G21" s="40">
        <v>1.4909222219394824</v>
      </c>
      <c r="H21" s="40">
        <v>2.070697092124564</v>
      </c>
      <c r="I21" s="40">
        <v>1.4559956375249514</v>
      </c>
      <c r="J21" s="40">
        <v>0.94165974736552693</v>
      </c>
      <c r="K21" s="40">
        <v>1.0731241990103499</v>
      </c>
      <c r="L21" s="40">
        <v>1.1948472841357982</v>
      </c>
      <c r="M21" s="37">
        <v>0.88260635392095277</v>
      </c>
      <c r="N21" s="37">
        <v>1.0240154522134595</v>
      </c>
      <c r="O21" s="37">
        <v>1.0711688329717821</v>
      </c>
      <c r="P21" s="37">
        <v>1.3018905934158742</v>
      </c>
      <c r="Q21" s="37">
        <v>0.59517974409773522</v>
      </c>
      <c r="R21" s="37">
        <v>0.28646537017928558</v>
      </c>
      <c r="S21" s="8">
        <v>0.14827255209249776</v>
      </c>
      <c r="T21" s="8">
        <v>0.35600332309794802</v>
      </c>
      <c r="U21" s="8">
        <v>0.42732212857215041</v>
      </c>
      <c r="V21" s="8">
        <v>0.34721460467522769</v>
      </c>
      <c r="W21" s="8">
        <v>0.31787265946008691</v>
      </c>
      <c r="X21" s="8">
        <v>0.34570206883839472</v>
      </c>
      <c r="Y21" s="8">
        <v>0.3258829939233947</v>
      </c>
      <c r="Z21" s="8">
        <v>0.34570206883839472</v>
      </c>
      <c r="AA21" s="8">
        <v>0.35759351378739473</v>
      </c>
      <c r="AB21" s="8">
        <v>0.33579253138089471</v>
      </c>
      <c r="AC21" s="8">
        <v>0.3159734564658947</v>
      </c>
      <c r="AD21" s="8">
        <v>0.29417247405939467</v>
      </c>
      <c r="AE21" s="8">
        <v>0.33412238461839466</v>
      </c>
      <c r="AF21" s="8">
        <v>0.33459564865089469</v>
      </c>
      <c r="AG21" s="8">
        <v>0.33459564865089469</v>
      </c>
      <c r="AH21" s="8" t="s">
        <v>12</v>
      </c>
      <c r="AI21" s="8" t="s">
        <v>12</v>
      </c>
      <c r="AU21" s="413"/>
      <c r="AV21" s="413"/>
      <c r="AW21" s="413"/>
      <c r="AX21" s="413"/>
      <c r="AY21" s="413"/>
      <c r="AZ21" s="413"/>
      <c r="BA21" s="413"/>
      <c r="BB21" s="413"/>
      <c r="BC21" s="413"/>
    </row>
    <row r="22" spans="1:55" x14ac:dyDescent="0.2">
      <c r="B22" s="476" t="s">
        <v>22</v>
      </c>
      <c r="C22" s="31">
        <f t="shared" ref="C22:AG22" si="1">SUM(C20:C21)</f>
        <v>29.222999999999999</v>
      </c>
      <c r="D22" s="31">
        <f t="shared" si="1"/>
        <v>35.400999999999996</v>
      </c>
      <c r="E22" s="31">
        <f t="shared" si="1"/>
        <v>30.195999999999998</v>
      </c>
      <c r="F22" s="31">
        <f t="shared" si="1"/>
        <v>31.02284727</v>
      </c>
      <c r="G22" s="31">
        <f t="shared" si="1"/>
        <v>40.666609503518281</v>
      </c>
      <c r="H22" s="31">
        <f t="shared" si="1"/>
        <v>33.356020770264337</v>
      </c>
      <c r="I22" s="31">
        <f t="shared" si="1"/>
        <v>44.41565638542</v>
      </c>
      <c r="J22" s="31">
        <f t="shared" si="1"/>
        <v>31.056081074088699</v>
      </c>
      <c r="K22" s="31">
        <f t="shared" si="1"/>
        <v>33.472853869994218</v>
      </c>
      <c r="L22" s="31">
        <f t="shared" si="1"/>
        <v>31.425348228492563</v>
      </c>
      <c r="M22" s="31">
        <f t="shared" si="1"/>
        <v>32.816218937222636</v>
      </c>
      <c r="N22" s="31">
        <f t="shared" si="1"/>
        <v>33.061538000264939</v>
      </c>
      <c r="O22" s="31">
        <f t="shared" si="1"/>
        <v>29.323746549606152</v>
      </c>
      <c r="P22" s="31">
        <f t="shared" si="1"/>
        <v>29.320460800012146</v>
      </c>
      <c r="Q22" s="31">
        <f t="shared" si="1"/>
        <v>27.982449025928879</v>
      </c>
      <c r="R22" s="31">
        <f t="shared" si="1"/>
        <v>23.136948772107466</v>
      </c>
      <c r="S22" s="31">
        <f t="shared" si="1"/>
        <v>18.858051751288762</v>
      </c>
      <c r="T22" s="31">
        <f t="shared" si="1"/>
        <v>27.237568254206757</v>
      </c>
      <c r="U22" s="31">
        <f t="shared" si="1"/>
        <v>35.328062433312887</v>
      </c>
      <c r="V22" s="31">
        <f t="shared" si="1"/>
        <v>27.989549833645853</v>
      </c>
      <c r="W22" s="31">
        <f t="shared" si="1"/>
        <v>31.596849351003129</v>
      </c>
      <c r="X22" s="31">
        <f t="shared" si="1"/>
        <v>42.105847771427896</v>
      </c>
      <c r="Y22" s="31">
        <f t="shared" si="1"/>
        <v>50.929283211426572</v>
      </c>
      <c r="Z22" s="31">
        <f t="shared" si="1"/>
        <v>56.198478080843529</v>
      </c>
      <c r="AA22" s="31">
        <f t="shared" si="1"/>
        <v>45.864501863095036</v>
      </c>
      <c r="AB22" s="31">
        <f t="shared" si="1"/>
        <v>39.893725622623329</v>
      </c>
      <c r="AC22" s="31">
        <f t="shared" si="1"/>
        <v>43.646173109486888</v>
      </c>
      <c r="AD22" s="31">
        <f t="shared" si="1"/>
        <v>46.264043476373637</v>
      </c>
      <c r="AE22" s="31">
        <f t="shared" si="1"/>
        <v>46.77848752818165</v>
      </c>
      <c r="AF22" s="31">
        <f t="shared" si="1"/>
        <v>43.096829071409871</v>
      </c>
      <c r="AG22" s="31">
        <f t="shared" si="1"/>
        <v>40.361575629223331</v>
      </c>
      <c r="AH22" s="31">
        <v>39.608708743862778</v>
      </c>
      <c r="AI22" s="31">
        <v>36.2126636331028</v>
      </c>
      <c r="AU22" s="413"/>
      <c r="AV22" s="413"/>
      <c r="AW22" s="413"/>
      <c r="AX22" s="413"/>
      <c r="AY22" s="413"/>
      <c r="AZ22" s="413"/>
      <c r="BA22" s="413"/>
      <c r="BB22" s="413"/>
      <c r="BC22" s="413"/>
    </row>
    <row r="23" spans="1:55" x14ac:dyDescent="0.2">
      <c r="A23" s="476" t="s">
        <v>21</v>
      </c>
      <c r="M23" s="33"/>
      <c r="N23" s="33"/>
      <c r="O23" s="33"/>
      <c r="P23" s="33"/>
      <c r="Q23" s="33"/>
      <c r="R23" s="3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U23" s="413"/>
      <c r="AV23" s="413"/>
      <c r="AW23" s="413"/>
      <c r="AX23" s="413"/>
      <c r="AY23" s="413"/>
      <c r="AZ23" s="413"/>
      <c r="BA23" s="413"/>
      <c r="BB23" s="413"/>
      <c r="BC23" s="413"/>
    </row>
    <row r="24" spans="1:55" x14ac:dyDescent="0.2">
      <c r="B24" s="17" t="s">
        <v>20</v>
      </c>
      <c r="C24" s="38">
        <v>11.974</v>
      </c>
      <c r="D24" s="38">
        <v>12.532</v>
      </c>
      <c r="E24" s="38">
        <v>10.989000000000001</v>
      </c>
      <c r="F24" s="40">
        <v>11.633543709998152</v>
      </c>
      <c r="G24" s="40">
        <v>12.816762524604385</v>
      </c>
      <c r="H24" s="40">
        <v>13.341227919449745</v>
      </c>
      <c r="I24" s="40">
        <v>13.304878127485239</v>
      </c>
      <c r="J24" s="40">
        <v>12.781349401795001</v>
      </c>
      <c r="K24" s="40">
        <v>9.7604897111156976</v>
      </c>
      <c r="L24" s="40">
        <v>11.155058443558678</v>
      </c>
      <c r="M24" s="37">
        <v>11.490733576905422</v>
      </c>
      <c r="N24" s="37">
        <v>13.084479978083488</v>
      </c>
      <c r="O24" s="37">
        <v>12.362885468583372</v>
      </c>
      <c r="P24" s="37">
        <v>9.1733164583833648</v>
      </c>
      <c r="Q24" s="37">
        <v>8.1506249316209978</v>
      </c>
      <c r="R24" s="37">
        <v>6.7220103052362665</v>
      </c>
      <c r="S24" s="8">
        <v>12.621075118779048</v>
      </c>
      <c r="T24" s="8">
        <v>12.191320239269219</v>
      </c>
      <c r="U24" s="8">
        <v>9.5405881697204631</v>
      </c>
      <c r="V24" s="8">
        <v>7.4845974825307202</v>
      </c>
      <c r="W24" s="8">
        <v>7.1036579102357216</v>
      </c>
      <c r="X24" s="8">
        <v>9.7265745866392255</v>
      </c>
      <c r="Y24" s="8">
        <v>7.3887985584956022</v>
      </c>
      <c r="Z24" s="8">
        <v>9.4489697469260374</v>
      </c>
      <c r="AA24" s="8">
        <v>9.3220724630794169</v>
      </c>
      <c r="AB24" s="8">
        <v>13.939529282381672</v>
      </c>
      <c r="AC24" s="8">
        <v>14.094473463959504</v>
      </c>
      <c r="AD24" s="8">
        <v>13.948713967609802</v>
      </c>
      <c r="AE24" s="8">
        <v>12.093945189533715</v>
      </c>
      <c r="AF24" s="8">
        <v>11.483538309472404</v>
      </c>
      <c r="AG24" s="8">
        <v>11.589714603698139</v>
      </c>
      <c r="AH24" s="8" t="s">
        <v>12</v>
      </c>
      <c r="AI24" s="8" t="s">
        <v>12</v>
      </c>
      <c r="AU24" s="413"/>
      <c r="AV24" s="413"/>
      <c r="AW24" s="413"/>
      <c r="AX24" s="413"/>
      <c r="AY24" s="413"/>
      <c r="AZ24" s="413"/>
      <c r="BA24" s="413"/>
      <c r="BB24" s="413"/>
      <c r="BC24" s="413"/>
    </row>
    <row r="25" spans="1:55" x14ac:dyDescent="0.2">
      <c r="B25" s="475" t="s">
        <v>19</v>
      </c>
      <c r="C25" s="38">
        <v>0.218</v>
      </c>
      <c r="D25" s="38">
        <v>0.16900000000000001</v>
      </c>
      <c r="E25" s="38">
        <v>0.17399999999999999</v>
      </c>
      <c r="F25" s="40">
        <v>0.23403020000000002</v>
      </c>
      <c r="G25" s="40">
        <v>0.15806268215851824</v>
      </c>
      <c r="H25" s="40">
        <v>0.27939689373731746</v>
      </c>
      <c r="I25" s="40">
        <v>0.27876065595114147</v>
      </c>
      <c r="J25" s="40">
        <v>0.10388095294037555</v>
      </c>
      <c r="K25" s="40">
        <v>9.8177796967356526E-2</v>
      </c>
      <c r="L25" s="40">
        <v>0.11428414434027162</v>
      </c>
      <c r="M25" s="37">
        <v>0.15226848927414499</v>
      </c>
      <c r="N25" s="37">
        <v>0.19915208856025707</v>
      </c>
      <c r="O25" s="37">
        <v>0.16437692867505774</v>
      </c>
      <c r="P25" s="37">
        <v>0.11627851998607507</v>
      </c>
      <c r="Q25" s="37">
        <v>0.20298706458674168</v>
      </c>
      <c r="R25" s="37">
        <v>4.9172618552610077E-2</v>
      </c>
      <c r="S25" s="8">
        <v>5.236272896377716E-2</v>
      </c>
      <c r="T25" s="8">
        <v>5.1323332438491714E-2</v>
      </c>
      <c r="U25" s="8">
        <v>5.5362781107722726E-2</v>
      </c>
      <c r="V25" s="39" t="s">
        <v>12</v>
      </c>
      <c r="W25" s="39" t="s">
        <v>12</v>
      </c>
      <c r="X25" s="39" t="s">
        <v>12</v>
      </c>
      <c r="Y25" s="39" t="s">
        <v>12</v>
      </c>
      <c r="Z25" s="39" t="s">
        <v>12</v>
      </c>
      <c r="AA25" s="39" t="s">
        <v>12</v>
      </c>
      <c r="AB25" s="39" t="s">
        <v>12</v>
      </c>
      <c r="AC25" s="39" t="s">
        <v>12</v>
      </c>
      <c r="AD25" s="39" t="s">
        <v>12</v>
      </c>
      <c r="AE25" s="39" t="s">
        <v>12</v>
      </c>
      <c r="AF25" s="39" t="s">
        <v>12</v>
      </c>
      <c r="AG25" s="39" t="s">
        <v>12</v>
      </c>
      <c r="AH25" s="39" t="s">
        <v>12</v>
      </c>
      <c r="AI25" s="39" t="s">
        <v>12</v>
      </c>
      <c r="AU25" s="413"/>
      <c r="AV25" s="413"/>
      <c r="AW25" s="413"/>
      <c r="AX25" s="413"/>
      <c r="AY25" s="413"/>
      <c r="AZ25" s="413"/>
      <c r="BA25" s="413"/>
      <c r="BB25" s="413"/>
      <c r="BC25" s="413"/>
    </row>
    <row r="26" spans="1:55" x14ac:dyDescent="0.2">
      <c r="B26" s="17" t="s">
        <v>18</v>
      </c>
      <c r="C26" s="38">
        <v>2.16</v>
      </c>
      <c r="D26" s="38">
        <v>2.0699999999999998</v>
      </c>
      <c r="E26" s="38">
        <v>2.653</v>
      </c>
      <c r="F26" s="40">
        <v>2.6648275599999995</v>
      </c>
      <c r="G26" s="40">
        <v>2.6435178965741111</v>
      </c>
      <c r="H26" s="40">
        <v>4.1103711744344773</v>
      </c>
      <c r="I26" s="40">
        <v>4.2255561981899046</v>
      </c>
      <c r="J26" s="40">
        <v>1.8417605079581778</v>
      </c>
      <c r="K26" s="40">
        <v>1.6383270665494807</v>
      </c>
      <c r="L26" s="40">
        <v>2.0108598026218782</v>
      </c>
      <c r="M26" s="37">
        <v>1.5398827846483665</v>
      </c>
      <c r="N26" s="37">
        <v>2.1919303860366774</v>
      </c>
      <c r="O26" s="37">
        <v>1.7313775034423264</v>
      </c>
      <c r="P26" s="37">
        <v>1.0478915285694299</v>
      </c>
      <c r="Q26" s="37">
        <v>1.1476389261323716</v>
      </c>
      <c r="R26" s="37">
        <v>0.5865799881666004</v>
      </c>
      <c r="S26" s="8">
        <v>0.75828362186352594</v>
      </c>
      <c r="T26" s="8">
        <v>1.2548729483053211</v>
      </c>
      <c r="U26" s="8">
        <v>0.33969912903186061</v>
      </c>
      <c r="V26" s="39" t="s">
        <v>12</v>
      </c>
      <c r="W26" s="39" t="s">
        <v>12</v>
      </c>
      <c r="X26" s="39" t="s">
        <v>12</v>
      </c>
      <c r="Y26" s="39" t="s">
        <v>12</v>
      </c>
      <c r="Z26" s="39" t="s">
        <v>12</v>
      </c>
      <c r="AA26" s="39" t="s">
        <v>12</v>
      </c>
      <c r="AB26" s="39" t="s">
        <v>12</v>
      </c>
      <c r="AC26" s="39" t="s">
        <v>12</v>
      </c>
      <c r="AD26" s="39" t="s">
        <v>12</v>
      </c>
      <c r="AE26" s="39" t="s">
        <v>12</v>
      </c>
      <c r="AF26" s="39" t="s">
        <v>12</v>
      </c>
      <c r="AG26" s="39" t="s">
        <v>12</v>
      </c>
      <c r="AH26" s="39" t="s">
        <v>12</v>
      </c>
      <c r="AI26" s="39" t="s">
        <v>12</v>
      </c>
      <c r="AU26" s="413"/>
      <c r="AV26" s="413"/>
      <c r="AW26" s="413"/>
      <c r="AX26" s="413"/>
      <c r="AY26" s="413"/>
      <c r="AZ26" s="413"/>
      <c r="BA26" s="413"/>
      <c r="BB26" s="413"/>
      <c r="BC26" s="413"/>
    </row>
    <row r="27" spans="1:55" x14ac:dyDescent="0.2">
      <c r="B27" s="17" t="s">
        <v>93</v>
      </c>
      <c r="C27" s="38">
        <v>0.20399999999999999</v>
      </c>
      <c r="D27" s="38">
        <v>0.193</v>
      </c>
      <c r="E27" s="38">
        <v>0.13200000000000001</v>
      </c>
      <c r="F27" s="40">
        <v>0.10821045</v>
      </c>
      <c r="G27" s="40">
        <v>5.9876226150679675E-2</v>
      </c>
      <c r="H27" s="40">
        <v>7.9164263125782369E-2</v>
      </c>
      <c r="I27" s="40">
        <v>0.14643198146669034</v>
      </c>
      <c r="J27" s="40">
        <v>0.24460376305949624</v>
      </c>
      <c r="K27" s="40">
        <v>0.35209954776720154</v>
      </c>
      <c r="L27" s="40">
        <v>0.12971091343560404</v>
      </c>
      <c r="M27" s="37">
        <v>0.25251206324494263</v>
      </c>
      <c r="N27" s="37">
        <v>0.5018976341351491</v>
      </c>
      <c r="O27" s="37">
        <v>0.31226414192172397</v>
      </c>
      <c r="P27" s="37">
        <v>0.32382670216621701</v>
      </c>
      <c r="Q27" s="37">
        <v>0.19099010909554126</v>
      </c>
      <c r="R27" s="37">
        <v>0.17149813965690927</v>
      </c>
      <c r="S27" s="8">
        <v>0.14276024247959804</v>
      </c>
      <c r="T27" s="8">
        <v>0.28000997923881726</v>
      </c>
      <c r="U27" s="8">
        <v>0.23513247256623382</v>
      </c>
      <c r="V27" s="8">
        <v>0.42051107795282672</v>
      </c>
      <c r="W27" s="8">
        <v>1.0516362869148133</v>
      </c>
      <c r="X27" s="8">
        <v>1.4213823592416639</v>
      </c>
      <c r="Y27" s="8">
        <v>0.59878713554032292</v>
      </c>
      <c r="Z27" s="8">
        <v>0.5124223255675856</v>
      </c>
      <c r="AA27" s="8">
        <v>1.1615430882288997</v>
      </c>
      <c r="AB27" s="8">
        <v>1.4007525237407372</v>
      </c>
      <c r="AC27" s="8">
        <v>1.4913612857031622</v>
      </c>
      <c r="AD27" s="8">
        <v>0.91339111071424328</v>
      </c>
      <c r="AE27" s="8">
        <v>0.78284708348302112</v>
      </c>
      <c r="AF27" s="8">
        <v>1.0008479718515388</v>
      </c>
      <c r="AG27" s="8">
        <v>1.3302343534799852</v>
      </c>
      <c r="AH27" s="8" t="s">
        <v>12</v>
      </c>
      <c r="AI27" s="8" t="s">
        <v>12</v>
      </c>
      <c r="AU27" s="512"/>
      <c r="AV27" s="512"/>
      <c r="AW27" s="512"/>
      <c r="AX27" s="512"/>
      <c r="AY27" s="512"/>
      <c r="AZ27" s="512"/>
      <c r="BA27" s="512"/>
      <c r="BB27" s="512"/>
      <c r="BC27" s="512"/>
    </row>
    <row r="28" spans="1:55" x14ac:dyDescent="0.2">
      <c r="B28" s="476" t="s">
        <v>16</v>
      </c>
      <c r="C28" s="31">
        <f t="shared" ref="C28:AG28" si="2">SUM(C24:C27)</f>
        <v>14.556000000000001</v>
      </c>
      <c r="D28" s="31">
        <f t="shared" si="2"/>
        <v>14.964</v>
      </c>
      <c r="E28" s="31">
        <f t="shared" si="2"/>
        <v>13.948</v>
      </c>
      <c r="F28" s="31">
        <f t="shared" si="2"/>
        <v>14.64061191999815</v>
      </c>
      <c r="G28" s="31">
        <f t="shared" si="2"/>
        <v>15.678219329487694</v>
      </c>
      <c r="H28" s="31">
        <f t="shared" si="2"/>
        <v>17.810160250747323</v>
      </c>
      <c r="I28" s="31">
        <f t="shared" si="2"/>
        <v>17.955626963092975</v>
      </c>
      <c r="J28" s="31">
        <f t="shared" si="2"/>
        <v>14.971594625753051</v>
      </c>
      <c r="K28" s="31">
        <f t="shared" si="2"/>
        <v>11.849094122399736</v>
      </c>
      <c r="L28" s="31">
        <f t="shared" si="2"/>
        <v>13.409913303956431</v>
      </c>
      <c r="M28" s="31">
        <f t="shared" si="2"/>
        <v>13.435396914072875</v>
      </c>
      <c r="N28" s="31">
        <f t="shared" si="2"/>
        <v>15.977460086815572</v>
      </c>
      <c r="O28" s="31">
        <f t="shared" si="2"/>
        <v>14.570904042622479</v>
      </c>
      <c r="P28" s="31">
        <f t="shared" si="2"/>
        <v>10.661313209105087</v>
      </c>
      <c r="Q28" s="31">
        <f t="shared" si="2"/>
        <v>9.6922410314356515</v>
      </c>
      <c r="R28" s="31">
        <f t="shared" si="2"/>
        <v>7.5292610516123863</v>
      </c>
      <c r="S28" s="31">
        <f t="shared" si="2"/>
        <v>13.57448171208595</v>
      </c>
      <c r="T28" s="31">
        <f t="shared" si="2"/>
        <v>13.777526499251849</v>
      </c>
      <c r="U28" s="31">
        <f t="shared" si="2"/>
        <v>10.17078255242628</v>
      </c>
      <c r="V28" s="31">
        <f t="shared" si="2"/>
        <v>7.9051085604835469</v>
      </c>
      <c r="W28" s="31">
        <f t="shared" si="2"/>
        <v>8.1552941971505355</v>
      </c>
      <c r="X28" s="31">
        <f t="shared" si="2"/>
        <v>11.147956945880889</v>
      </c>
      <c r="Y28" s="31">
        <f t="shared" si="2"/>
        <v>7.9875856940359249</v>
      </c>
      <c r="Z28" s="31">
        <f t="shared" si="2"/>
        <v>9.9613920724936236</v>
      </c>
      <c r="AA28" s="31">
        <f t="shared" si="2"/>
        <v>10.483615551308317</v>
      </c>
      <c r="AB28" s="31">
        <f t="shared" si="2"/>
        <v>15.340281806122409</v>
      </c>
      <c r="AC28" s="31">
        <f t="shared" si="2"/>
        <v>15.585834749662666</v>
      </c>
      <c r="AD28" s="31">
        <f t="shared" si="2"/>
        <v>14.862105078324046</v>
      </c>
      <c r="AE28" s="31">
        <f t="shared" si="2"/>
        <v>12.876792273016736</v>
      </c>
      <c r="AF28" s="31">
        <f t="shared" si="2"/>
        <v>12.484386281323943</v>
      </c>
      <c r="AG28" s="31">
        <f t="shared" si="2"/>
        <v>12.919948957178125</v>
      </c>
      <c r="AH28" s="31">
        <v>11.471467600689461</v>
      </c>
      <c r="AI28" s="31">
        <v>15.142270822005415</v>
      </c>
      <c r="AU28" s="512"/>
      <c r="AV28" s="512"/>
      <c r="AW28" s="512"/>
      <c r="AX28" s="512"/>
      <c r="AY28" s="512"/>
      <c r="AZ28" s="512"/>
      <c r="BA28" s="512"/>
      <c r="BB28" s="512"/>
      <c r="BC28" s="512"/>
    </row>
    <row r="29" spans="1:55" s="20" customFormat="1" x14ac:dyDescent="0.2">
      <c r="B29" s="477" t="s">
        <v>457</v>
      </c>
      <c r="C29" s="36">
        <v>4.8209999999999997</v>
      </c>
      <c r="D29" s="36">
        <v>6.3860000000000001</v>
      </c>
      <c r="E29" s="36">
        <v>5.6769999999999996</v>
      </c>
      <c r="F29" s="35">
        <v>7.6369999999999996</v>
      </c>
      <c r="G29" s="35">
        <v>6.9047621682679443</v>
      </c>
      <c r="H29" s="35">
        <v>8.5646111765358892</v>
      </c>
      <c r="I29" s="35">
        <v>7.9376397848038334</v>
      </c>
      <c r="J29" s="35">
        <v>9.6782506134717767</v>
      </c>
      <c r="K29" s="35">
        <v>7.1602237007397216</v>
      </c>
      <c r="L29" s="35">
        <v>8.4624992596076645</v>
      </c>
      <c r="M29" s="31">
        <v>9.4283720194756082</v>
      </c>
      <c r="N29" s="31">
        <v>7.5247685411435539</v>
      </c>
      <c r="O29" s="31">
        <v>5.9902114637822681</v>
      </c>
      <c r="P29" s="31">
        <v>6.7529543813904738</v>
      </c>
      <c r="Q29" s="31">
        <v>8.911754199999999</v>
      </c>
      <c r="R29" s="31">
        <v>7.1823917649999993</v>
      </c>
      <c r="S29" s="31">
        <v>11.272274551500001</v>
      </c>
      <c r="T29" s="31">
        <v>9.0732827880000002</v>
      </c>
      <c r="U29" s="31">
        <v>9.7139581249999996</v>
      </c>
      <c r="V29" s="31">
        <v>11.3553104535</v>
      </c>
      <c r="W29" s="31">
        <v>11.833828451500001</v>
      </c>
      <c r="X29" s="31">
        <v>11.282256590000001</v>
      </c>
      <c r="Y29" s="31">
        <v>11.907501175500002</v>
      </c>
      <c r="Z29" s="613">
        <f t="shared" ref="Z29:AG29" si="3">Z39-Z38-Z37-Z36-Z28-Z22-Z18</f>
        <v>11.95604441836673</v>
      </c>
      <c r="AA29" s="613">
        <f t="shared" si="3"/>
        <v>12.004786451821431</v>
      </c>
      <c r="AB29" s="613">
        <f t="shared" si="3"/>
        <v>12.053728089936072</v>
      </c>
      <c r="AC29" s="613">
        <f t="shared" si="3"/>
        <v>12.102870150116544</v>
      </c>
      <c r="AD29" s="613">
        <f t="shared" si="3"/>
        <v>12.10287015011653</v>
      </c>
      <c r="AE29" s="613">
        <f t="shared" si="3"/>
        <v>12.20175882304855</v>
      </c>
      <c r="AF29" s="613">
        <f t="shared" si="3"/>
        <v>27.647910253138036</v>
      </c>
      <c r="AG29" s="613">
        <f t="shared" si="3"/>
        <v>30.129982150913307</v>
      </c>
      <c r="AH29" s="613">
        <v>36.027331940578769</v>
      </c>
      <c r="AI29" s="613">
        <v>35.531867295067855</v>
      </c>
      <c r="AK29" s="17"/>
      <c r="AL29" s="17"/>
      <c r="AM29" s="17"/>
      <c r="AN29" s="17"/>
      <c r="AO29" s="17"/>
      <c r="AP29" s="17"/>
      <c r="AQ29" s="17"/>
      <c r="AR29" s="17"/>
      <c r="AS29" s="17"/>
      <c r="AU29" s="512"/>
      <c r="AV29" s="512"/>
      <c r="AW29" s="512"/>
      <c r="AX29" s="512"/>
      <c r="AY29" s="512"/>
      <c r="AZ29" s="512"/>
      <c r="BA29" s="512"/>
      <c r="BB29" s="512"/>
      <c r="BC29" s="512"/>
    </row>
    <row r="30" spans="1:55" x14ac:dyDescent="0.2">
      <c r="A30" s="79" t="s">
        <v>15</v>
      </c>
      <c r="M30" s="33"/>
      <c r="N30" s="33"/>
      <c r="O30" s="33"/>
      <c r="P30" s="33"/>
      <c r="Q30" s="33"/>
      <c r="R30" s="3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U30" s="512"/>
      <c r="AV30" s="512"/>
      <c r="AW30" s="512"/>
      <c r="AX30" s="512"/>
      <c r="AY30" s="512"/>
      <c r="AZ30" s="512"/>
      <c r="BA30" s="512"/>
      <c r="BB30" s="512"/>
      <c r="BC30" s="512"/>
    </row>
    <row r="31" spans="1:55" x14ac:dyDescent="0.2">
      <c r="B31" s="17" t="s">
        <v>14</v>
      </c>
      <c r="C31" s="38">
        <v>2.855</v>
      </c>
      <c r="D31" s="38">
        <v>3.6110000000000002</v>
      </c>
      <c r="E31" s="38">
        <v>4.0650000000000004</v>
      </c>
      <c r="F31" s="40">
        <v>4.8317407599999997</v>
      </c>
      <c r="G31" s="40">
        <v>3.5777149753157027</v>
      </c>
      <c r="H31" s="40">
        <v>2.0178762762689826</v>
      </c>
      <c r="I31" s="40">
        <v>5.3265460508920537</v>
      </c>
      <c r="J31" s="40">
        <v>5.0528234536904337</v>
      </c>
      <c r="K31" s="40">
        <v>4.2319101204953897</v>
      </c>
      <c r="L31" s="40">
        <v>4.0855786519744495</v>
      </c>
      <c r="M31" s="37">
        <v>5.3357550175474682</v>
      </c>
      <c r="N31" s="37">
        <v>4.025930184829547</v>
      </c>
      <c r="O31" s="37">
        <v>4.033587152601684</v>
      </c>
      <c r="P31" s="37">
        <v>3.9326950773749534</v>
      </c>
      <c r="Q31" s="37">
        <v>3.2782709976588169</v>
      </c>
      <c r="R31" s="37">
        <v>2.7823034196712522</v>
      </c>
      <c r="S31" s="8">
        <v>5.7505093816299668</v>
      </c>
      <c r="T31" s="8">
        <v>3.8980464801573418</v>
      </c>
      <c r="U31" s="8">
        <v>6.0174565884186251</v>
      </c>
      <c r="V31" s="8">
        <v>6.0119377551064428</v>
      </c>
      <c r="W31" s="8">
        <v>5.5592148044329868</v>
      </c>
      <c r="X31" s="8">
        <v>5.9344229565716926</v>
      </c>
      <c r="Y31" s="8">
        <v>5.1163369812309059</v>
      </c>
      <c r="Z31" s="8">
        <v>2.1839532573380551</v>
      </c>
      <c r="AA31" s="8">
        <v>5.2882827960262908</v>
      </c>
      <c r="AB31" s="8">
        <v>7.1987791381735633</v>
      </c>
      <c r="AC31" s="8">
        <v>6.5358962728280687</v>
      </c>
      <c r="AD31" s="8">
        <v>4.6756228741471109</v>
      </c>
      <c r="AE31" s="8">
        <v>7.0952187037758572</v>
      </c>
      <c r="AF31" s="8">
        <v>6.382686074759472</v>
      </c>
      <c r="AG31" s="8">
        <v>5.0604737088223803</v>
      </c>
      <c r="AH31" s="8" t="s">
        <v>12</v>
      </c>
      <c r="AI31" s="8" t="s">
        <v>12</v>
      </c>
      <c r="AU31" s="512"/>
      <c r="AV31" s="512"/>
      <c r="AW31" s="512"/>
      <c r="AX31" s="512"/>
      <c r="AY31" s="512"/>
      <c r="AZ31" s="512"/>
      <c r="BA31" s="512"/>
      <c r="BB31" s="512"/>
      <c r="BC31" s="512"/>
    </row>
    <row r="32" spans="1:55" x14ac:dyDescent="0.2">
      <c r="B32" s="17" t="s">
        <v>13</v>
      </c>
      <c r="C32" s="38">
        <v>0.94199999999999995</v>
      </c>
      <c r="D32" s="38">
        <v>0.85299999999999998</v>
      </c>
      <c r="E32" s="38">
        <v>0.78200000000000003</v>
      </c>
      <c r="F32" s="40">
        <v>0.93347188000000003</v>
      </c>
      <c r="G32" s="40">
        <v>0.84903347073681867</v>
      </c>
      <c r="H32" s="40">
        <v>0.77059406027351529</v>
      </c>
      <c r="I32" s="40">
        <v>0.7686391718132648</v>
      </c>
      <c r="J32" s="40">
        <v>0.56789530551655154</v>
      </c>
      <c r="K32" s="40">
        <v>0.69201372773614389</v>
      </c>
      <c r="L32" s="40">
        <v>1.5863029432618188</v>
      </c>
      <c r="M32" s="37">
        <v>0.70536860028300685</v>
      </c>
      <c r="N32" s="37">
        <v>1.1106456806868756</v>
      </c>
      <c r="O32" s="37">
        <v>1.2647350479519528</v>
      </c>
      <c r="P32" s="37">
        <v>0.52599191823808211</v>
      </c>
      <c r="Q32" s="37">
        <v>0.58433240542154452</v>
      </c>
      <c r="R32" s="37">
        <v>0.8389593675000343</v>
      </c>
      <c r="S32" s="8">
        <v>0.94988115792093075</v>
      </c>
      <c r="T32" s="8">
        <v>0.91735267707508894</v>
      </c>
      <c r="U32" s="8">
        <v>1.4467047503965087</v>
      </c>
      <c r="V32" s="9" t="s">
        <v>12</v>
      </c>
      <c r="W32" s="9" t="s">
        <v>12</v>
      </c>
      <c r="X32" s="9" t="s">
        <v>12</v>
      </c>
      <c r="Y32" s="9" t="s">
        <v>12</v>
      </c>
      <c r="Z32" s="9" t="s">
        <v>12</v>
      </c>
      <c r="AA32" s="9" t="s">
        <v>12</v>
      </c>
      <c r="AB32" s="9" t="s">
        <v>12</v>
      </c>
      <c r="AC32" s="9" t="s">
        <v>12</v>
      </c>
      <c r="AD32" s="9" t="s">
        <v>12</v>
      </c>
      <c r="AE32" s="9" t="s">
        <v>12</v>
      </c>
      <c r="AF32" s="9" t="s">
        <v>12</v>
      </c>
      <c r="AG32" s="9" t="s">
        <v>12</v>
      </c>
      <c r="AH32" s="9" t="s">
        <v>12</v>
      </c>
      <c r="AI32" s="9" t="s">
        <v>12</v>
      </c>
      <c r="AU32" s="512"/>
      <c r="AV32" s="512"/>
      <c r="AW32" s="512"/>
      <c r="AX32" s="512"/>
      <c r="AY32" s="512"/>
      <c r="AZ32" s="512"/>
      <c r="BA32" s="512"/>
      <c r="BB32" s="512"/>
      <c r="BC32" s="512"/>
    </row>
    <row r="33" spans="1:55" x14ac:dyDescent="0.2">
      <c r="B33" s="17" t="s">
        <v>404</v>
      </c>
      <c r="C33" s="38">
        <v>0.20399999999999999</v>
      </c>
      <c r="D33" s="38">
        <v>0.29799999999999999</v>
      </c>
      <c r="E33" s="38">
        <v>0.35</v>
      </c>
      <c r="F33" s="40">
        <v>0.25184413999999999</v>
      </c>
      <c r="G33" s="40">
        <v>0.14257441731417503</v>
      </c>
      <c r="H33" s="40">
        <v>0.1304319898253857</v>
      </c>
      <c r="I33" s="40">
        <v>0.52980264110064901</v>
      </c>
      <c r="J33" s="40">
        <v>0.21432597773905029</v>
      </c>
      <c r="K33" s="40">
        <v>0.29970649436702207</v>
      </c>
      <c r="L33" s="40">
        <v>0.2256507141056448</v>
      </c>
      <c r="M33" s="37">
        <v>0.19241056236303877</v>
      </c>
      <c r="N33" s="37">
        <v>0.19133985200132286</v>
      </c>
      <c r="O33" s="37">
        <v>4.7278520757471063E-2</v>
      </c>
      <c r="P33" s="37">
        <v>7.6114625102906883E-2</v>
      </c>
      <c r="Q33" s="37">
        <v>4.4078226950926017E-2</v>
      </c>
      <c r="R33" s="9" t="s">
        <v>12</v>
      </c>
      <c r="S33" s="9" t="s">
        <v>12</v>
      </c>
      <c r="T33" s="9" t="s">
        <v>12</v>
      </c>
      <c r="U33" s="9" t="s">
        <v>12</v>
      </c>
      <c r="V33" s="9" t="s">
        <v>12</v>
      </c>
      <c r="W33" s="9" t="s">
        <v>12</v>
      </c>
      <c r="X33" s="9" t="s">
        <v>12</v>
      </c>
      <c r="Y33" s="9" t="s">
        <v>12</v>
      </c>
      <c r="Z33" s="9" t="s">
        <v>12</v>
      </c>
      <c r="AA33" s="9" t="s">
        <v>12</v>
      </c>
      <c r="AB33" s="9" t="s">
        <v>12</v>
      </c>
      <c r="AC33" s="9" t="s">
        <v>12</v>
      </c>
      <c r="AD33" s="9" t="s">
        <v>12</v>
      </c>
      <c r="AE33" s="9" t="s">
        <v>12</v>
      </c>
      <c r="AF33" s="9" t="s">
        <v>12</v>
      </c>
      <c r="AG33" s="9" t="s">
        <v>12</v>
      </c>
      <c r="AH33" s="9" t="s">
        <v>12</v>
      </c>
      <c r="AI33" s="9" t="s">
        <v>12</v>
      </c>
      <c r="AU33" s="512"/>
      <c r="AV33" s="512"/>
      <c r="AW33" s="512"/>
      <c r="AX33" s="512"/>
      <c r="AY33" s="512"/>
      <c r="AZ33" s="512"/>
      <c r="BA33" s="512"/>
      <c r="BB33" s="512"/>
      <c r="BC33" s="512"/>
    </row>
    <row r="34" spans="1:55" x14ac:dyDescent="0.2">
      <c r="B34" s="17" t="s">
        <v>458</v>
      </c>
      <c r="C34" s="38">
        <v>0.34300000000000003</v>
      </c>
      <c r="D34" s="38">
        <v>0.34599999999999997</v>
      </c>
      <c r="E34" s="38">
        <v>0.32300000000000001</v>
      </c>
      <c r="F34" s="40">
        <v>0.46477752</v>
      </c>
      <c r="G34" s="40">
        <v>0.28773517678781957</v>
      </c>
      <c r="H34" s="40">
        <v>0.28104251346335979</v>
      </c>
      <c r="I34" s="40">
        <v>0.41264895227971499</v>
      </c>
      <c r="J34" s="40">
        <v>0.31139869659349356</v>
      </c>
      <c r="K34" s="40">
        <v>9.2336753921807235E-2</v>
      </c>
      <c r="L34" s="40">
        <v>0.1147869113783728</v>
      </c>
      <c r="M34" s="37">
        <v>0.58234630476584925</v>
      </c>
      <c r="N34" s="37">
        <v>0.52045165169498719</v>
      </c>
      <c r="O34" s="37">
        <v>0.3259596223125753</v>
      </c>
      <c r="P34" s="37">
        <v>0.12726115434406418</v>
      </c>
      <c r="Q34" s="37">
        <v>0.49956845797402666</v>
      </c>
      <c r="R34" s="37">
        <v>0.28532219634979661</v>
      </c>
      <c r="S34" s="8">
        <v>0.61268476506847669</v>
      </c>
      <c r="T34" s="8">
        <v>0.56268760096560166</v>
      </c>
      <c r="U34" s="8">
        <v>0.60692783544277673</v>
      </c>
      <c r="V34" s="9" t="s">
        <v>12</v>
      </c>
      <c r="W34" s="9" t="s">
        <v>12</v>
      </c>
      <c r="X34" s="9" t="s">
        <v>12</v>
      </c>
      <c r="Y34" s="9" t="s">
        <v>12</v>
      </c>
      <c r="Z34" s="9" t="s">
        <v>12</v>
      </c>
      <c r="AA34" s="9" t="s">
        <v>12</v>
      </c>
      <c r="AB34" s="9" t="s">
        <v>12</v>
      </c>
      <c r="AC34" s="9" t="s">
        <v>12</v>
      </c>
      <c r="AD34" s="9" t="s">
        <v>12</v>
      </c>
      <c r="AE34" s="9" t="s">
        <v>12</v>
      </c>
      <c r="AF34" s="9" t="s">
        <v>12</v>
      </c>
      <c r="AG34" s="9" t="s">
        <v>12</v>
      </c>
      <c r="AH34" s="9" t="s">
        <v>12</v>
      </c>
      <c r="AI34" s="9" t="s">
        <v>12</v>
      </c>
      <c r="AU34" s="512"/>
      <c r="AV34" s="512"/>
      <c r="AW34" s="512"/>
      <c r="AX34" s="512"/>
      <c r="AY34" s="512"/>
      <c r="AZ34" s="512"/>
      <c r="BA34" s="512"/>
      <c r="BB34" s="512"/>
      <c r="BC34" s="512"/>
    </row>
    <row r="35" spans="1:55" x14ac:dyDescent="0.2">
      <c r="B35" s="17" t="s">
        <v>459</v>
      </c>
      <c r="C35" s="38">
        <v>2.0019999999999998</v>
      </c>
      <c r="D35" s="38">
        <v>1.629</v>
      </c>
      <c r="E35" s="38">
        <v>2.12</v>
      </c>
      <c r="F35" s="40">
        <v>2.2815967700000002</v>
      </c>
      <c r="G35" s="40">
        <v>1.7893162597074463</v>
      </c>
      <c r="H35" s="40">
        <v>1.9245204698926808</v>
      </c>
      <c r="I35" s="40">
        <v>2.7251779454002034</v>
      </c>
      <c r="J35" s="40">
        <v>1.392588366470519</v>
      </c>
      <c r="K35" s="40">
        <v>1.4297117167378477</v>
      </c>
      <c r="L35" s="40">
        <v>1.7405192313105915</v>
      </c>
      <c r="M35" s="37">
        <v>1.7312982738215819</v>
      </c>
      <c r="N35" s="37">
        <v>3.3048733339934819</v>
      </c>
      <c r="O35" s="37">
        <v>1.6459467126461236</v>
      </c>
      <c r="P35" s="37">
        <v>0.99646612655657452</v>
      </c>
      <c r="Q35" s="37">
        <v>1.8451177466779707</v>
      </c>
      <c r="R35" s="37">
        <v>1.4520846816014386</v>
      </c>
      <c r="S35" s="8">
        <v>2.8375736373924556</v>
      </c>
      <c r="T35" s="8">
        <v>2.1550123450609679</v>
      </c>
      <c r="U35" s="8">
        <v>3.356077606640095</v>
      </c>
      <c r="V35" s="8">
        <v>3.5004977715065495</v>
      </c>
      <c r="W35" s="8">
        <v>3.9717944616084369</v>
      </c>
      <c r="X35" s="8">
        <v>4.109373333572659</v>
      </c>
      <c r="Y35" s="8">
        <v>4.2656536574432575</v>
      </c>
      <c r="Z35" s="8">
        <v>1.4965282140295437</v>
      </c>
      <c r="AA35" s="8">
        <v>4.8835864707394379</v>
      </c>
      <c r="AB35" s="8">
        <v>5.4141273552066629</v>
      </c>
      <c r="AC35" s="8">
        <v>5.7766122434217166</v>
      </c>
      <c r="AD35" s="8">
        <v>3.9665356830017582</v>
      </c>
      <c r="AE35" s="8">
        <v>5.6308823936424552</v>
      </c>
      <c r="AF35" s="8">
        <v>7.0987365123069077</v>
      </c>
      <c r="AG35" s="8">
        <v>6.1515022948313653</v>
      </c>
      <c r="AH35" s="8" t="s">
        <v>12</v>
      </c>
      <c r="AI35" s="8" t="s">
        <v>12</v>
      </c>
      <c r="AU35" s="512"/>
      <c r="AV35" s="512"/>
      <c r="AW35" s="512"/>
      <c r="AX35" s="512"/>
      <c r="AY35" s="512"/>
      <c r="AZ35" s="512"/>
      <c r="BA35" s="512"/>
      <c r="BB35" s="512"/>
      <c r="BC35" s="512"/>
    </row>
    <row r="36" spans="1:55" x14ac:dyDescent="0.2">
      <c r="B36" s="476" t="s">
        <v>461</v>
      </c>
      <c r="C36" s="31">
        <f t="shared" ref="C36:AG36" si="4">SUM(C31:C35)</f>
        <v>6.3459999999999992</v>
      </c>
      <c r="D36" s="31">
        <f t="shared" si="4"/>
        <v>6.7370000000000001</v>
      </c>
      <c r="E36" s="31">
        <f t="shared" si="4"/>
        <v>7.6400000000000006</v>
      </c>
      <c r="F36" s="31">
        <f t="shared" si="4"/>
        <v>8.7634310699999993</v>
      </c>
      <c r="G36" s="31">
        <f t="shared" si="4"/>
        <v>6.6463742998619617</v>
      </c>
      <c r="H36" s="31">
        <f t="shared" si="4"/>
        <v>5.1244653097239246</v>
      </c>
      <c r="I36" s="31">
        <f t="shared" si="4"/>
        <v>9.7628147614858847</v>
      </c>
      <c r="J36" s="31">
        <f t="shared" si="4"/>
        <v>7.539031800010048</v>
      </c>
      <c r="K36" s="31">
        <f t="shared" si="4"/>
        <v>6.7456788132582108</v>
      </c>
      <c r="L36" s="31">
        <f t="shared" si="4"/>
        <v>7.7528384520308773</v>
      </c>
      <c r="M36" s="31">
        <f t="shared" si="4"/>
        <v>8.5471787587809445</v>
      </c>
      <c r="N36" s="31">
        <f t="shared" si="4"/>
        <v>9.1532407032062153</v>
      </c>
      <c r="O36" s="31">
        <f t="shared" si="4"/>
        <v>7.3175070562698066</v>
      </c>
      <c r="P36" s="31">
        <f t="shared" si="4"/>
        <v>5.6585289016165818</v>
      </c>
      <c r="Q36" s="31">
        <f t="shared" si="4"/>
        <v>6.2513678346832844</v>
      </c>
      <c r="R36" s="31">
        <f t="shared" si="4"/>
        <v>5.3586696651225214</v>
      </c>
      <c r="S36" s="31">
        <f t="shared" si="4"/>
        <v>10.150648942011831</v>
      </c>
      <c r="T36" s="31">
        <f t="shared" si="4"/>
        <v>7.5330991032589996</v>
      </c>
      <c r="U36" s="31">
        <f t="shared" si="4"/>
        <v>11.427166780898006</v>
      </c>
      <c r="V36" s="31">
        <f t="shared" si="4"/>
        <v>9.5124355266129932</v>
      </c>
      <c r="W36" s="31">
        <f t="shared" si="4"/>
        <v>9.5310092660414227</v>
      </c>
      <c r="X36" s="31">
        <f t="shared" si="4"/>
        <v>10.043796290144352</v>
      </c>
      <c r="Y36" s="31">
        <f t="shared" si="4"/>
        <v>9.3819906386741643</v>
      </c>
      <c r="Z36" s="31">
        <f t="shared" si="4"/>
        <v>3.6804814713675986</v>
      </c>
      <c r="AA36" s="31">
        <f t="shared" si="4"/>
        <v>10.171869266765729</v>
      </c>
      <c r="AB36" s="31">
        <f t="shared" si="4"/>
        <v>12.612906493380226</v>
      </c>
      <c r="AC36" s="31">
        <f t="shared" si="4"/>
        <v>12.312508516249785</v>
      </c>
      <c r="AD36" s="31">
        <f t="shared" si="4"/>
        <v>8.6421585571488695</v>
      </c>
      <c r="AE36" s="31">
        <f t="shared" si="4"/>
        <v>12.726101097418312</v>
      </c>
      <c r="AF36" s="31">
        <f t="shared" si="4"/>
        <v>13.48142258706638</v>
      </c>
      <c r="AG36" s="31">
        <f t="shared" si="4"/>
        <v>11.211976003653746</v>
      </c>
      <c r="AH36" s="31">
        <v>11.969194399588117</v>
      </c>
      <c r="AI36" s="31">
        <v>8.6404886608756577</v>
      </c>
      <c r="AU36" s="512"/>
      <c r="AV36" s="512"/>
      <c r="AW36" s="512"/>
      <c r="AX36" s="512"/>
      <c r="AY36" s="512"/>
      <c r="AZ36" s="512"/>
      <c r="BA36" s="512"/>
      <c r="BB36" s="512"/>
      <c r="BC36" s="512"/>
    </row>
    <row r="37" spans="1:55" x14ac:dyDescent="0.2">
      <c r="B37" s="476" t="s">
        <v>460</v>
      </c>
      <c r="C37" s="36">
        <v>2.9409999999999998</v>
      </c>
      <c r="D37" s="36">
        <v>3.3119999999999998</v>
      </c>
      <c r="E37" s="36">
        <v>2.7650000000000001</v>
      </c>
      <c r="F37" s="35">
        <v>1.3463493900000001</v>
      </c>
      <c r="G37" s="35">
        <v>4.7070854771560509</v>
      </c>
      <c r="H37" s="35">
        <v>1.8310485943121013</v>
      </c>
      <c r="I37" s="35">
        <v>1.2663732076006524</v>
      </c>
      <c r="J37" s="35">
        <v>4.0732737409179629</v>
      </c>
      <c r="K37" s="35">
        <v>3.8713529618519447</v>
      </c>
      <c r="L37" s="35">
        <v>2.336712134193629</v>
      </c>
      <c r="M37" s="34">
        <v>6.4039705901219195</v>
      </c>
      <c r="N37" s="34">
        <v>5.4009082594281486</v>
      </c>
      <c r="O37" s="34">
        <v>1.0093012265959254</v>
      </c>
      <c r="P37" s="34">
        <v>1.5486863247230485</v>
      </c>
      <c r="Q37" s="34">
        <v>1.8261907556166046</v>
      </c>
      <c r="R37" s="34">
        <v>0.92166320559496695</v>
      </c>
      <c r="S37" s="31">
        <v>2.7801081532084257</v>
      </c>
      <c r="T37" s="31">
        <v>2.3618546975785648</v>
      </c>
      <c r="U37" s="31">
        <v>1.8565505704237997</v>
      </c>
      <c r="V37" s="31">
        <v>1.8914231448805103</v>
      </c>
      <c r="W37" s="31">
        <v>1.9393729347584869</v>
      </c>
      <c r="X37" s="31">
        <v>2.0265543709002638</v>
      </c>
      <c r="Y37" s="31">
        <v>2.1442493096916624</v>
      </c>
      <c r="Z37" s="31">
        <v>2.1442493096916624</v>
      </c>
      <c r="AA37" s="31">
        <v>2.2793805357114163</v>
      </c>
      <c r="AB37" s="31">
        <v>2.3752801154673704</v>
      </c>
      <c r="AC37" s="31">
        <v>2.5932337058218127</v>
      </c>
      <c r="AD37" s="31">
        <v>5.5578778959977191</v>
      </c>
      <c r="AE37" s="31">
        <v>9.0681076932182449</v>
      </c>
      <c r="AF37" s="31">
        <v>13.796359207025032</v>
      </c>
      <c r="AG37" s="31">
        <v>13.750873074635313</v>
      </c>
      <c r="AH37" s="31">
        <v>6.7705204808508732</v>
      </c>
      <c r="AI37" s="31">
        <v>23.552098267785556</v>
      </c>
      <c r="AU37" s="512"/>
      <c r="AV37" s="512"/>
      <c r="AW37" s="512"/>
      <c r="AX37" s="512"/>
      <c r="AY37" s="512"/>
      <c r="AZ37" s="512"/>
      <c r="BA37" s="512"/>
      <c r="BB37" s="512"/>
      <c r="BC37" s="512"/>
    </row>
    <row r="38" spans="1:55" x14ac:dyDescent="0.2">
      <c r="B38" s="476" t="s">
        <v>462</v>
      </c>
      <c r="C38" s="36">
        <v>1.052</v>
      </c>
      <c r="D38" s="36">
        <v>1.147</v>
      </c>
      <c r="E38" s="36">
        <v>1.054</v>
      </c>
      <c r="F38" s="35">
        <v>1.1373021846295326</v>
      </c>
      <c r="G38" s="35">
        <v>1.441455242365528</v>
      </c>
      <c r="H38" s="35">
        <v>1.5019683367642198</v>
      </c>
      <c r="I38" s="35">
        <v>1.6540185919159884</v>
      </c>
      <c r="J38" s="35">
        <v>1.2694113385121037</v>
      </c>
      <c r="K38" s="35">
        <v>1.0091955036931808</v>
      </c>
      <c r="L38" s="35">
        <v>1.0984691507158848</v>
      </c>
      <c r="M38" s="34">
        <v>1.0695028370854704</v>
      </c>
      <c r="N38" s="34">
        <v>1.0678328459459343</v>
      </c>
      <c r="O38" s="34">
        <v>0.94079301099963286</v>
      </c>
      <c r="P38" s="34">
        <v>0.84240296853438268</v>
      </c>
      <c r="Q38" s="34">
        <v>0.92579335617006631</v>
      </c>
      <c r="R38" s="34">
        <v>0.6002708007566312</v>
      </c>
      <c r="S38" s="31">
        <v>0.66560934197325405</v>
      </c>
      <c r="T38" s="31">
        <v>0.69036247928509098</v>
      </c>
      <c r="U38" s="31">
        <v>0.74971666124747149</v>
      </c>
      <c r="V38" s="31">
        <v>0.69827910210082633</v>
      </c>
      <c r="W38" s="31">
        <v>0.85015797688897055</v>
      </c>
      <c r="X38" s="31">
        <v>1.0373351516478597</v>
      </c>
      <c r="Y38" s="31">
        <v>1.3309422350616029</v>
      </c>
      <c r="Z38" s="31">
        <v>1.5184506211259003</v>
      </c>
      <c r="AA38" s="31">
        <v>1.4116926033787869</v>
      </c>
      <c r="AB38" s="31">
        <v>1.5207834441810195</v>
      </c>
      <c r="AC38" s="31">
        <v>1.7571458364660368</v>
      </c>
      <c r="AD38" s="31">
        <v>1.7635841369592618</v>
      </c>
      <c r="AE38" s="31">
        <v>1.982858060183611</v>
      </c>
      <c r="AF38" s="31">
        <v>2.0056811527138656</v>
      </c>
      <c r="AG38" s="31">
        <v>2.2995593019304379</v>
      </c>
      <c r="AH38" s="31">
        <v>12.6006957105462</v>
      </c>
      <c r="AI38" s="31">
        <v>13.83768726784904</v>
      </c>
      <c r="AU38" s="512"/>
      <c r="AV38" s="512"/>
      <c r="AW38" s="512"/>
      <c r="AX38" s="512"/>
      <c r="AY38" s="512"/>
      <c r="AZ38" s="512"/>
      <c r="BA38" s="512"/>
      <c r="BB38" s="512"/>
      <c r="BC38" s="512"/>
    </row>
    <row r="39" spans="1:55" x14ac:dyDescent="0.2">
      <c r="A39" s="476" t="s">
        <v>7</v>
      </c>
      <c r="C39" s="31">
        <f t="shared" ref="C39:X39" si="5">SUM(C18,C22,C28,C29,C36,C37,C38)</f>
        <v>110.85400000000001</v>
      </c>
      <c r="D39" s="31">
        <f t="shared" si="5"/>
        <v>121.41799999999999</v>
      </c>
      <c r="E39" s="31">
        <f t="shared" si="5"/>
        <v>115.06899999999999</v>
      </c>
      <c r="F39" s="31">
        <f t="shared" si="5"/>
        <v>118.18111122462768</v>
      </c>
      <c r="G39" s="31">
        <f t="shared" si="5"/>
        <v>147.17796639412839</v>
      </c>
      <c r="H39" s="31">
        <f t="shared" si="5"/>
        <v>152.21775920962247</v>
      </c>
      <c r="I39" s="31">
        <f t="shared" si="5"/>
        <v>164.80458159643916</v>
      </c>
      <c r="J39" s="31">
        <f t="shared" si="5"/>
        <v>127.06808911135624</v>
      </c>
      <c r="K39" s="31">
        <f t="shared" si="5"/>
        <v>116.76325166583537</v>
      </c>
      <c r="L39" s="31">
        <f t="shared" si="5"/>
        <v>125.14949357238457</v>
      </c>
      <c r="M39" s="31">
        <f t="shared" si="5"/>
        <v>129.65689693755547</v>
      </c>
      <c r="N39" s="31">
        <f t="shared" si="5"/>
        <v>127.84011084948298</v>
      </c>
      <c r="O39" s="31">
        <f t="shared" si="5"/>
        <v>109.60473928408223</v>
      </c>
      <c r="P39" s="31">
        <f t="shared" si="5"/>
        <v>101.76725395831967</v>
      </c>
      <c r="Q39" s="31">
        <f t="shared" si="5"/>
        <v>114.10271438518436</v>
      </c>
      <c r="R39" s="31">
        <f t="shared" si="5"/>
        <v>80.95269530340579</v>
      </c>
      <c r="S39" s="31">
        <f t="shared" si="5"/>
        <v>94.078322700398147</v>
      </c>
      <c r="T39" s="31">
        <f t="shared" si="5"/>
        <v>93.035708349763823</v>
      </c>
      <c r="U39" s="31">
        <f t="shared" si="5"/>
        <v>100.9928809378095</v>
      </c>
      <c r="V39" s="31">
        <f t="shared" si="5"/>
        <v>97.348254568723505</v>
      </c>
      <c r="W39" s="31">
        <f t="shared" si="5"/>
        <v>113.32018480337605</v>
      </c>
      <c r="X39" s="31">
        <f t="shared" si="5"/>
        <v>133.71345810960122</v>
      </c>
      <c r="Y39" s="31">
        <v>147.41536209435873</v>
      </c>
      <c r="Z39" s="31">
        <v>149.44487131073888</v>
      </c>
      <c r="AA39" s="31">
        <v>145.03553769489915</v>
      </c>
      <c r="AB39" s="31">
        <v>147.32572739344096</v>
      </c>
      <c r="AC39" s="31">
        <v>156.21058147264452</v>
      </c>
      <c r="AD39" s="31">
        <v>159.41727411333255</v>
      </c>
      <c r="AE39" s="31">
        <v>168.18226085591681</v>
      </c>
      <c r="AF39" s="31">
        <v>187.44683057660447</v>
      </c>
      <c r="AG39" s="31">
        <v>187.67112157302452</v>
      </c>
      <c r="AH39" s="31">
        <v>217.6666114897597</v>
      </c>
      <c r="AI39" s="31">
        <v>237.84204477353461</v>
      </c>
      <c r="AJ39" s="519"/>
      <c r="AM39" s="20"/>
      <c r="AN39" s="20"/>
      <c r="AO39" s="20"/>
      <c r="AP39" s="20"/>
      <c r="AQ39" s="20"/>
      <c r="AR39" s="20"/>
      <c r="AU39" s="512"/>
      <c r="AV39" s="512"/>
      <c r="AW39" s="512"/>
      <c r="AX39" s="512"/>
      <c r="AY39" s="512"/>
      <c r="AZ39" s="512"/>
      <c r="BA39" s="512"/>
      <c r="BB39" s="512"/>
      <c r="BC39" s="512"/>
    </row>
    <row r="40" spans="1:55" x14ac:dyDescent="0.2">
      <c r="A40" s="476" t="s">
        <v>42</v>
      </c>
      <c r="M40" s="33"/>
      <c r="N40" s="33"/>
      <c r="O40" s="33"/>
      <c r="P40" s="33"/>
      <c r="Q40" s="33"/>
      <c r="R40" s="3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U40" s="512"/>
      <c r="AV40" s="512"/>
      <c r="AW40" s="512"/>
      <c r="AX40" s="512"/>
      <c r="AY40" s="512"/>
      <c r="AZ40" s="512"/>
      <c r="BA40" s="512"/>
      <c r="BB40" s="512"/>
      <c r="BC40" s="512"/>
    </row>
    <row r="41" spans="1:55" x14ac:dyDescent="0.2">
      <c r="B41" s="17" t="s">
        <v>5</v>
      </c>
      <c r="C41" s="38">
        <v>58.15</v>
      </c>
      <c r="D41" s="38">
        <v>54.843000000000004</v>
      </c>
      <c r="E41" s="38">
        <v>62.820999999999998</v>
      </c>
      <c r="F41" s="40">
        <v>64.912988999999996</v>
      </c>
      <c r="G41" s="40">
        <v>63.36331525649306</v>
      </c>
      <c r="H41" s="40">
        <v>69.324221732986103</v>
      </c>
      <c r="I41" s="40">
        <v>63.014098086569355</v>
      </c>
      <c r="J41" s="40">
        <v>72.439012946798272</v>
      </c>
      <c r="K41" s="40">
        <v>80.305098002381612</v>
      </c>
      <c r="L41" s="40">
        <v>64.54588577555549</v>
      </c>
      <c r="M41" s="37">
        <v>65.607213233255408</v>
      </c>
      <c r="N41" s="37">
        <v>77.565678440355455</v>
      </c>
      <c r="O41" s="37">
        <v>68.626211097923843</v>
      </c>
      <c r="P41" s="37">
        <v>74.873887931222711</v>
      </c>
      <c r="Q41" s="37">
        <v>88.391610852702414</v>
      </c>
      <c r="R41" s="37">
        <v>83.878017173061508</v>
      </c>
      <c r="S41" s="8">
        <v>80.652372563736662</v>
      </c>
      <c r="T41" s="8">
        <v>93.965646885496625</v>
      </c>
      <c r="U41" s="8">
        <v>109.02884665749012</v>
      </c>
      <c r="V41" s="8">
        <v>100.35955546074152</v>
      </c>
      <c r="W41" s="8">
        <v>136.82480639078713</v>
      </c>
      <c r="X41" s="8">
        <v>127.58297049213111</v>
      </c>
      <c r="Y41" s="8">
        <v>155.09325602335682</v>
      </c>
      <c r="Z41" s="8">
        <v>194.80837846393811</v>
      </c>
      <c r="AA41" s="8">
        <v>221.25672047748893</v>
      </c>
      <c r="AB41" s="8">
        <v>238.94158015913149</v>
      </c>
      <c r="AC41" s="8">
        <v>245.20933152369409</v>
      </c>
      <c r="AD41" s="8">
        <v>223.40400693908663</v>
      </c>
      <c r="AE41" s="8">
        <v>214.35857112774195</v>
      </c>
      <c r="AF41" s="8">
        <v>244.04623754065707</v>
      </c>
      <c r="AG41" s="8">
        <v>284.06222434155694</v>
      </c>
      <c r="AH41" s="8">
        <v>260.74673997629839</v>
      </c>
      <c r="AI41" s="8">
        <v>282.98114275108219</v>
      </c>
      <c r="AU41" s="512"/>
      <c r="AV41" s="512"/>
      <c r="AW41" s="512"/>
      <c r="AX41" s="512"/>
      <c r="AY41" s="512"/>
      <c r="AZ41" s="512"/>
      <c r="BA41" s="512"/>
      <c r="BB41" s="512"/>
      <c r="BC41" s="512"/>
    </row>
    <row r="42" spans="1:55" x14ac:dyDescent="0.2">
      <c r="B42" s="17" t="s">
        <v>4</v>
      </c>
      <c r="C42" s="38">
        <v>24.835999999999999</v>
      </c>
      <c r="D42" s="38">
        <v>40.19</v>
      </c>
      <c r="E42" s="38">
        <v>28.763000000000002</v>
      </c>
      <c r="F42" s="40">
        <v>33.671698860000006</v>
      </c>
      <c r="G42" s="40">
        <v>31.384229215239088</v>
      </c>
      <c r="H42" s="40">
        <v>23.974187020478173</v>
      </c>
      <c r="I42" s="40">
        <v>29.115215125717263</v>
      </c>
      <c r="J42" s="40">
        <v>27.938527981027526</v>
      </c>
      <c r="K42" s="40">
        <v>33.316883948260021</v>
      </c>
      <c r="L42" s="40">
        <v>27.733572636417652</v>
      </c>
      <c r="M42" s="37">
        <v>31.227249135975743</v>
      </c>
      <c r="N42" s="37">
        <v>37.560125357030124</v>
      </c>
      <c r="O42" s="37">
        <v>24.324079022415091</v>
      </c>
      <c r="P42" s="37">
        <v>34.844000305212496</v>
      </c>
      <c r="Q42" s="37">
        <v>37.259038939949519</v>
      </c>
      <c r="R42" s="37">
        <v>26.218317853061361</v>
      </c>
      <c r="S42" s="8">
        <v>26.012546271010336</v>
      </c>
      <c r="T42" s="8">
        <v>31.399638317576045</v>
      </c>
      <c r="U42" s="8">
        <v>39.613481853089347</v>
      </c>
      <c r="V42" s="8">
        <v>40.658150553445708</v>
      </c>
      <c r="W42" s="8">
        <v>73.314822101069893</v>
      </c>
      <c r="X42" s="8">
        <v>70.412945965845893</v>
      </c>
      <c r="Y42" s="8">
        <v>90.69976644187426</v>
      </c>
      <c r="Z42" s="8">
        <v>104.31129924592079</v>
      </c>
      <c r="AA42" s="8">
        <v>110.61187226261535</v>
      </c>
      <c r="AB42" s="8">
        <v>102.8934570603666</v>
      </c>
      <c r="AC42" s="8">
        <v>111.32178743481374</v>
      </c>
      <c r="AD42" s="8">
        <v>96.554482159448739</v>
      </c>
      <c r="AE42" s="8">
        <v>94.71432526888276</v>
      </c>
      <c r="AF42" s="8">
        <v>108.71293997585727</v>
      </c>
      <c r="AG42" s="8">
        <v>123.93623962282055</v>
      </c>
      <c r="AH42" s="8">
        <v>113.37524426157877</v>
      </c>
      <c r="AI42" s="8">
        <v>128.35661412351266</v>
      </c>
      <c r="AU42" s="512"/>
      <c r="AV42" s="512"/>
      <c r="AW42" s="512"/>
      <c r="AX42" s="512"/>
      <c r="AY42" s="512"/>
      <c r="AZ42" s="512"/>
      <c r="BA42" s="512"/>
      <c r="BB42" s="512"/>
      <c r="BC42" s="512"/>
    </row>
    <row r="43" spans="1:55" x14ac:dyDescent="0.2">
      <c r="B43" s="20" t="s">
        <v>3</v>
      </c>
      <c r="C43" s="38">
        <v>7.5590000000000002</v>
      </c>
      <c r="D43" s="38">
        <v>7.5449999999999999</v>
      </c>
      <c r="E43" s="38">
        <v>9.4659999999999993</v>
      </c>
      <c r="F43" s="40">
        <v>10.316964999999998</v>
      </c>
      <c r="G43" s="40">
        <v>10.510907531569488</v>
      </c>
      <c r="H43" s="40">
        <v>12.057911063138977</v>
      </c>
      <c r="I43" s="40">
        <v>14.14686433346747</v>
      </c>
      <c r="J43" s="40">
        <v>29.410104319332191</v>
      </c>
      <c r="K43" s="40">
        <v>28.758540139204246</v>
      </c>
      <c r="L43" s="40">
        <v>21.100596516414907</v>
      </c>
      <c r="M43" s="37">
        <v>27.305080816158775</v>
      </c>
      <c r="N43" s="37">
        <v>24.077906932614688</v>
      </c>
      <c r="O43" s="37">
        <v>7.7767064838941655</v>
      </c>
      <c r="P43" s="37">
        <v>3.239784290218068</v>
      </c>
      <c r="Q43" s="37">
        <v>3.6198098841781023</v>
      </c>
      <c r="R43" s="37">
        <v>13.723878484105736</v>
      </c>
      <c r="S43" s="8">
        <v>10.074785204699385</v>
      </c>
      <c r="T43" s="8">
        <v>8.0203900220104458</v>
      </c>
      <c r="U43" s="8">
        <v>13.81922024146154</v>
      </c>
      <c r="V43" s="8">
        <v>12.226272032507465</v>
      </c>
      <c r="W43" s="8">
        <v>13.182171813685271</v>
      </c>
      <c r="X43" s="8">
        <v>9.6553011128136905</v>
      </c>
      <c r="Y43" s="8">
        <v>8.8324348551007983</v>
      </c>
      <c r="Z43" s="8">
        <v>12.594758152872016</v>
      </c>
      <c r="AA43" s="8">
        <v>16.049890888975558</v>
      </c>
      <c r="AB43" s="8">
        <v>16.626942788653114</v>
      </c>
      <c r="AC43" s="8">
        <v>11.451108508703802</v>
      </c>
      <c r="AD43" s="8">
        <v>12.858062496921347</v>
      </c>
      <c r="AE43" s="8">
        <v>14.670989736107819</v>
      </c>
      <c r="AF43" s="8">
        <v>14.918865914597085</v>
      </c>
      <c r="AG43" s="8">
        <v>15.188619026999332</v>
      </c>
      <c r="AH43" s="8">
        <v>15.166301317337181</v>
      </c>
      <c r="AI43" s="8">
        <v>17.709853152334727</v>
      </c>
      <c r="AU43" s="512"/>
      <c r="AV43" s="512"/>
      <c r="AW43" s="512"/>
      <c r="AX43" s="512"/>
      <c r="AY43" s="512"/>
      <c r="AZ43" s="512"/>
      <c r="BA43" s="512"/>
      <c r="BB43" s="512"/>
      <c r="BC43" s="512"/>
    </row>
    <row r="44" spans="1:55" x14ac:dyDescent="0.2">
      <c r="B44" s="475" t="s">
        <v>2</v>
      </c>
      <c r="C44" s="38">
        <v>8.7550000000000008</v>
      </c>
      <c r="D44" s="38">
        <v>8.8409999999999993</v>
      </c>
      <c r="E44" s="38">
        <v>7.29</v>
      </c>
      <c r="F44" s="40">
        <v>8.9157365100000003</v>
      </c>
      <c r="G44" s="40">
        <v>7.5651067407772485</v>
      </c>
      <c r="H44" s="40">
        <v>10.177756421554498</v>
      </c>
      <c r="I44" s="40">
        <v>10.978056865866947</v>
      </c>
      <c r="J44" s="40">
        <v>12.024050382256211</v>
      </c>
      <c r="K44" s="40">
        <v>12.33388824018896</v>
      </c>
      <c r="L44" s="40">
        <v>8.0910612836622295</v>
      </c>
      <c r="M44" s="37">
        <v>11.295012212440804</v>
      </c>
      <c r="N44" s="37">
        <v>10.89499092715371</v>
      </c>
      <c r="O44" s="37">
        <v>10.172490122674237</v>
      </c>
      <c r="P44" s="37">
        <v>11.966140854637816</v>
      </c>
      <c r="Q44" s="37">
        <v>10.685291094592156</v>
      </c>
      <c r="R44" s="37">
        <v>12.841605093592033</v>
      </c>
      <c r="S44" s="8">
        <v>10.130052584226785</v>
      </c>
      <c r="T44" s="8">
        <v>9.524331220161212</v>
      </c>
      <c r="U44" s="8">
        <v>12.614595228390314</v>
      </c>
      <c r="V44" s="8">
        <v>17.340352150225826</v>
      </c>
      <c r="W44" s="8">
        <v>15.835073188841104</v>
      </c>
      <c r="X44" s="8">
        <v>15.710076453507762</v>
      </c>
      <c r="Y44" s="8">
        <v>22.086229783800889</v>
      </c>
      <c r="Z44" s="8">
        <v>31.120345059354317</v>
      </c>
      <c r="AA44" s="8">
        <v>26.932999937182622</v>
      </c>
      <c r="AB44" s="8">
        <v>33.894910660585488</v>
      </c>
      <c r="AC44" s="8">
        <v>31.274649758599416</v>
      </c>
      <c r="AD44" s="8">
        <v>31.640416380391901</v>
      </c>
      <c r="AE44" s="8">
        <v>28.837843438808914</v>
      </c>
      <c r="AF44" s="8">
        <v>23.896706773144558</v>
      </c>
      <c r="AG44" s="8">
        <v>33.057208473027714</v>
      </c>
      <c r="AH44" s="8">
        <v>40.63588967111157</v>
      </c>
      <c r="AI44" s="8">
        <v>44.274156307000695</v>
      </c>
      <c r="AU44" s="512"/>
      <c r="AV44" s="512"/>
      <c r="AW44" s="512"/>
      <c r="AX44" s="512"/>
      <c r="AY44" s="512"/>
      <c r="AZ44" s="512"/>
      <c r="BA44" s="512"/>
      <c r="BB44" s="512"/>
      <c r="BC44" s="512"/>
    </row>
    <row r="45" spans="1:55" x14ac:dyDescent="0.2">
      <c r="A45" s="476" t="s">
        <v>409</v>
      </c>
      <c r="C45" s="31">
        <f t="shared" ref="C45:AG45" si="6">SUM(C41:C44)</f>
        <v>99.299999999999983</v>
      </c>
      <c r="D45" s="31">
        <f t="shared" si="6"/>
        <v>111.419</v>
      </c>
      <c r="E45" s="31">
        <f t="shared" si="6"/>
        <v>108.34</v>
      </c>
      <c r="F45" s="31">
        <f t="shared" si="6"/>
        <v>117.81738937</v>
      </c>
      <c r="G45" s="31">
        <f t="shared" si="6"/>
        <v>112.82355874407888</v>
      </c>
      <c r="H45" s="31">
        <f t="shared" si="6"/>
        <v>115.53407623815775</v>
      </c>
      <c r="I45" s="31">
        <f t="shared" si="6"/>
        <v>117.25423441162103</v>
      </c>
      <c r="J45" s="31">
        <f t="shared" si="6"/>
        <v>141.8116956294142</v>
      </c>
      <c r="K45" s="31">
        <f t="shared" si="6"/>
        <v>154.71441033003487</v>
      </c>
      <c r="L45" s="31">
        <f t="shared" si="6"/>
        <v>121.47111621205028</v>
      </c>
      <c r="M45" s="31">
        <f t="shared" si="6"/>
        <v>135.43455539783074</v>
      </c>
      <c r="N45" s="31">
        <f t="shared" si="6"/>
        <v>150.09870165715398</v>
      </c>
      <c r="O45" s="31">
        <f t="shared" si="6"/>
        <v>110.89948672690733</v>
      </c>
      <c r="P45" s="31">
        <f t="shared" si="6"/>
        <v>124.9238133812911</v>
      </c>
      <c r="Q45" s="31">
        <f t="shared" si="6"/>
        <v>139.95575077142217</v>
      </c>
      <c r="R45" s="31">
        <f t="shared" si="6"/>
        <v>136.66181860382065</v>
      </c>
      <c r="S45" s="31">
        <f t="shared" si="6"/>
        <v>126.86975662367317</v>
      </c>
      <c r="T45" s="31">
        <f t="shared" si="6"/>
        <v>142.91000644524431</v>
      </c>
      <c r="U45" s="31">
        <f t="shared" si="6"/>
        <v>175.07614398043131</v>
      </c>
      <c r="V45" s="31">
        <f t="shared" si="6"/>
        <v>170.58433019692052</v>
      </c>
      <c r="W45" s="31">
        <f t="shared" si="6"/>
        <v>239.1568734943834</v>
      </c>
      <c r="X45" s="31">
        <f t="shared" si="6"/>
        <v>223.36129402429845</v>
      </c>
      <c r="Y45" s="31">
        <f t="shared" si="6"/>
        <v>276.71168710413275</v>
      </c>
      <c r="Z45" s="31">
        <f t="shared" si="6"/>
        <v>342.83478092208526</v>
      </c>
      <c r="AA45" s="31">
        <f t="shared" si="6"/>
        <v>374.85148356626246</v>
      </c>
      <c r="AB45" s="31">
        <f t="shared" si="6"/>
        <v>392.3568906687367</v>
      </c>
      <c r="AC45" s="31">
        <f t="shared" si="6"/>
        <v>399.25687722581102</v>
      </c>
      <c r="AD45" s="31">
        <f t="shared" si="6"/>
        <v>364.45696797584861</v>
      </c>
      <c r="AE45" s="31">
        <f t="shared" si="6"/>
        <v>352.58172957154147</v>
      </c>
      <c r="AF45" s="31">
        <f t="shared" si="6"/>
        <v>391.57475020425596</v>
      </c>
      <c r="AG45" s="31">
        <f t="shared" si="6"/>
        <v>456.24429146440457</v>
      </c>
      <c r="AH45" s="31">
        <v>429.92417522632587</v>
      </c>
      <c r="AI45" s="31">
        <v>473.32176633393027</v>
      </c>
      <c r="AU45" s="512"/>
      <c r="AV45" s="512"/>
      <c r="AW45" s="512"/>
      <c r="AX45" s="512"/>
      <c r="AY45" s="512"/>
      <c r="AZ45" s="512"/>
      <c r="BA45" s="512"/>
      <c r="BB45" s="512"/>
      <c r="BC45" s="512"/>
    </row>
    <row r="46" spans="1:55" x14ac:dyDescent="0.2">
      <c r="B46" s="476" t="s">
        <v>45</v>
      </c>
      <c r="C46" s="36">
        <v>0.25600000000000001</v>
      </c>
      <c r="D46" s="36">
        <v>0.26100000000000001</v>
      </c>
      <c r="E46" s="36">
        <v>0.23200000000000001</v>
      </c>
      <c r="F46" s="35">
        <v>0.26200000000000007</v>
      </c>
      <c r="G46" s="35">
        <v>0.17299999999999999</v>
      </c>
      <c r="H46" s="35">
        <v>0.3761666666666667</v>
      </c>
      <c r="I46" s="35">
        <v>0.86499999999999999</v>
      </c>
      <c r="J46" s="35">
        <v>1.2798387096774195</v>
      </c>
      <c r="K46" s="35">
        <v>2.2873902439024389</v>
      </c>
      <c r="L46" s="35">
        <v>3.1960000000000002</v>
      </c>
      <c r="M46" s="34">
        <v>3.722</v>
      </c>
      <c r="N46" s="34">
        <v>7.585</v>
      </c>
      <c r="O46" s="34">
        <v>7.7288000000000006</v>
      </c>
      <c r="P46" s="34">
        <v>7.5840969999999999</v>
      </c>
      <c r="Q46" s="34">
        <v>11.69045</v>
      </c>
      <c r="R46" s="34">
        <v>12.546434999999999</v>
      </c>
      <c r="S46" s="31">
        <v>16.728639999999999</v>
      </c>
      <c r="T46" s="31">
        <v>23.57376</v>
      </c>
      <c r="U46" s="31">
        <v>32.79618</v>
      </c>
      <c r="V46" s="31">
        <v>38.294499999999999</v>
      </c>
      <c r="W46" s="31">
        <v>31.016650000000002</v>
      </c>
      <c r="X46" s="31">
        <v>32.031549999999996</v>
      </c>
      <c r="Y46" s="31">
        <v>35.715574999999994</v>
      </c>
      <c r="Z46" s="31">
        <v>39.477899999999998</v>
      </c>
      <c r="AA46" s="31">
        <v>39.151199999999996</v>
      </c>
      <c r="AB46" s="31">
        <v>40.673839999999998</v>
      </c>
      <c r="AC46" s="31">
        <v>44.089118888888883</v>
      </c>
      <c r="AD46" s="31">
        <v>50.222000000000001</v>
      </c>
      <c r="AE46" s="31">
        <v>54.713000000000001</v>
      </c>
      <c r="AF46" s="31">
        <v>55.301499999999997</v>
      </c>
      <c r="AG46" s="31">
        <v>51.319000000000003</v>
      </c>
      <c r="AH46" s="31">
        <v>52.7179</v>
      </c>
      <c r="AI46" s="31">
        <v>53.648999999999994</v>
      </c>
      <c r="AU46" s="512"/>
      <c r="AV46" s="512"/>
      <c r="AW46" s="512"/>
      <c r="AX46" s="512"/>
      <c r="AY46" s="512"/>
      <c r="AZ46" s="512"/>
      <c r="BA46" s="512"/>
      <c r="BB46" s="512"/>
      <c r="BC46" s="512"/>
    </row>
    <row r="47" spans="1:55" x14ac:dyDescent="0.2">
      <c r="M47" s="33"/>
      <c r="N47" s="33"/>
      <c r="O47" s="33"/>
      <c r="P47" s="33"/>
      <c r="Q47" s="33"/>
      <c r="R47" s="3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U47" s="512"/>
      <c r="AV47" s="512"/>
      <c r="AW47" s="512"/>
      <c r="AX47" s="512"/>
      <c r="AY47" s="512"/>
      <c r="AZ47" s="512"/>
      <c r="BA47" s="512"/>
      <c r="BB47" s="512"/>
      <c r="BC47" s="512"/>
    </row>
    <row r="48" spans="1:55" x14ac:dyDescent="0.2">
      <c r="A48" s="476" t="s">
        <v>1</v>
      </c>
      <c r="C48" s="31">
        <f t="shared" ref="C48:AG48" si="7">SUM(C39,C45,C46)</f>
        <v>210.41</v>
      </c>
      <c r="D48" s="31">
        <f t="shared" si="7"/>
        <v>233.09799999999998</v>
      </c>
      <c r="E48" s="31">
        <f t="shared" si="7"/>
        <v>223.64099999999999</v>
      </c>
      <c r="F48" s="31">
        <f t="shared" si="7"/>
        <v>236.26050059462767</v>
      </c>
      <c r="G48" s="31">
        <f t="shared" si="7"/>
        <v>260.17452513820729</v>
      </c>
      <c r="H48" s="31">
        <f t="shared" si="7"/>
        <v>268.12800211444687</v>
      </c>
      <c r="I48" s="31">
        <f t="shared" si="7"/>
        <v>282.92381600806021</v>
      </c>
      <c r="J48" s="31">
        <f t="shared" si="7"/>
        <v>270.15962345044784</v>
      </c>
      <c r="K48" s="31">
        <f t="shared" si="7"/>
        <v>273.76505223977267</v>
      </c>
      <c r="L48" s="31">
        <f t="shared" si="7"/>
        <v>249.81660978443486</v>
      </c>
      <c r="M48" s="31">
        <f t="shared" si="7"/>
        <v>268.81345233538616</v>
      </c>
      <c r="N48" s="31">
        <f t="shared" si="7"/>
        <v>285.52381250663694</v>
      </c>
      <c r="O48" s="31">
        <f t="shared" si="7"/>
        <v>228.23302601098956</v>
      </c>
      <c r="P48" s="31">
        <f t="shared" si="7"/>
        <v>234.27516433961074</v>
      </c>
      <c r="Q48" s="31">
        <f t="shared" si="7"/>
        <v>265.74891515660653</v>
      </c>
      <c r="R48" s="31">
        <f t="shared" si="7"/>
        <v>230.16094890722644</v>
      </c>
      <c r="S48" s="31">
        <f t="shared" si="7"/>
        <v>237.67671932407131</v>
      </c>
      <c r="T48" s="31">
        <f t="shared" si="7"/>
        <v>259.51947479500814</v>
      </c>
      <c r="U48" s="31">
        <f t="shared" si="7"/>
        <v>308.86520491824081</v>
      </c>
      <c r="V48" s="31">
        <f t="shared" si="7"/>
        <v>306.22708476564401</v>
      </c>
      <c r="W48" s="31">
        <f t="shared" si="7"/>
        <v>383.4937082977595</v>
      </c>
      <c r="X48" s="31">
        <f t="shared" si="7"/>
        <v>389.10630213389965</v>
      </c>
      <c r="Y48" s="31">
        <f t="shared" si="7"/>
        <v>459.84262419849148</v>
      </c>
      <c r="Z48" s="31">
        <f t="shared" si="7"/>
        <v>531.75755223282408</v>
      </c>
      <c r="AA48" s="31">
        <f t="shared" si="7"/>
        <v>559.03822126116165</v>
      </c>
      <c r="AB48" s="31">
        <f t="shared" si="7"/>
        <v>580.35645806217769</v>
      </c>
      <c r="AC48" s="31">
        <f t="shared" si="7"/>
        <v>599.55657758734435</v>
      </c>
      <c r="AD48" s="31">
        <f t="shared" si="7"/>
        <v>574.09624208918115</v>
      </c>
      <c r="AE48" s="31">
        <f t="shared" si="7"/>
        <v>575.4769904274583</v>
      </c>
      <c r="AF48" s="31">
        <f t="shared" si="7"/>
        <v>634.32308078086044</v>
      </c>
      <c r="AG48" s="31">
        <f t="shared" si="7"/>
        <v>695.23441303742902</v>
      </c>
      <c r="AH48" s="31">
        <v>700.30868671608562</v>
      </c>
      <c r="AI48" s="31">
        <v>764.81281110746488</v>
      </c>
      <c r="AU48" s="512"/>
      <c r="AV48" s="512"/>
      <c r="AW48" s="512"/>
      <c r="AX48" s="512"/>
      <c r="AY48" s="512"/>
      <c r="AZ48" s="512"/>
      <c r="BA48" s="512"/>
      <c r="BB48" s="512"/>
      <c r="BC48" s="512"/>
    </row>
    <row r="49" spans="1:46" ht="13.5" thickBo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46" x14ac:dyDescent="0.2">
      <c r="C50" s="28"/>
      <c r="X50" s="513"/>
    </row>
    <row r="51" spans="1:46" x14ac:dyDescent="0.2">
      <c r="A51" s="60" t="s">
        <v>44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3"/>
      <c r="O51" s="23"/>
      <c r="P51" s="23"/>
      <c r="Q51" s="23"/>
      <c r="R51" s="23"/>
      <c r="S51" s="23"/>
      <c r="T51" s="22"/>
      <c r="U51" s="22"/>
      <c r="V51" s="22"/>
      <c r="W51" s="22"/>
      <c r="X51" s="22"/>
      <c r="Y51" s="22"/>
      <c r="Z51" s="22"/>
      <c r="AA51" s="22"/>
      <c r="AB51" s="22"/>
      <c r="AC51" s="26"/>
      <c r="AD51" s="26"/>
      <c r="AE51" s="26"/>
      <c r="AF51" s="26"/>
      <c r="AG51" s="26"/>
      <c r="AH51" s="26"/>
      <c r="AI51" s="26"/>
      <c r="AT51" s="514"/>
    </row>
    <row r="52" spans="1:46" x14ac:dyDescent="0.2">
      <c r="A52" s="636" t="s">
        <v>421</v>
      </c>
      <c r="B52" s="203"/>
      <c r="X52" s="513"/>
    </row>
    <row r="53" spans="1:46" x14ac:dyDescent="0.2">
      <c r="A53" s="347" t="s">
        <v>469</v>
      </c>
      <c r="B53" s="103"/>
      <c r="D53" s="25"/>
      <c r="E53" s="25"/>
      <c r="F53" s="25"/>
      <c r="G53" s="24"/>
      <c r="H53" s="24"/>
      <c r="I53" s="24"/>
      <c r="J53" s="24"/>
      <c r="K53" s="24"/>
      <c r="L53" s="24"/>
      <c r="M53" s="24"/>
      <c r="N53" s="23"/>
      <c r="O53" s="23"/>
      <c r="P53" s="23"/>
      <c r="Q53" s="23"/>
      <c r="R53" s="23"/>
      <c r="S53" s="23"/>
      <c r="T53" s="22"/>
      <c r="U53" s="22"/>
      <c r="V53" s="22"/>
      <c r="W53" s="22"/>
      <c r="X53" s="22"/>
      <c r="Y53" s="22"/>
      <c r="Z53" s="22"/>
      <c r="AA53" s="22"/>
      <c r="AB53" s="22"/>
    </row>
    <row r="54" spans="1:46" x14ac:dyDescent="0.2">
      <c r="A54" s="476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0"/>
      <c r="AB54" s="19"/>
      <c r="AC54" s="20"/>
      <c r="AD54" s="20"/>
      <c r="AE54" s="20"/>
      <c r="AF54" s="20"/>
      <c r="AG54" s="20"/>
      <c r="AH54" s="20"/>
      <c r="AI54" s="20"/>
    </row>
    <row r="55" spans="1:46" x14ac:dyDescent="0.2">
      <c r="A55" s="60"/>
      <c r="X55" s="513"/>
      <c r="Y55" s="21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46" x14ac:dyDescent="0.2">
      <c r="A56" s="515"/>
      <c r="B56" s="516" t="s">
        <v>38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/>
      <c r="O56" s="21"/>
      <c r="P56" s="21"/>
      <c r="Q56" s="21"/>
      <c r="R56" s="21"/>
      <c r="S56" s="21"/>
      <c r="T56" s="19"/>
      <c r="U56" s="19"/>
      <c r="V56" s="19"/>
      <c r="W56" s="19"/>
      <c r="X56" s="513"/>
      <c r="Y56" s="513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46" x14ac:dyDescent="0.2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9"/>
      <c r="X57" s="513"/>
      <c r="Y57" s="513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46" x14ac:dyDescent="0.2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46" x14ac:dyDescent="0.2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46" x14ac:dyDescent="0.2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46" x14ac:dyDescent="0.2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46" x14ac:dyDescent="0.2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46" x14ac:dyDescent="0.2">
      <c r="D63" s="18"/>
    </row>
    <row r="64" spans="1:46" x14ac:dyDescent="0.2">
      <c r="D64" s="18"/>
    </row>
    <row r="65" spans="4:4" x14ac:dyDescent="0.2">
      <c r="D65" s="18"/>
    </row>
    <row r="66" spans="4:4" x14ac:dyDescent="0.2">
      <c r="D66" s="18"/>
    </row>
    <row r="67" spans="4:4" x14ac:dyDescent="0.2">
      <c r="D67" s="18"/>
    </row>
  </sheetData>
  <hyperlinks>
    <hyperlink ref="AH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7F85"/>
  </sheetPr>
  <dimension ref="A1:AK85"/>
  <sheetViews>
    <sheetView showGridLines="0" zoomScaleNormal="10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C7" sqref="C7"/>
    </sheetView>
  </sheetViews>
  <sheetFormatPr defaultColWidth="7.109375" defaultRowHeight="12.75" x14ac:dyDescent="0.2"/>
  <cols>
    <col min="1" max="1" width="2.44140625" style="17" customWidth="1"/>
    <col min="2" max="2" width="36.33203125" style="49" customWidth="1"/>
    <col min="3" max="24" width="7.5546875" style="49" customWidth="1"/>
    <col min="25" max="26" width="7.6640625" style="49" customWidth="1"/>
    <col min="27" max="27" width="7.6640625" style="17" customWidth="1"/>
    <col min="28" max="30" width="7.5546875" style="17" customWidth="1"/>
    <col min="31" max="31" width="7.44140625" style="17" customWidth="1"/>
    <col min="32" max="32" width="7.5546875" style="20" customWidth="1"/>
    <col min="33" max="34" width="7.109375" style="17"/>
    <col min="35" max="35" width="17" style="17" bestFit="1" customWidth="1"/>
    <col min="36" max="16384" width="7.109375" style="17"/>
  </cols>
  <sheetData>
    <row r="1" spans="1:36" s="49" customFormat="1" x14ac:dyDescent="0.2">
      <c r="A1" s="839" t="s">
        <v>411</v>
      </c>
      <c r="B1" s="839"/>
      <c r="C1" s="839"/>
      <c r="D1" s="839"/>
      <c r="E1" s="839"/>
      <c r="F1" s="839"/>
      <c r="G1" s="839"/>
      <c r="AD1" s="457"/>
      <c r="AE1" s="457" t="s">
        <v>468</v>
      </c>
      <c r="AF1" s="645" t="s">
        <v>456</v>
      </c>
    </row>
    <row r="2" spans="1:36" s="49" customFormat="1" x14ac:dyDescent="0.2">
      <c r="A2" s="510" t="s">
        <v>78</v>
      </c>
      <c r="AA2" s="52"/>
      <c r="AB2" s="52"/>
      <c r="AC2" s="52"/>
      <c r="AD2" s="52"/>
      <c r="AE2" s="52"/>
      <c r="AF2" s="52"/>
    </row>
    <row r="3" spans="1:36" s="49" customFormat="1" ht="13.5" thickBot="1" x14ac:dyDescent="0.25">
      <c r="A3" s="60" t="s">
        <v>73</v>
      </c>
      <c r="B3" s="412"/>
      <c r="AA3" s="52"/>
      <c r="AB3" s="52"/>
      <c r="AC3" s="52"/>
      <c r="AD3" s="52"/>
      <c r="AE3" s="52"/>
      <c r="AF3" s="52"/>
    </row>
    <row r="4" spans="1:36" ht="12.75" customHeight="1" x14ac:dyDescent="0.2">
      <c r="A4" s="699"/>
      <c r="B4" s="707"/>
      <c r="C4" s="708"/>
      <c r="D4" s="709"/>
      <c r="E4" s="708"/>
      <c r="F4" s="709"/>
      <c r="G4" s="708"/>
      <c r="H4" s="709"/>
      <c r="I4" s="708"/>
      <c r="J4" s="709"/>
      <c r="K4" s="708"/>
      <c r="L4" s="709"/>
      <c r="M4" s="708"/>
      <c r="N4" s="709"/>
      <c r="O4" s="708"/>
      <c r="P4" s="709"/>
      <c r="Q4" s="709"/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</row>
    <row r="5" spans="1:36" ht="12.75" customHeight="1" x14ac:dyDescent="0.2">
      <c r="A5" s="700"/>
      <c r="B5" s="710" t="s">
        <v>39</v>
      </c>
      <c r="C5" s="711">
        <v>1988</v>
      </c>
      <c r="D5" s="702">
        <v>1989</v>
      </c>
      <c r="E5" s="711">
        <v>1990</v>
      </c>
      <c r="F5" s="702">
        <v>1991</v>
      </c>
      <c r="G5" s="711">
        <v>1992</v>
      </c>
      <c r="H5" s="702">
        <v>1993</v>
      </c>
      <c r="I5" s="711">
        <v>1994</v>
      </c>
      <c r="J5" s="702">
        <v>1995</v>
      </c>
      <c r="K5" s="711">
        <v>1996</v>
      </c>
      <c r="L5" s="702">
        <v>1997</v>
      </c>
      <c r="M5" s="711">
        <v>1998</v>
      </c>
      <c r="N5" s="702">
        <v>1999</v>
      </c>
      <c r="O5" s="711">
        <v>2000</v>
      </c>
      <c r="P5" s="702">
        <v>2001</v>
      </c>
      <c r="Q5" s="702">
        <v>2002</v>
      </c>
      <c r="R5" s="702">
        <v>2003</v>
      </c>
      <c r="S5" s="702">
        <v>2004</v>
      </c>
      <c r="T5" s="702">
        <v>2005</v>
      </c>
      <c r="U5" s="702">
        <v>2006</v>
      </c>
      <c r="V5" s="702">
        <v>2007</v>
      </c>
      <c r="W5" s="702">
        <v>2008</v>
      </c>
      <c r="X5" s="702">
        <v>2009</v>
      </c>
      <c r="Y5" s="702">
        <v>2010</v>
      </c>
      <c r="Z5" s="702">
        <v>2011</v>
      </c>
      <c r="AA5" s="702">
        <v>2012</v>
      </c>
      <c r="AB5" s="702">
        <v>2013</v>
      </c>
      <c r="AC5" s="702">
        <v>2014</v>
      </c>
      <c r="AD5" s="702">
        <v>2015</v>
      </c>
      <c r="AE5" s="702">
        <v>2016</v>
      </c>
      <c r="AF5" s="702">
        <v>2017</v>
      </c>
    </row>
    <row r="6" spans="1:36" ht="13.5" thickBot="1" x14ac:dyDescent="0.25">
      <c r="A6" s="703"/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2"/>
      <c r="Z6" s="712"/>
      <c r="AA6" s="704"/>
      <c r="AB6" s="704"/>
      <c r="AC6" s="704"/>
      <c r="AD6" s="713"/>
      <c r="AE6" s="706"/>
      <c r="AF6" s="706" t="s">
        <v>37</v>
      </c>
    </row>
    <row r="7" spans="1:36" x14ac:dyDescent="0.2">
      <c r="A7" s="60" t="s">
        <v>72</v>
      </c>
      <c r="B7" s="51"/>
      <c r="AA7" s="21"/>
      <c r="AB7" s="21"/>
      <c r="AC7" s="21"/>
      <c r="AD7" s="21"/>
      <c r="AE7" s="21"/>
      <c r="AF7" s="21"/>
      <c r="AH7" s="3"/>
      <c r="AI7" s="15"/>
    </row>
    <row r="8" spans="1:36" x14ac:dyDescent="0.2">
      <c r="A8" s="517" t="s">
        <v>36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21"/>
      <c r="AF8" s="21"/>
      <c r="AH8" s="58"/>
      <c r="AJ8" s="21"/>
    </row>
    <row r="9" spans="1:36" x14ac:dyDescent="0.2">
      <c r="A9" s="518"/>
      <c r="B9" s="17" t="s">
        <v>69</v>
      </c>
      <c r="C9" s="73">
        <v>498.23119800000012</v>
      </c>
      <c r="D9" s="73">
        <v>469.75220400000012</v>
      </c>
      <c r="E9" s="73">
        <v>466.45026299999972</v>
      </c>
      <c r="F9" s="73">
        <v>464.58168999999998</v>
      </c>
      <c r="G9" s="73">
        <v>458.31576899999999</v>
      </c>
      <c r="H9" s="73">
        <v>417.09057300000001</v>
      </c>
      <c r="I9" s="73">
        <v>438.02064899999993</v>
      </c>
      <c r="J9" s="73">
        <v>452.8545059999999</v>
      </c>
      <c r="K9" s="73">
        <v>432.68657000000007</v>
      </c>
      <c r="L9" s="73">
        <v>446.31407400000012</v>
      </c>
      <c r="M9" s="73">
        <v>464.04995600000007</v>
      </c>
      <c r="N9" s="73">
        <v>467.69932199999994</v>
      </c>
      <c r="O9" s="73">
        <v>473.72923899999995</v>
      </c>
      <c r="P9" s="73">
        <v>467.78697499999998</v>
      </c>
      <c r="Q9" s="73">
        <v>448.43326100000002</v>
      </c>
      <c r="R9" s="73">
        <v>473.94101600000016</v>
      </c>
      <c r="S9" s="73">
        <v>523.75338999999985</v>
      </c>
      <c r="T9" s="73">
        <v>520.37577900000019</v>
      </c>
      <c r="U9" s="73">
        <v>537.923632</v>
      </c>
      <c r="V9" s="73">
        <v>522.70949900000016</v>
      </c>
      <c r="W9" s="73">
        <v>477.71836399999984</v>
      </c>
      <c r="X9" s="73">
        <v>456.08262700000006</v>
      </c>
      <c r="Y9" s="73">
        <v>455.65018599999996</v>
      </c>
      <c r="Z9" s="73">
        <v>458.86793499999999</v>
      </c>
      <c r="AA9" s="46">
        <v>480.78390500000029</v>
      </c>
      <c r="AB9" s="46">
        <v>478.82207400000027</v>
      </c>
      <c r="AC9" s="46">
        <v>443.74654199999992</v>
      </c>
      <c r="AD9" s="46">
        <v>412.73185099999989</v>
      </c>
      <c r="AE9" s="46">
        <v>381.78650699999997</v>
      </c>
      <c r="AF9" s="46">
        <v>525.31363199999976</v>
      </c>
      <c r="AH9" s="15"/>
      <c r="AJ9" s="21"/>
    </row>
    <row r="10" spans="1:36" x14ac:dyDescent="0.2">
      <c r="A10" s="49"/>
      <c r="B10" s="17" t="s">
        <v>68</v>
      </c>
      <c r="C10" s="73">
        <v>91.368272000000005</v>
      </c>
      <c r="D10" s="73">
        <v>96.47704600000003</v>
      </c>
      <c r="E10" s="73">
        <v>97.871344000000008</v>
      </c>
      <c r="F10" s="73">
        <v>89.430330999999995</v>
      </c>
      <c r="G10" s="73">
        <v>107.84788999999999</v>
      </c>
      <c r="H10" s="73">
        <v>99.345079999999982</v>
      </c>
      <c r="I10" s="73">
        <v>101.305426</v>
      </c>
      <c r="J10" s="73">
        <v>103.12181400000003</v>
      </c>
      <c r="K10" s="73">
        <v>95.282166999999987</v>
      </c>
      <c r="L10" s="73">
        <v>101.86018899999996</v>
      </c>
      <c r="M10" s="73">
        <v>131.98304199999998</v>
      </c>
      <c r="N10" s="73">
        <v>118.06400400000004</v>
      </c>
      <c r="O10" s="73">
        <v>124.42031399999999</v>
      </c>
      <c r="P10" s="73">
        <v>113.61737899999997</v>
      </c>
      <c r="Q10" s="73">
        <v>110.93831599999999</v>
      </c>
      <c r="R10" s="73">
        <v>116.73908899999996</v>
      </c>
      <c r="S10" s="73">
        <v>139.34971300000007</v>
      </c>
      <c r="T10" s="73">
        <v>151.21210599999995</v>
      </c>
      <c r="U10" s="73">
        <v>126.23132499999994</v>
      </c>
      <c r="V10" s="73">
        <v>127.86476300000001</v>
      </c>
      <c r="W10" s="73">
        <v>137.91645599999998</v>
      </c>
      <c r="X10" s="73">
        <v>117.03894200000001</v>
      </c>
      <c r="Y10" s="73">
        <v>130.09677500000001</v>
      </c>
      <c r="Z10" s="73">
        <v>140.49920700000007</v>
      </c>
      <c r="AA10" s="75">
        <v>138.94612199999989</v>
      </c>
      <c r="AB10" s="75">
        <v>148.59536800000004</v>
      </c>
      <c r="AC10" s="75">
        <v>167.05091999999996</v>
      </c>
      <c r="AD10" s="75">
        <v>150.00095800000011</v>
      </c>
      <c r="AE10" s="75">
        <v>145.93867400000002</v>
      </c>
      <c r="AF10" s="75">
        <v>132.98140199999995</v>
      </c>
      <c r="AH10" s="15"/>
      <c r="AJ10" s="21"/>
    </row>
    <row r="11" spans="1:36" x14ac:dyDescent="0.2">
      <c r="A11" s="49"/>
      <c r="B11" s="20" t="s">
        <v>67</v>
      </c>
      <c r="C11" s="73">
        <v>1.0686389999999999</v>
      </c>
      <c r="D11" s="73">
        <v>1.2489730000000001</v>
      </c>
      <c r="E11" s="73">
        <v>1.328835</v>
      </c>
      <c r="F11" s="73">
        <v>0.887378</v>
      </c>
      <c r="G11" s="73">
        <v>2.5212449999999995</v>
      </c>
      <c r="H11" s="73">
        <v>1.0384229999999999</v>
      </c>
      <c r="I11" s="73">
        <v>5.241771</v>
      </c>
      <c r="J11" s="73">
        <v>0.75068200000000007</v>
      </c>
      <c r="K11" s="73">
        <v>0.18493100000000001</v>
      </c>
      <c r="L11" s="73">
        <v>9.7347000000000003E-2</v>
      </c>
      <c r="M11" s="73">
        <v>4.5497810000000003</v>
      </c>
      <c r="N11" s="73">
        <v>4.1828060000000002</v>
      </c>
      <c r="O11" s="73">
        <v>0.797651</v>
      </c>
      <c r="P11" s="73">
        <v>9.8808000000000007E-2</v>
      </c>
      <c r="Q11" s="73">
        <v>9.9671999999999997E-2</v>
      </c>
      <c r="R11" s="73">
        <v>2.5362090000000004</v>
      </c>
      <c r="S11" s="73">
        <v>1.2716240000000001</v>
      </c>
      <c r="T11" s="73">
        <v>0.44401799999999991</v>
      </c>
      <c r="U11" s="73">
        <v>1.7233940000000001</v>
      </c>
      <c r="V11" s="73">
        <v>0.68542700000000001</v>
      </c>
      <c r="W11" s="73">
        <v>0.41644200000000003</v>
      </c>
      <c r="X11" s="73">
        <v>0.42940500000000004</v>
      </c>
      <c r="Y11" s="73">
        <v>5.2014439999999995</v>
      </c>
      <c r="Z11" s="73">
        <v>0.59550899999999996</v>
      </c>
      <c r="AA11" s="75">
        <v>942.24580500000013</v>
      </c>
      <c r="AB11" s="75">
        <v>276.25287299999991</v>
      </c>
      <c r="AC11" s="75">
        <v>282.23390699999982</v>
      </c>
      <c r="AD11" s="75">
        <v>18.995998000000004</v>
      </c>
      <c r="AE11" s="75">
        <v>27.357465999999999</v>
      </c>
      <c r="AF11" s="75">
        <v>22.208911000000001</v>
      </c>
      <c r="AH11" s="15"/>
      <c r="AI11" s="16"/>
      <c r="AJ11" s="21"/>
    </row>
    <row r="12" spans="1:36" x14ac:dyDescent="0.2">
      <c r="A12" s="49"/>
      <c r="B12" s="17" t="s">
        <v>66</v>
      </c>
      <c r="C12" s="73">
        <v>23.459099000000005</v>
      </c>
      <c r="D12" s="73">
        <v>28.873368000000003</v>
      </c>
      <c r="E12" s="73">
        <v>27.365714000000008</v>
      </c>
      <c r="F12" s="73">
        <v>26.215994999999996</v>
      </c>
      <c r="G12" s="73">
        <v>33.570082999999997</v>
      </c>
      <c r="H12" s="73">
        <v>28.967173000000006</v>
      </c>
      <c r="I12" s="73">
        <v>32.177975000000004</v>
      </c>
      <c r="J12" s="73">
        <v>30.501085000000003</v>
      </c>
      <c r="K12" s="73">
        <v>27.829144000000007</v>
      </c>
      <c r="L12" s="73">
        <v>36.122028999999991</v>
      </c>
      <c r="M12" s="73">
        <v>39.536156000000013</v>
      </c>
      <c r="N12" s="73">
        <v>55.953741999999984</v>
      </c>
      <c r="O12" s="73">
        <v>80.074939000000015</v>
      </c>
      <c r="P12" s="73">
        <v>162.75090600000004</v>
      </c>
      <c r="Q12" s="73">
        <v>146.92674499999998</v>
      </c>
      <c r="R12" s="73">
        <v>53.886744999999991</v>
      </c>
      <c r="S12" s="73">
        <v>51.072332000000031</v>
      </c>
      <c r="T12" s="73">
        <v>71.57648800000004</v>
      </c>
      <c r="U12" s="73">
        <v>65.953608999999986</v>
      </c>
      <c r="V12" s="73">
        <v>74.783371000000031</v>
      </c>
      <c r="W12" s="73">
        <v>73.02018200000002</v>
      </c>
      <c r="X12" s="73">
        <v>66.661200000000022</v>
      </c>
      <c r="Y12" s="73">
        <v>54.394103000000015</v>
      </c>
      <c r="Z12" s="73">
        <v>63.520180999999994</v>
      </c>
      <c r="AA12" s="75">
        <v>61.919290000000039</v>
      </c>
      <c r="AB12" s="75">
        <v>59.786356000000033</v>
      </c>
      <c r="AC12" s="75">
        <v>60.483482999999993</v>
      </c>
      <c r="AD12" s="75">
        <v>49.041887999999979</v>
      </c>
      <c r="AE12" s="75">
        <v>55.541161999999979</v>
      </c>
      <c r="AF12" s="75">
        <v>49.730949000000017</v>
      </c>
      <c r="AH12" s="15"/>
      <c r="AI12" s="16"/>
    </row>
    <row r="13" spans="1:36" x14ac:dyDescent="0.2">
      <c r="A13" s="49"/>
      <c r="B13" s="17" t="s">
        <v>65</v>
      </c>
      <c r="C13" s="73">
        <v>7.3331089999999985</v>
      </c>
      <c r="D13" s="73">
        <v>9.0769979999999997</v>
      </c>
      <c r="E13" s="73">
        <v>7.4735130000000014</v>
      </c>
      <c r="F13" s="73">
        <v>7.3426440000000008</v>
      </c>
      <c r="G13" s="73">
        <v>9.1932500000000044</v>
      </c>
      <c r="H13" s="73">
        <v>9.4751089999999998</v>
      </c>
      <c r="I13" s="73">
        <v>11.768598000000001</v>
      </c>
      <c r="J13" s="73">
        <v>12.62055</v>
      </c>
      <c r="K13" s="73">
        <v>14.554828000000001</v>
      </c>
      <c r="L13" s="73">
        <v>16.253571999999998</v>
      </c>
      <c r="M13" s="73">
        <v>11.686750999999997</v>
      </c>
      <c r="N13" s="73">
        <v>16.159039999999997</v>
      </c>
      <c r="O13" s="73">
        <v>14.720392000000009</v>
      </c>
      <c r="P13" s="73">
        <v>13.295099</v>
      </c>
      <c r="Q13" s="73">
        <v>16.246849999999991</v>
      </c>
      <c r="R13" s="73">
        <v>16.806260000000009</v>
      </c>
      <c r="S13" s="73">
        <v>16.329290000000004</v>
      </c>
      <c r="T13" s="73">
        <v>19.818072000000004</v>
      </c>
      <c r="U13" s="73">
        <v>22.278789999999994</v>
      </c>
      <c r="V13" s="73">
        <v>18.095441000000005</v>
      </c>
      <c r="W13" s="73">
        <v>16.524757000000005</v>
      </c>
      <c r="X13" s="73">
        <v>18.048998999999998</v>
      </c>
      <c r="Y13" s="73">
        <v>15.801637999999995</v>
      </c>
      <c r="Z13" s="73">
        <v>18.483431</v>
      </c>
      <c r="AA13" s="75">
        <v>19.397519000000006</v>
      </c>
      <c r="AB13" s="75">
        <v>15.053968999999999</v>
      </c>
      <c r="AC13" s="75">
        <v>19.470410000000008</v>
      </c>
      <c r="AD13" s="75">
        <v>18.931455999999997</v>
      </c>
      <c r="AE13" s="75">
        <v>17.724897000000009</v>
      </c>
      <c r="AF13" s="75">
        <v>16.767367999999998</v>
      </c>
      <c r="AH13" s="15"/>
      <c r="AI13" s="59"/>
    </row>
    <row r="14" spans="1:36" x14ac:dyDescent="0.2">
      <c r="A14" s="518"/>
      <c r="B14" s="17" t="s">
        <v>64</v>
      </c>
      <c r="C14" s="73">
        <v>83.845678999999976</v>
      </c>
      <c r="D14" s="73">
        <v>100.15871100000005</v>
      </c>
      <c r="E14" s="73">
        <v>91.619249999999994</v>
      </c>
      <c r="F14" s="73">
        <v>76.954980000000006</v>
      </c>
      <c r="G14" s="73">
        <v>98.084935999999999</v>
      </c>
      <c r="H14" s="73">
        <v>73.364347000000024</v>
      </c>
      <c r="I14" s="73">
        <v>80.742839000000004</v>
      </c>
      <c r="J14" s="73">
        <v>66.766201000000009</v>
      </c>
      <c r="K14" s="73">
        <v>86.864443000000009</v>
      </c>
      <c r="L14" s="73">
        <v>84.798575000000028</v>
      </c>
      <c r="M14" s="73">
        <v>89.103151000000011</v>
      </c>
      <c r="N14" s="73">
        <v>107.72095199999995</v>
      </c>
      <c r="O14" s="73">
        <v>101.84196300000002</v>
      </c>
      <c r="P14" s="73">
        <v>158.24255600000001</v>
      </c>
      <c r="Q14" s="73">
        <v>120.92228400000008</v>
      </c>
      <c r="R14" s="73">
        <v>86.490268</v>
      </c>
      <c r="S14" s="73">
        <v>89.849171999999982</v>
      </c>
      <c r="T14" s="73">
        <v>97.243631000000022</v>
      </c>
      <c r="U14" s="73">
        <v>93.308575999999931</v>
      </c>
      <c r="V14" s="73">
        <v>87.328819000000038</v>
      </c>
      <c r="W14" s="73">
        <v>74.999209999999977</v>
      </c>
      <c r="X14" s="73">
        <v>68.899264000000102</v>
      </c>
      <c r="Y14" s="73">
        <v>63.513819999999953</v>
      </c>
      <c r="Z14" s="73">
        <v>70.28438600000004</v>
      </c>
      <c r="AA14" s="75">
        <v>80.63752300000003</v>
      </c>
      <c r="AB14" s="75">
        <v>87.520781999999969</v>
      </c>
      <c r="AC14" s="75">
        <v>86.935955000000007</v>
      </c>
      <c r="AD14" s="75">
        <v>104.51540199999997</v>
      </c>
      <c r="AE14" s="75">
        <v>98.043473000000049</v>
      </c>
      <c r="AF14" s="75">
        <v>90.014256000000017</v>
      </c>
      <c r="AH14" s="54"/>
    </row>
    <row r="15" spans="1:36" x14ac:dyDescent="0.2">
      <c r="A15" s="53"/>
      <c r="B15" s="17" t="s">
        <v>63</v>
      </c>
      <c r="C15" s="73">
        <v>4.2680179999999996</v>
      </c>
      <c r="D15" s="73">
        <v>4.9459390000000001</v>
      </c>
      <c r="E15" s="73">
        <v>4.7927019999999994</v>
      </c>
      <c r="F15" s="73">
        <v>5.1231599999999986</v>
      </c>
      <c r="G15" s="73">
        <v>6.8980300000000012</v>
      </c>
      <c r="H15" s="73">
        <v>6.1501070000000002</v>
      </c>
      <c r="I15" s="73">
        <v>10.656117</v>
      </c>
      <c r="J15" s="73">
        <v>14.152790999999999</v>
      </c>
      <c r="K15" s="73">
        <v>30.750378999999995</v>
      </c>
      <c r="L15" s="73">
        <v>29.050136999999996</v>
      </c>
      <c r="M15" s="73">
        <v>15.591456000000001</v>
      </c>
      <c r="N15" s="73">
        <v>7.9130579999999995</v>
      </c>
      <c r="O15" s="73">
        <v>10.094116</v>
      </c>
      <c r="P15" s="73">
        <v>6.5607359999999986</v>
      </c>
      <c r="Q15" s="73">
        <v>9.6747219999999992</v>
      </c>
      <c r="R15" s="73">
        <v>5.7987149999999996</v>
      </c>
      <c r="S15" s="73">
        <v>6.1314799999999972</v>
      </c>
      <c r="T15" s="73">
        <v>8.4296009999999999</v>
      </c>
      <c r="U15" s="73">
        <v>8.9058589999999995</v>
      </c>
      <c r="V15" s="73">
        <v>7.5158269999999998</v>
      </c>
      <c r="W15" s="73">
        <v>5.1249420000000017</v>
      </c>
      <c r="X15" s="73">
        <v>5.8584400000000008</v>
      </c>
      <c r="Y15" s="73">
        <v>5.0910209999999987</v>
      </c>
      <c r="Z15" s="73">
        <v>5.4390540000000041</v>
      </c>
      <c r="AA15" s="75">
        <v>7.0954350000000028</v>
      </c>
      <c r="AB15" s="75">
        <v>7.524522000000001</v>
      </c>
      <c r="AC15" s="75">
        <v>10.576753</v>
      </c>
      <c r="AD15" s="75">
        <v>9.2537439999999975</v>
      </c>
      <c r="AE15" s="75">
        <v>9.3833850000000023</v>
      </c>
      <c r="AF15" s="75">
        <v>12.566836000000002</v>
      </c>
      <c r="AG15" s="519"/>
      <c r="AH15" s="54"/>
      <c r="AI15" s="15"/>
    </row>
    <row r="16" spans="1:36" x14ac:dyDescent="0.2">
      <c r="A16" s="53" t="s">
        <v>42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6"/>
      <c r="AB16" s="48"/>
      <c r="AC16" s="48"/>
      <c r="AD16" s="48"/>
      <c r="AE16" s="520"/>
      <c r="AF16" s="520"/>
      <c r="AG16" s="519"/>
      <c r="AH16" s="58"/>
    </row>
    <row r="17" spans="1:37" x14ac:dyDescent="0.2">
      <c r="A17" s="518"/>
      <c r="B17" s="17" t="s">
        <v>5</v>
      </c>
      <c r="C17" s="73">
        <v>17.557072000000005</v>
      </c>
      <c r="D17" s="73">
        <v>19.666672999999985</v>
      </c>
      <c r="E17" s="73">
        <v>19.083223000000007</v>
      </c>
      <c r="F17" s="73">
        <v>19.83713199999999</v>
      </c>
      <c r="G17" s="73">
        <v>21.744732999999997</v>
      </c>
      <c r="H17" s="73">
        <v>19.965051999999996</v>
      </c>
      <c r="I17" s="73">
        <v>26.845421999999999</v>
      </c>
      <c r="J17" s="73">
        <v>26.476932999999995</v>
      </c>
      <c r="K17" s="73">
        <v>27.200657999999986</v>
      </c>
      <c r="L17" s="73">
        <v>34.001563000000012</v>
      </c>
      <c r="M17" s="73">
        <v>36.920693</v>
      </c>
      <c r="N17" s="73">
        <v>23.509463000000004</v>
      </c>
      <c r="O17" s="73">
        <v>29.361938000000013</v>
      </c>
      <c r="P17" s="73">
        <v>28.530429000000002</v>
      </c>
      <c r="Q17" s="73">
        <v>36.685666000000012</v>
      </c>
      <c r="R17" s="73">
        <v>35.905494999999995</v>
      </c>
      <c r="S17" s="73">
        <v>39.95546999999997</v>
      </c>
      <c r="T17" s="73">
        <v>47.272668000000024</v>
      </c>
      <c r="U17" s="73">
        <v>47.888951999999961</v>
      </c>
      <c r="V17" s="73">
        <v>66.662828000000047</v>
      </c>
      <c r="W17" s="73">
        <v>44.903888999999985</v>
      </c>
      <c r="X17" s="73">
        <v>39.253546000000007</v>
      </c>
      <c r="Y17" s="73">
        <v>38.056848000000002</v>
      </c>
      <c r="Z17" s="73">
        <v>47.091262999999984</v>
      </c>
      <c r="AA17" s="75">
        <v>49.676864999999999</v>
      </c>
      <c r="AB17" s="75">
        <v>46.251148999999963</v>
      </c>
      <c r="AC17" s="75">
        <v>49.239349000000004</v>
      </c>
      <c r="AD17" s="75">
        <v>54.836099000000061</v>
      </c>
      <c r="AE17" s="75">
        <v>57.972941000000013</v>
      </c>
      <c r="AF17" s="75">
        <v>54.27669700000002</v>
      </c>
      <c r="AH17" s="54"/>
      <c r="AJ17" s="146"/>
    </row>
    <row r="18" spans="1:37" x14ac:dyDescent="0.2">
      <c r="A18" s="53"/>
      <c r="B18" s="17" t="s">
        <v>4</v>
      </c>
      <c r="C18" s="73">
        <v>0.27804200000000001</v>
      </c>
      <c r="D18" s="73">
        <v>0.27079199999999998</v>
      </c>
      <c r="E18" s="73">
        <v>0.5287599999999999</v>
      </c>
      <c r="F18" s="73">
        <v>0.39442299999999997</v>
      </c>
      <c r="G18" s="73">
        <v>0.67898000000000003</v>
      </c>
      <c r="H18" s="73">
        <v>0.40458900000000009</v>
      </c>
      <c r="I18" s="73">
        <v>0.52762699999999996</v>
      </c>
      <c r="J18" s="73">
        <v>1.0710419999999998</v>
      </c>
      <c r="K18" s="73">
        <v>0.53105399999999992</v>
      </c>
      <c r="L18" s="73">
        <v>0.8874639999999997</v>
      </c>
      <c r="M18" s="73">
        <v>1.5236070000000002</v>
      </c>
      <c r="N18" s="73">
        <v>1.3997459999999997</v>
      </c>
      <c r="O18" s="73">
        <v>1.984294</v>
      </c>
      <c r="P18" s="73">
        <v>3.2993879999999995</v>
      </c>
      <c r="Q18" s="73">
        <v>4.7903769999999977</v>
      </c>
      <c r="R18" s="73">
        <v>4.7557340000000012</v>
      </c>
      <c r="S18" s="73">
        <v>5.0457580000000002</v>
      </c>
      <c r="T18" s="73">
        <v>5.7259589999999996</v>
      </c>
      <c r="U18" s="73">
        <v>7.4184439999999991</v>
      </c>
      <c r="V18" s="73">
        <v>8.5287580000000034</v>
      </c>
      <c r="W18" s="73">
        <v>9.0755310000000051</v>
      </c>
      <c r="X18" s="73">
        <v>9.3979600000000119</v>
      </c>
      <c r="Y18" s="73">
        <v>7.434579000000002</v>
      </c>
      <c r="Z18" s="73">
        <v>9.0179010000000019</v>
      </c>
      <c r="AA18" s="75">
        <v>9.5539309999999986</v>
      </c>
      <c r="AB18" s="75">
        <v>10.292952</v>
      </c>
      <c r="AC18" s="75">
        <v>11.179026000000004</v>
      </c>
      <c r="AD18" s="75">
        <v>12.060136999999997</v>
      </c>
      <c r="AE18" s="75">
        <v>12.045458</v>
      </c>
      <c r="AF18" s="75">
        <v>14.700563000000008</v>
      </c>
      <c r="AG18" s="146"/>
      <c r="AH18" s="54"/>
      <c r="AJ18" s="146"/>
    </row>
    <row r="19" spans="1:37" x14ac:dyDescent="0.2">
      <c r="A19" s="53"/>
      <c r="B19" s="17" t="s">
        <v>62</v>
      </c>
      <c r="C19" s="73">
        <v>8.9731120000000004</v>
      </c>
      <c r="D19" s="73">
        <v>9.1148170000000004</v>
      </c>
      <c r="E19" s="73">
        <v>1.26701</v>
      </c>
      <c r="F19" s="73">
        <v>1.9564620000000001</v>
      </c>
      <c r="G19" s="73">
        <v>1.9122109999999999</v>
      </c>
      <c r="H19" s="73">
        <v>1.3168789999999999</v>
      </c>
      <c r="I19" s="73">
        <v>1.3880129999999997</v>
      </c>
      <c r="J19" s="73">
        <v>1.5113050000000003</v>
      </c>
      <c r="K19" s="73">
        <v>1.3412069999999994</v>
      </c>
      <c r="L19" s="73">
        <v>1.8120609999999997</v>
      </c>
      <c r="M19" s="73">
        <v>1.6230549999999999</v>
      </c>
      <c r="N19" s="73">
        <v>2.1079210000000002</v>
      </c>
      <c r="O19" s="73">
        <v>1.843</v>
      </c>
      <c r="P19" s="73">
        <v>2.1436599999999997</v>
      </c>
      <c r="Q19" s="73">
        <v>2.823618999999999</v>
      </c>
      <c r="R19" s="73">
        <v>2.928520999999999</v>
      </c>
      <c r="S19" s="73">
        <v>5.0081100000000021</v>
      </c>
      <c r="T19" s="73">
        <v>8.6861310000000014</v>
      </c>
      <c r="U19" s="73">
        <v>11.637627999999994</v>
      </c>
      <c r="V19" s="73">
        <v>17.519167000000014</v>
      </c>
      <c r="W19" s="73">
        <v>17.902779999999993</v>
      </c>
      <c r="X19" s="73">
        <v>16.999693000000015</v>
      </c>
      <c r="Y19" s="73">
        <v>21.060369999999999</v>
      </c>
      <c r="Z19" s="73">
        <v>27.432864000000013</v>
      </c>
      <c r="AA19" s="75">
        <v>30.519660999999985</v>
      </c>
      <c r="AB19" s="75">
        <v>30.354985000000003</v>
      </c>
      <c r="AC19" s="75">
        <v>30.171807000000001</v>
      </c>
      <c r="AD19" s="75">
        <v>39.563969999999991</v>
      </c>
      <c r="AE19" s="75">
        <v>53.775737000000021</v>
      </c>
      <c r="AF19" s="75">
        <v>55.003477000000018</v>
      </c>
      <c r="AG19" s="146"/>
      <c r="AH19" s="54"/>
      <c r="AJ19" s="146"/>
    </row>
    <row r="20" spans="1:37" x14ac:dyDescent="0.2">
      <c r="A20" s="53" t="s">
        <v>61</v>
      </c>
      <c r="B20" s="17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76"/>
      <c r="AB20" s="76"/>
      <c r="AC20" s="76"/>
      <c r="AD20" s="76"/>
      <c r="AE20" s="76"/>
      <c r="AF20" s="76"/>
      <c r="AH20" s="57"/>
      <c r="AJ20" s="521"/>
    </row>
    <row r="21" spans="1:37" x14ac:dyDescent="0.2">
      <c r="A21" s="522"/>
      <c r="B21" s="17" t="s">
        <v>60</v>
      </c>
      <c r="C21" s="414">
        <v>54.375441000000002</v>
      </c>
      <c r="D21" s="414">
        <v>59.81286999999999</v>
      </c>
      <c r="E21" s="414">
        <v>57.981306999999994</v>
      </c>
      <c r="F21" s="414">
        <v>60.926132999999986</v>
      </c>
      <c r="G21" s="414">
        <v>60.475979999999993</v>
      </c>
      <c r="H21" s="414">
        <v>56.611274999999971</v>
      </c>
      <c r="I21" s="414">
        <v>58.947815999999996</v>
      </c>
      <c r="J21" s="414">
        <v>60.756210000000003</v>
      </c>
      <c r="K21" s="414">
        <v>64.567507000000006</v>
      </c>
      <c r="L21" s="414">
        <v>60.068893999999972</v>
      </c>
      <c r="M21" s="414">
        <v>61.729919000000038</v>
      </c>
      <c r="N21" s="414">
        <v>72.523151999999996</v>
      </c>
      <c r="O21" s="414">
        <v>58.100724</v>
      </c>
      <c r="P21" s="414">
        <v>72.851142000000053</v>
      </c>
      <c r="Q21" s="414">
        <v>78.569704000000016</v>
      </c>
      <c r="R21" s="414">
        <v>78.649314000000047</v>
      </c>
      <c r="S21" s="414">
        <v>88.851735999999931</v>
      </c>
      <c r="T21" s="414">
        <v>91.110705000000038</v>
      </c>
      <c r="U21" s="414">
        <v>102.85671500000005</v>
      </c>
      <c r="V21" s="414">
        <v>94.553717000000034</v>
      </c>
      <c r="W21" s="414">
        <v>97.388754000000034</v>
      </c>
      <c r="X21" s="414">
        <v>98.057555000000008</v>
      </c>
      <c r="Y21" s="414">
        <v>103.93415099999997</v>
      </c>
      <c r="Z21" s="414">
        <v>107.60358899999999</v>
      </c>
      <c r="AA21" s="75">
        <v>110.146838</v>
      </c>
      <c r="AB21" s="75">
        <v>116.46158799999991</v>
      </c>
      <c r="AC21" s="75">
        <v>118.08250999999991</v>
      </c>
      <c r="AD21" s="75">
        <v>137.49244199999984</v>
      </c>
      <c r="AE21" s="75">
        <v>147.52400900000009</v>
      </c>
      <c r="AF21" s="75">
        <v>153.66174100000003</v>
      </c>
      <c r="AG21" s="146"/>
    </row>
    <row r="22" spans="1:37" x14ac:dyDescent="0.2">
      <c r="B22" s="17" t="s">
        <v>59</v>
      </c>
      <c r="C22" s="73">
        <v>400.34312200000011</v>
      </c>
      <c r="D22" s="73">
        <v>362.34743799999973</v>
      </c>
      <c r="E22" s="73">
        <v>390.73835699999995</v>
      </c>
      <c r="F22" s="73">
        <v>373.57094200000006</v>
      </c>
      <c r="G22" s="73">
        <v>372.29274299999997</v>
      </c>
      <c r="H22" s="73">
        <v>350.63439699999992</v>
      </c>
      <c r="I22" s="73">
        <v>344.17554999999987</v>
      </c>
      <c r="J22" s="73">
        <v>337.30542199999996</v>
      </c>
      <c r="K22" s="73">
        <v>324.58517399999982</v>
      </c>
      <c r="L22" s="73">
        <v>330.08548399999961</v>
      </c>
      <c r="M22" s="73">
        <v>349.32665499999956</v>
      </c>
      <c r="N22" s="73">
        <v>292.69544000000025</v>
      </c>
      <c r="O22" s="73">
        <v>314.91359500000027</v>
      </c>
      <c r="P22" s="73">
        <v>302.91169400000001</v>
      </c>
      <c r="Q22" s="73">
        <v>313.89478999999966</v>
      </c>
      <c r="R22" s="73">
        <v>326.53634399999999</v>
      </c>
      <c r="S22" s="73">
        <v>357.98722500000002</v>
      </c>
      <c r="T22" s="73">
        <v>340.06384800000029</v>
      </c>
      <c r="U22" s="73">
        <v>348.03554899999989</v>
      </c>
      <c r="V22" s="73">
        <v>344.16430400000002</v>
      </c>
      <c r="W22" s="73">
        <v>298.11449400000004</v>
      </c>
      <c r="X22" s="73">
        <v>278.92621300000002</v>
      </c>
      <c r="Y22" s="73">
        <v>275.2954469999998</v>
      </c>
      <c r="Z22" s="73">
        <v>284.76959300000055</v>
      </c>
      <c r="AA22" s="75">
        <v>281.97234800000012</v>
      </c>
      <c r="AB22" s="75">
        <v>291.50162600000004</v>
      </c>
      <c r="AC22" s="75">
        <v>281.84653200000002</v>
      </c>
      <c r="AD22" s="75">
        <v>286.47119699999996</v>
      </c>
      <c r="AE22" s="75">
        <v>292.36711800000006</v>
      </c>
      <c r="AF22" s="75">
        <v>287.41120500000005</v>
      </c>
      <c r="AG22" s="521"/>
      <c r="AH22" s="15"/>
    </row>
    <row r="23" spans="1:37" x14ac:dyDescent="0.2">
      <c r="A23" s="49"/>
      <c r="B23" s="17" t="s">
        <v>58</v>
      </c>
      <c r="C23" s="73">
        <v>124.91657000000001</v>
      </c>
      <c r="D23" s="73">
        <v>142.22378999999998</v>
      </c>
      <c r="E23" s="73">
        <v>133.36195399999997</v>
      </c>
      <c r="F23" s="73">
        <v>132.56636999999995</v>
      </c>
      <c r="G23" s="73">
        <v>144.60578200000006</v>
      </c>
      <c r="H23" s="73">
        <v>144.47492399999999</v>
      </c>
      <c r="I23" s="73">
        <v>150.416921</v>
      </c>
      <c r="J23" s="73">
        <v>135.29600200000004</v>
      </c>
      <c r="K23" s="73">
        <v>143.2416520000001</v>
      </c>
      <c r="L23" s="73">
        <v>155.316643</v>
      </c>
      <c r="M23" s="73">
        <v>193.84732899999989</v>
      </c>
      <c r="N23" s="73">
        <v>144.33338599999993</v>
      </c>
      <c r="O23" s="73">
        <v>174.10620900000015</v>
      </c>
      <c r="P23" s="73">
        <v>201.85259800000009</v>
      </c>
      <c r="Q23" s="73">
        <v>209.89410099999986</v>
      </c>
      <c r="R23" s="73">
        <v>231.44377799999998</v>
      </c>
      <c r="S23" s="73">
        <v>272.59006399999981</v>
      </c>
      <c r="T23" s="73">
        <v>255.00599400000007</v>
      </c>
      <c r="U23" s="73">
        <v>261.18876500000022</v>
      </c>
      <c r="V23" s="73">
        <v>266.47937300000012</v>
      </c>
      <c r="W23" s="73">
        <v>257.03633799999977</v>
      </c>
      <c r="X23" s="73">
        <v>248.19986999999981</v>
      </c>
      <c r="Y23" s="73">
        <v>239.48344400000002</v>
      </c>
      <c r="Z23" s="73">
        <v>251.552357</v>
      </c>
      <c r="AA23" s="75">
        <v>253.47162599999982</v>
      </c>
      <c r="AB23" s="75">
        <v>266.16905499999984</v>
      </c>
      <c r="AC23" s="75">
        <v>293.72876999999988</v>
      </c>
      <c r="AD23" s="75">
        <v>307.0091939999997</v>
      </c>
      <c r="AE23" s="75">
        <v>317.29814600000009</v>
      </c>
      <c r="AF23" s="75">
        <v>289.46789100000001</v>
      </c>
      <c r="AH23" s="15"/>
    </row>
    <row r="24" spans="1:37" x14ac:dyDescent="0.2">
      <c r="A24" s="49"/>
      <c r="B24" s="17" t="s">
        <v>57</v>
      </c>
      <c r="C24" s="73">
        <v>101.911935</v>
      </c>
      <c r="D24" s="73">
        <v>107.63288099999995</v>
      </c>
      <c r="E24" s="73">
        <v>97.257856000000004</v>
      </c>
      <c r="F24" s="73">
        <v>102.61306999999999</v>
      </c>
      <c r="G24" s="73">
        <v>102.45448600000002</v>
      </c>
      <c r="H24" s="73">
        <v>88.270336000000043</v>
      </c>
      <c r="I24" s="73">
        <v>100.83094799999996</v>
      </c>
      <c r="J24" s="73">
        <v>126.28254800000003</v>
      </c>
      <c r="K24" s="73">
        <v>135.25642000000011</v>
      </c>
      <c r="L24" s="73">
        <v>137.73725000000007</v>
      </c>
      <c r="M24" s="73">
        <v>129.42273300000002</v>
      </c>
      <c r="N24" s="73">
        <v>150.56685100000007</v>
      </c>
      <c r="O24" s="73">
        <v>129.10279800000009</v>
      </c>
      <c r="P24" s="73">
        <v>112.22504700000003</v>
      </c>
      <c r="Q24" s="73">
        <v>114.21160599999997</v>
      </c>
      <c r="R24" s="73">
        <v>100.87668899999997</v>
      </c>
      <c r="S24" s="73">
        <v>108.22528900000002</v>
      </c>
      <c r="T24" s="73">
        <v>109.19003900000013</v>
      </c>
      <c r="U24" s="73">
        <v>91.531476999999981</v>
      </c>
      <c r="V24" s="73">
        <v>65.301351999999966</v>
      </c>
      <c r="W24" s="73">
        <v>58.990088999999955</v>
      </c>
      <c r="X24" s="73">
        <v>48.466771000000008</v>
      </c>
      <c r="Y24" s="73">
        <v>51.452251000000011</v>
      </c>
      <c r="Z24" s="73">
        <v>53.280245000000015</v>
      </c>
      <c r="AA24" s="75">
        <v>52.961990999999998</v>
      </c>
      <c r="AB24" s="75">
        <v>45.884746000000028</v>
      </c>
      <c r="AC24" s="75">
        <v>46.152746000000029</v>
      </c>
      <c r="AD24" s="75">
        <v>39.759126999999992</v>
      </c>
      <c r="AE24" s="75">
        <v>40.232127999999982</v>
      </c>
      <c r="AF24" s="75">
        <v>36.277753999999987</v>
      </c>
      <c r="AH24" s="54"/>
      <c r="AI24" s="15"/>
    </row>
    <row r="25" spans="1:37" x14ac:dyDescent="0.2">
      <c r="A25" s="53" t="s">
        <v>56</v>
      </c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76"/>
      <c r="AB25" s="76"/>
      <c r="AC25" s="76"/>
      <c r="AD25" s="76"/>
      <c r="AE25" s="76"/>
      <c r="AF25" s="76"/>
      <c r="AH25" s="56"/>
    </row>
    <row r="26" spans="1:37" x14ac:dyDescent="0.2">
      <c r="A26" s="52"/>
      <c r="B26" s="17" t="s">
        <v>55</v>
      </c>
      <c r="C26" s="73">
        <v>13.009529000000001</v>
      </c>
      <c r="D26" s="73">
        <v>14.399651</v>
      </c>
      <c r="E26" s="73">
        <v>14.22395</v>
      </c>
      <c r="F26" s="73">
        <v>15.657463999999999</v>
      </c>
      <c r="G26" s="73">
        <v>15.987797</v>
      </c>
      <c r="H26" s="73">
        <v>14.064429999999998</v>
      </c>
      <c r="I26" s="73">
        <v>15.322221999999998</v>
      </c>
      <c r="J26" s="73">
        <v>13.472826000000001</v>
      </c>
      <c r="K26" s="73">
        <v>17.505006000000005</v>
      </c>
      <c r="L26" s="73">
        <v>20.451995</v>
      </c>
      <c r="M26" s="73">
        <v>24.097501000000008</v>
      </c>
      <c r="N26" s="73">
        <v>18.531099000000005</v>
      </c>
      <c r="O26" s="73">
        <v>23.381114000000004</v>
      </c>
      <c r="P26" s="73">
        <v>23.202925000000008</v>
      </c>
      <c r="Q26" s="73">
        <v>28.691343000000003</v>
      </c>
      <c r="R26" s="73">
        <v>26.474817999999996</v>
      </c>
      <c r="S26" s="73">
        <v>30.036958999999992</v>
      </c>
      <c r="T26" s="73">
        <v>57.413841000000019</v>
      </c>
      <c r="U26" s="73">
        <v>60.931756999999998</v>
      </c>
      <c r="V26" s="73">
        <v>44.529674999999997</v>
      </c>
      <c r="W26" s="73">
        <v>39.292466999999967</v>
      </c>
      <c r="X26" s="73">
        <v>34.05431699999999</v>
      </c>
      <c r="Y26" s="73">
        <v>35.240921999999998</v>
      </c>
      <c r="Z26" s="73">
        <v>34.864180999999988</v>
      </c>
      <c r="AA26" s="75">
        <v>38.095460999999993</v>
      </c>
      <c r="AB26" s="75">
        <v>41.384231999999997</v>
      </c>
      <c r="AC26" s="75">
        <v>53.127844999999979</v>
      </c>
      <c r="AD26" s="75">
        <v>77.391447000000014</v>
      </c>
      <c r="AE26" s="75">
        <v>95.748053999999968</v>
      </c>
      <c r="AF26" s="75">
        <v>105.06285100000002</v>
      </c>
      <c r="AH26" s="55"/>
    </row>
    <row r="27" spans="1:37" x14ac:dyDescent="0.2">
      <c r="A27" s="523"/>
      <c r="B27" s="17" t="s">
        <v>54</v>
      </c>
      <c r="C27" s="414">
        <v>387.99750899999992</v>
      </c>
      <c r="D27" s="414">
        <v>433.55201899999997</v>
      </c>
      <c r="E27" s="414">
        <v>469.91020100000003</v>
      </c>
      <c r="F27" s="414">
        <v>489.32454999999999</v>
      </c>
      <c r="G27" s="414">
        <v>544.86657699999989</v>
      </c>
      <c r="H27" s="414">
        <v>565.63757299999997</v>
      </c>
      <c r="I27" s="414">
        <v>565.22511799999995</v>
      </c>
      <c r="J27" s="414">
        <v>638.74297300000001</v>
      </c>
      <c r="K27" s="414">
        <v>682.03044199999999</v>
      </c>
      <c r="L27" s="414">
        <v>649.87640699999974</v>
      </c>
      <c r="M27" s="414">
        <v>763.44742499999995</v>
      </c>
      <c r="N27" s="414">
        <v>752.00741299999959</v>
      </c>
      <c r="O27" s="414">
        <v>763.55076699999995</v>
      </c>
      <c r="P27" s="414">
        <v>747.55858800000021</v>
      </c>
      <c r="Q27" s="414">
        <v>843.67890900000009</v>
      </c>
      <c r="R27" s="414">
        <v>879.98294100000021</v>
      </c>
      <c r="S27" s="414">
        <v>853.84491299999991</v>
      </c>
      <c r="T27" s="414">
        <v>861.76707600000032</v>
      </c>
      <c r="U27" s="414">
        <v>945.89984799999968</v>
      </c>
      <c r="V27" s="414">
        <v>1026.7260100000001</v>
      </c>
      <c r="W27" s="414">
        <v>987.11354499999993</v>
      </c>
      <c r="X27" s="414">
        <v>973.94186099999968</v>
      </c>
      <c r="Y27" s="414">
        <v>1012.6157209999998</v>
      </c>
      <c r="Z27" s="414">
        <v>1053.6241770000004</v>
      </c>
      <c r="AA27" s="75">
        <v>1063.9645639999999</v>
      </c>
      <c r="AB27" s="75">
        <v>1169.0033799999999</v>
      </c>
      <c r="AC27" s="75">
        <v>1149.9741439999996</v>
      </c>
      <c r="AD27" s="75">
        <v>1152.3707179999999</v>
      </c>
      <c r="AE27" s="75">
        <v>1211.0596029999997</v>
      </c>
      <c r="AF27" s="75">
        <v>1234.9878060000001</v>
      </c>
      <c r="AH27" s="54"/>
    </row>
    <row r="28" spans="1:37" x14ac:dyDescent="0.2">
      <c r="A28" s="523"/>
      <c r="B28" s="17" t="s">
        <v>79</v>
      </c>
      <c r="C28" s="414">
        <v>10.384857999999998</v>
      </c>
      <c r="D28" s="414">
        <v>9.1840429999999973</v>
      </c>
      <c r="E28" s="414">
        <v>10.69988</v>
      </c>
      <c r="F28" s="414">
        <v>12.778347000000002</v>
      </c>
      <c r="G28" s="414">
        <v>10.731026</v>
      </c>
      <c r="H28" s="414">
        <v>12.094173000000001</v>
      </c>
      <c r="I28" s="414">
        <v>14.488468999999998</v>
      </c>
      <c r="J28" s="414">
        <v>13.245265000000002</v>
      </c>
      <c r="K28" s="414">
        <v>9.5385639999999974</v>
      </c>
      <c r="L28" s="414">
        <v>11.76792</v>
      </c>
      <c r="M28" s="414">
        <v>11.887091000000002</v>
      </c>
      <c r="N28" s="414">
        <v>14.338859000000005</v>
      </c>
      <c r="O28" s="414">
        <v>11.729774999999995</v>
      </c>
      <c r="P28" s="414">
        <v>13.941549000000004</v>
      </c>
      <c r="Q28" s="414">
        <v>14.281679000000004</v>
      </c>
      <c r="R28" s="414">
        <v>13.839842999999998</v>
      </c>
      <c r="S28" s="414">
        <v>14.231576999999998</v>
      </c>
      <c r="T28" s="414">
        <v>17.079545999999997</v>
      </c>
      <c r="U28" s="414">
        <v>15.949636000000005</v>
      </c>
      <c r="V28" s="414">
        <v>16.121239999999997</v>
      </c>
      <c r="W28" s="414">
        <v>14.677191999999993</v>
      </c>
      <c r="X28" s="414">
        <v>14.825076999999997</v>
      </c>
      <c r="Y28" s="414">
        <v>14.582360000000001</v>
      </c>
      <c r="Z28" s="414">
        <v>16.049609000000004</v>
      </c>
      <c r="AA28" s="75">
        <v>14.494664000000006</v>
      </c>
      <c r="AB28" s="75">
        <v>18.960926999999991</v>
      </c>
      <c r="AC28" s="75">
        <v>23.197081999999995</v>
      </c>
      <c r="AD28" s="75">
        <v>23.655207000000008</v>
      </c>
      <c r="AE28" s="75">
        <v>25.464394999999985</v>
      </c>
      <c r="AF28" s="75">
        <v>26.122441000000016</v>
      </c>
      <c r="AH28" s="55"/>
    </row>
    <row r="29" spans="1:37" x14ac:dyDescent="0.2">
      <c r="A29" s="53"/>
      <c r="B29" s="17" t="s">
        <v>53</v>
      </c>
      <c r="C29" s="73">
        <v>93.747517999999971</v>
      </c>
      <c r="D29" s="73">
        <v>104.37777799999999</v>
      </c>
      <c r="E29" s="73">
        <v>113.37367999999999</v>
      </c>
      <c r="F29" s="73">
        <v>131.52084599999998</v>
      </c>
      <c r="G29" s="73">
        <v>118.83971400000001</v>
      </c>
      <c r="H29" s="73">
        <v>116.19652799999997</v>
      </c>
      <c r="I29" s="73">
        <v>132.61113300000002</v>
      </c>
      <c r="J29" s="73">
        <v>171.96205499999999</v>
      </c>
      <c r="K29" s="73">
        <v>170.87148600000015</v>
      </c>
      <c r="L29" s="73">
        <v>166.23545500000009</v>
      </c>
      <c r="M29" s="73">
        <v>184.86962800000001</v>
      </c>
      <c r="N29" s="73">
        <v>169.11027900000005</v>
      </c>
      <c r="O29" s="73">
        <v>156.23174799999993</v>
      </c>
      <c r="P29" s="73">
        <v>157.87030099999996</v>
      </c>
      <c r="Q29" s="73">
        <v>182.2459299999999</v>
      </c>
      <c r="R29" s="73">
        <v>193.57913599999992</v>
      </c>
      <c r="S29" s="73">
        <v>199.12931000000003</v>
      </c>
      <c r="T29" s="73">
        <v>197.54589100000013</v>
      </c>
      <c r="U29" s="73">
        <v>226.20101500000004</v>
      </c>
      <c r="V29" s="73">
        <v>227.43974399999996</v>
      </c>
      <c r="W29" s="73">
        <v>208.29873299999977</v>
      </c>
      <c r="X29" s="73">
        <v>187.82738799999998</v>
      </c>
      <c r="Y29" s="73">
        <v>198.93676499999998</v>
      </c>
      <c r="Z29" s="73">
        <v>195.70863299999991</v>
      </c>
      <c r="AA29" s="75">
        <v>217.9376749999999</v>
      </c>
      <c r="AB29" s="75">
        <v>221.94523699999991</v>
      </c>
      <c r="AC29" s="75">
        <v>239.3101319999999</v>
      </c>
      <c r="AD29" s="75">
        <v>268.77375699999988</v>
      </c>
      <c r="AE29" s="75">
        <v>300.64768900000013</v>
      </c>
      <c r="AF29" s="75">
        <v>305.77896500000031</v>
      </c>
      <c r="AH29" s="54"/>
      <c r="AJ29" s="49"/>
    </row>
    <row r="30" spans="1:37" x14ac:dyDescent="0.2">
      <c r="A30" s="523"/>
      <c r="B30" s="17" t="s">
        <v>52</v>
      </c>
      <c r="C30" s="73">
        <v>22.347234</v>
      </c>
      <c r="D30" s="73">
        <v>20.005402000000007</v>
      </c>
      <c r="E30" s="73">
        <v>20.745390999999991</v>
      </c>
      <c r="F30" s="73">
        <v>21.091077999999996</v>
      </c>
      <c r="G30" s="73">
        <v>20.690656999999995</v>
      </c>
      <c r="H30" s="73">
        <v>19.919972000000001</v>
      </c>
      <c r="I30" s="73">
        <v>22.913249999999998</v>
      </c>
      <c r="J30" s="73">
        <v>20.923496999999998</v>
      </c>
      <c r="K30" s="73">
        <v>25.392507000000009</v>
      </c>
      <c r="L30" s="73">
        <v>31.345366999999996</v>
      </c>
      <c r="M30" s="73">
        <v>30.877236000000011</v>
      </c>
      <c r="N30" s="73">
        <v>30.901517999999999</v>
      </c>
      <c r="O30" s="73">
        <v>29.386370000000003</v>
      </c>
      <c r="P30" s="73">
        <v>33.03304099999999</v>
      </c>
      <c r="Q30" s="73">
        <v>39.770686999999988</v>
      </c>
      <c r="R30" s="73">
        <v>42.495799999999967</v>
      </c>
      <c r="S30" s="73">
        <v>60.016646000000016</v>
      </c>
      <c r="T30" s="73">
        <v>78.032787000000027</v>
      </c>
      <c r="U30" s="73">
        <v>104.68907999999998</v>
      </c>
      <c r="V30" s="73">
        <v>116.73089300000001</v>
      </c>
      <c r="W30" s="73">
        <v>122.42078900000007</v>
      </c>
      <c r="X30" s="73">
        <v>144.51792000000006</v>
      </c>
      <c r="Y30" s="73">
        <v>155.25685099999998</v>
      </c>
      <c r="Z30" s="73">
        <v>167.52053300000011</v>
      </c>
      <c r="AA30" s="75">
        <v>144.44043900000005</v>
      </c>
      <c r="AB30" s="75">
        <v>139.60921999999997</v>
      </c>
      <c r="AC30" s="75">
        <v>145.57097900000005</v>
      </c>
      <c r="AD30" s="75">
        <v>144.20543299999997</v>
      </c>
      <c r="AE30" s="75">
        <v>147.79567099999994</v>
      </c>
      <c r="AF30" s="75">
        <v>168.42594899999989</v>
      </c>
      <c r="AH30" s="49"/>
      <c r="AJ30" s="49"/>
    </row>
    <row r="31" spans="1:37" x14ac:dyDescent="0.2">
      <c r="B31" s="17" t="s">
        <v>80</v>
      </c>
      <c r="C31" s="73">
        <v>18.269065000000005</v>
      </c>
      <c r="D31" s="73">
        <v>21.638897999999998</v>
      </c>
      <c r="E31" s="73">
        <v>25.585878000000001</v>
      </c>
      <c r="F31" s="73">
        <v>28.394679999999997</v>
      </c>
      <c r="G31" s="73">
        <v>32.322822999999993</v>
      </c>
      <c r="H31" s="73">
        <v>29.904851000000001</v>
      </c>
      <c r="I31" s="73">
        <v>38.781306999999998</v>
      </c>
      <c r="J31" s="73">
        <v>38.410721999999993</v>
      </c>
      <c r="K31" s="73">
        <v>40.564454999999995</v>
      </c>
      <c r="L31" s="73">
        <v>50.24009199999999</v>
      </c>
      <c r="M31" s="73">
        <v>51.308968000000021</v>
      </c>
      <c r="N31" s="73">
        <v>54.147297999999978</v>
      </c>
      <c r="O31" s="73">
        <v>57.491279999999989</v>
      </c>
      <c r="P31" s="73">
        <v>65.697272999999996</v>
      </c>
      <c r="Q31" s="73">
        <v>63.846773999999975</v>
      </c>
      <c r="R31" s="73">
        <v>77.683979000000022</v>
      </c>
      <c r="S31" s="73">
        <v>82.852966000000038</v>
      </c>
      <c r="T31" s="73">
        <v>96.12073700000002</v>
      </c>
      <c r="U31" s="73">
        <v>104.39259600000001</v>
      </c>
      <c r="V31" s="73">
        <v>111.73160500000002</v>
      </c>
      <c r="W31" s="73">
        <v>106.45586000000004</v>
      </c>
      <c r="X31" s="73">
        <v>96.611401999999984</v>
      </c>
      <c r="Y31" s="73">
        <v>85.423820000000021</v>
      </c>
      <c r="Z31" s="73">
        <v>90.530544999999989</v>
      </c>
      <c r="AA31" s="75">
        <v>41.077055000000001</v>
      </c>
      <c r="AB31" s="75">
        <v>42.544262999999987</v>
      </c>
      <c r="AC31" s="75">
        <v>43.349951999999995</v>
      </c>
      <c r="AD31" s="75">
        <v>47.19940099999998</v>
      </c>
      <c r="AE31" s="75">
        <v>47.443709999999982</v>
      </c>
      <c r="AF31" s="75">
        <v>51.017184000000022</v>
      </c>
      <c r="AH31" s="49"/>
      <c r="AJ31" s="49"/>
      <c r="AK31" s="49"/>
    </row>
    <row r="32" spans="1:37" s="49" customFormat="1" x14ac:dyDescent="0.2">
      <c r="A32" s="53" t="s">
        <v>51</v>
      </c>
      <c r="B32" s="47"/>
      <c r="C32" s="73">
        <v>121.67027300000002</v>
      </c>
      <c r="D32" s="73">
        <v>120.95287900000005</v>
      </c>
      <c r="E32" s="73">
        <v>120.43779999999998</v>
      </c>
      <c r="F32" s="73">
        <v>123.56070799999998</v>
      </c>
      <c r="G32" s="73">
        <v>134.81719599999997</v>
      </c>
      <c r="H32" s="73">
        <v>125.42717400000002</v>
      </c>
      <c r="I32" s="73">
        <v>136.36324299999995</v>
      </c>
      <c r="J32" s="73">
        <v>119.663473</v>
      </c>
      <c r="K32" s="73">
        <v>127.69500199999997</v>
      </c>
      <c r="L32" s="73">
        <v>128.09109600000008</v>
      </c>
      <c r="M32" s="73">
        <v>157.37274900000023</v>
      </c>
      <c r="N32" s="73">
        <v>153.52451499999998</v>
      </c>
      <c r="O32" s="73">
        <v>160.91089700000009</v>
      </c>
      <c r="P32" s="73">
        <v>169.35003700000007</v>
      </c>
      <c r="Q32" s="73">
        <v>195.02714400000005</v>
      </c>
      <c r="R32" s="73">
        <v>202.26354800000004</v>
      </c>
      <c r="S32" s="73">
        <v>225.20563299999998</v>
      </c>
      <c r="T32" s="73">
        <v>246.14839200000017</v>
      </c>
      <c r="U32" s="73">
        <v>273.76291000000015</v>
      </c>
      <c r="V32" s="73">
        <v>253.68909200000013</v>
      </c>
      <c r="W32" s="73">
        <v>272.9459209999996</v>
      </c>
      <c r="X32" s="73">
        <v>244.14335300000016</v>
      </c>
      <c r="Y32" s="73">
        <v>245.72925700000002</v>
      </c>
      <c r="Z32" s="73">
        <v>231.06577300000015</v>
      </c>
      <c r="AA32" s="75">
        <v>246.10299700000004</v>
      </c>
      <c r="AB32" s="75">
        <v>250.06569799999991</v>
      </c>
      <c r="AC32" s="75">
        <v>257.90020999999996</v>
      </c>
      <c r="AD32" s="75">
        <v>257.74414200000007</v>
      </c>
      <c r="AE32" s="75">
        <v>275.32597499999997</v>
      </c>
      <c r="AF32" s="75">
        <v>271.42511899999988</v>
      </c>
      <c r="AH32" s="17"/>
      <c r="AJ32" s="17"/>
    </row>
    <row r="33" spans="1:37" s="49" customFormat="1" x14ac:dyDescent="0.2">
      <c r="A33" s="53" t="s">
        <v>50</v>
      </c>
      <c r="B33" s="47"/>
      <c r="C33" s="73">
        <v>0.14909700000000001</v>
      </c>
      <c r="D33" s="73">
        <v>3.0017999999999996E-2</v>
      </c>
      <c r="E33" s="73">
        <v>9.1013280000000023</v>
      </c>
      <c r="F33" s="73">
        <v>8.8345809999999965</v>
      </c>
      <c r="G33" s="73">
        <v>11.392295000000004</v>
      </c>
      <c r="H33" s="73">
        <v>11.113861000000007</v>
      </c>
      <c r="I33" s="73">
        <v>10.090716</v>
      </c>
      <c r="J33" s="73">
        <v>30.684914000000006</v>
      </c>
      <c r="K33" s="73">
        <v>28.363316000000005</v>
      </c>
      <c r="L33" s="73">
        <v>32.771017000000001</v>
      </c>
      <c r="M33" s="73">
        <v>15.584258000000004</v>
      </c>
      <c r="N33" s="73">
        <v>17.599807999999996</v>
      </c>
      <c r="O33" s="73">
        <v>17.030349000000001</v>
      </c>
      <c r="P33" s="73">
        <v>11.007071999999999</v>
      </c>
      <c r="Q33" s="73">
        <v>14.475547000000004</v>
      </c>
      <c r="R33" s="73">
        <v>14.849996000000001</v>
      </c>
      <c r="S33" s="73">
        <v>17.236752000000003</v>
      </c>
      <c r="T33" s="73">
        <v>19.046967000000002</v>
      </c>
      <c r="U33" s="73">
        <v>25.454847999999998</v>
      </c>
      <c r="V33" s="73">
        <v>25.398019999999981</v>
      </c>
      <c r="W33" s="73">
        <v>18.855852999999989</v>
      </c>
      <c r="X33" s="73">
        <v>19.43713</v>
      </c>
      <c r="Y33" s="73">
        <v>27.349381000000012</v>
      </c>
      <c r="Z33" s="73">
        <v>33.006538999999997</v>
      </c>
      <c r="AA33" s="75">
        <v>75.1703329999999</v>
      </c>
      <c r="AB33" s="75">
        <v>71.785523999999882</v>
      </c>
      <c r="AC33" s="75">
        <v>76.712503000000041</v>
      </c>
      <c r="AD33" s="75">
        <v>93.095696000000046</v>
      </c>
      <c r="AE33" s="75">
        <v>106.19273800000012</v>
      </c>
      <c r="AF33" s="75">
        <v>109.494584</v>
      </c>
      <c r="AH33" s="17"/>
      <c r="AJ33" s="17"/>
    </row>
    <row r="34" spans="1:37" s="49" customFormat="1" x14ac:dyDescent="0.2">
      <c r="A34" s="53"/>
      <c r="B34" s="47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6"/>
      <c r="AB34" s="48"/>
      <c r="AC34" s="48"/>
      <c r="AD34" s="48"/>
      <c r="AE34" s="524"/>
      <c r="AF34" s="524"/>
      <c r="AH34" s="17"/>
      <c r="AJ34" s="17"/>
    </row>
    <row r="35" spans="1:37" s="49" customFormat="1" ht="13.5" thickBot="1" x14ac:dyDescent="0.25">
      <c r="A35" s="525"/>
      <c r="B35" s="44" t="s">
        <v>71</v>
      </c>
      <c r="C35" s="74">
        <v>2085.5043909999999</v>
      </c>
      <c r="D35" s="74">
        <v>2135.7431879999999</v>
      </c>
      <c r="E35" s="74">
        <v>2181.1981959999998</v>
      </c>
      <c r="F35" s="74">
        <v>2193.5629640000002</v>
      </c>
      <c r="G35" s="74">
        <v>2310.2442030000007</v>
      </c>
      <c r="H35" s="74">
        <v>2191.4668259999994</v>
      </c>
      <c r="I35" s="74">
        <v>2298.8411299999998</v>
      </c>
      <c r="J35" s="74">
        <v>2416.5728160000003</v>
      </c>
      <c r="K35" s="74">
        <v>2486.8369120000002</v>
      </c>
      <c r="L35" s="74">
        <v>2525.1846309999992</v>
      </c>
      <c r="M35" s="74">
        <v>2770.3391399999996</v>
      </c>
      <c r="N35" s="74">
        <v>2674.9896719999992</v>
      </c>
      <c r="O35" s="74">
        <v>2734.8034720000001</v>
      </c>
      <c r="P35" s="74">
        <v>2867.8272029999998</v>
      </c>
      <c r="Q35" s="74">
        <v>2996.1297259999997</v>
      </c>
      <c r="R35" s="74">
        <v>2988.4642380000005</v>
      </c>
      <c r="S35" s="74">
        <v>3187.9754089999997</v>
      </c>
      <c r="T35" s="74">
        <v>3299.310276000002</v>
      </c>
      <c r="U35" s="74">
        <v>3484.1644049999991</v>
      </c>
      <c r="V35" s="74">
        <v>3524.5589249999998</v>
      </c>
      <c r="W35" s="74">
        <v>3339.1925879999985</v>
      </c>
      <c r="X35" s="74">
        <v>3187.6789330000001</v>
      </c>
      <c r="Y35" s="74">
        <v>3241.601154</v>
      </c>
      <c r="Z35" s="74">
        <v>3360.8075050000007</v>
      </c>
      <c r="AA35" s="43">
        <v>4360.6120470000005</v>
      </c>
      <c r="AB35" s="43">
        <v>3835.7705259999993</v>
      </c>
      <c r="AC35" s="43">
        <v>3890.0415569999996</v>
      </c>
      <c r="AD35" s="43">
        <v>3705.099263999999</v>
      </c>
      <c r="AE35" s="43">
        <v>3866.6689360000005</v>
      </c>
      <c r="AF35" s="43">
        <v>4012.6975810000004</v>
      </c>
      <c r="AH35" s="17"/>
      <c r="AJ35" s="17"/>
    </row>
    <row r="36" spans="1:37" s="49" customFormat="1" x14ac:dyDescent="0.2">
      <c r="A36" s="53"/>
      <c r="B36" s="7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46"/>
      <c r="AB36" s="46"/>
      <c r="AC36" s="46"/>
      <c r="AD36" s="46"/>
      <c r="AE36" s="46"/>
      <c r="AF36" s="46"/>
      <c r="AH36" s="17"/>
      <c r="AJ36" s="17"/>
    </row>
    <row r="37" spans="1:37" s="49" customFormat="1" x14ac:dyDescent="0.2">
      <c r="A37" s="53" t="s">
        <v>410</v>
      </c>
      <c r="B37" s="79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6"/>
      <c r="AB37" s="46"/>
      <c r="AC37" s="46"/>
      <c r="AD37" s="46"/>
      <c r="AE37" s="52"/>
      <c r="AF37" s="52"/>
      <c r="AH37" s="17"/>
      <c r="AJ37" s="17"/>
    </row>
    <row r="38" spans="1:37" s="49" customFormat="1" ht="13.5" thickBot="1" x14ac:dyDescent="0.25">
      <c r="A38" s="510" t="s">
        <v>81</v>
      </c>
      <c r="B38" s="79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6"/>
      <c r="AB38" s="46"/>
      <c r="AC38" s="46"/>
      <c r="AD38" s="46"/>
      <c r="AE38" s="52"/>
      <c r="AF38" s="52"/>
      <c r="AH38" s="17"/>
      <c r="AJ38" s="17"/>
    </row>
    <row r="39" spans="1:37" s="49" customFormat="1" x14ac:dyDescent="0.2">
      <c r="A39" s="699"/>
      <c r="B39" s="707"/>
      <c r="C39" s="708"/>
      <c r="D39" s="709"/>
      <c r="E39" s="708"/>
      <c r="F39" s="709"/>
      <c r="G39" s="708"/>
      <c r="H39" s="709"/>
      <c r="I39" s="708"/>
      <c r="J39" s="709"/>
      <c r="K39" s="708"/>
      <c r="L39" s="709"/>
      <c r="M39" s="708"/>
      <c r="N39" s="709"/>
      <c r="O39" s="708"/>
      <c r="P39" s="709"/>
      <c r="Q39" s="709"/>
      <c r="R39" s="709"/>
      <c r="S39" s="709"/>
      <c r="T39" s="709"/>
      <c r="U39" s="709"/>
      <c r="V39" s="709"/>
      <c r="W39" s="709"/>
      <c r="X39" s="709"/>
      <c r="Y39" s="709"/>
      <c r="Z39" s="709"/>
      <c r="AA39" s="709"/>
      <c r="AB39" s="709"/>
      <c r="AC39" s="709"/>
      <c r="AD39" s="709"/>
      <c r="AE39" s="709"/>
      <c r="AF39" s="709"/>
      <c r="AH39" s="17"/>
      <c r="AJ39" s="17"/>
      <c r="AK39" s="17"/>
    </row>
    <row r="40" spans="1:37" s="49" customFormat="1" x14ac:dyDescent="0.2">
      <c r="A40" s="700"/>
      <c r="B40" s="710" t="s">
        <v>39</v>
      </c>
      <c r="C40" s="711">
        <v>1988</v>
      </c>
      <c r="D40" s="702">
        <v>1989</v>
      </c>
      <c r="E40" s="711">
        <v>1990</v>
      </c>
      <c r="F40" s="702">
        <v>1991</v>
      </c>
      <c r="G40" s="711">
        <v>1992</v>
      </c>
      <c r="H40" s="702">
        <v>1993</v>
      </c>
      <c r="I40" s="711">
        <v>1994</v>
      </c>
      <c r="J40" s="702">
        <v>1995</v>
      </c>
      <c r="K40" s="711">
        <v>1996</v>
      </c>
      <c r="L40" s="702">
        <v>1997</v>
      </c>
      <c r="M40" s="711">
        <v>1998</v>
      </c>
      <c r="N40" s="702">
        <v>1999</v>
      </c>
      <c r="O40" s="711">
        <v>2000</v>
      </c>
      <c r="P40" s="702">
        <v>2001</v>
      </c>
      <c r="Q40" s="702">
        <v>2002</v>
      </c>
      <c r="R40" s="702">
        <v>2003</v>
      </c>
      <c r="S40" s="702">
        <v>2004</v>
      </c>
      <c r="T40" s="702">
        <v>2005</v>
      </c>
      <c r="U40" s="702">
        <v>2006</v>
      </c>
      <c r="V40" s="702">
        <v>2007</v>
      </c>
      <c r="W40" s="702">
        <v>2008</v>
      </c>
      <c r="X40" s="702">
        <v>2009</v>
      </c>
      <c r="Y40" s="702">
        <v>2010</v>
      </c>
      <c r="Z40" s="702">
        <v>2011</v>
      </c>
      <c r="AA40" s="702">
        <v>2012</v>
      </c>
      <c r="AB40" s="702">
        <v>2013</v>
      </c>
      <c r="AC40" s="702">
        <v>2014</v>
      </c>
      <c r="AD40" s="702">
        <v>2015</v>
      </c>
      <c r="AE40" s="702">
        <v>2016</v>
      </c>
      <c r="AF40" s="702">
        <v>2017</v>
      </c>
      <c r="AH40" s="17"/>
      <c r="AJ40" s="17"/>
      <c r="AK40" s="17"/>
    </row>
    <row r="41" spans="1:37" ht="13.5" thickBot="1" x14ac:dyDescent="0.25">
      <c r="A41" s="703"/>
      <c r="B41" s="712"/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2"/>
      <c r="S41" s="712"/>
      <c r="T41" s="712"/>
      <c r="U41" s="712"/>
      <c r="V41" s="712"/>
      <c r="W41" s="712"/>
      <c r="X41" s="712"/>
      <c r="Y41" s="712"/>
      <c r="Z41" s="712"/>
      <c r="AA41" s="704"/>
      <c r="AB41" s="704"/>
      <c r="AC41" s="704"/>
      <c r="AD41" s="713"/>
      <c r="AE41" s="706"/>
      <c r="AF41" s="706" t="s">
        <v>37</v>
      </c>
    </row>
    <row r="42" spans="1:37" x14ac:dyDescent="0.2">
      <c r="A42" s="60" t="s">
        <v>70</v>
      </c>
      <c r="B42" s="51"/>
      <c r="AA42" s="21"/>
      <c r="AB42" s="21"/>
      <c r="AC42" s="21"/>
      <c r="AD42" s="21"/>
      <c r="AE42" s="21"/>
      <c r="AF42" s="21"/>
    </row>
    <row r="43" spans="1:37" x14ac:dyDescent="0.2">
      <c r="A43" s="517" t="s">
        <v>36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50"/>
      <c r="AB43" s="50"/>
      <c r="AC43" s="50"/>
      <c r="AD43" s="50"/>
      <c r="AE43" s="50"/>
      <c r="AF43" s="50"/>
    </row>
    <row r="44" spans="1:37" x14ac:dyDescent="0.2">
      <c r="A44" s="518"/>
      <c r="B44" s="17" t="s">
        <v>69</v>
      </c>
      <c r="C44" s="414">
        <v>169.98270700000006</v>
      </c>
      <c r="D44" s="414">
        <v>168.40137000000004</v>
      </c>
      <c r="E44" s="414">
        <v>218.07205799999994</v>
      </c>
      <c r="F44" s="414">
        <v>220.00042199999993</v>
      </c>
      <c r="G44" s="414">
        <v>227.072238</v>
      </c>
      <c r="H44" s="414">
        <v>184.563987</v>
      </c>
      <c r="I44" s="414">
        <v>220.631193</v>
      </c>
      <c r="J44" s="414">
        <v>244.11929400000005</v>
      </c>
      <c r="K44" s="414">
        <v>280.88831399999992</v>
      </c>
      <c r="L44" s="414">
        <v>272.32974499999995</v>
      </c>
      <c r="M44" s="414">
        <v>237.19238599999997</v>
      </c>
      <c r="N44" s="414">
        <v>243.56167000000002</v>
      </c>
      <c r="O44" s="414">
        <v>234.07014399999997</v>
      </c>
      <c r="P44" s="414">
        <v>250.6104859999999</v>
      </c>
      <c r="Q44" s="414">
        <v>250.99453000000008</v>
      </c>
      <c r="R44" s="414">
        <v>282.41594099999998</v>
      </c>
      <c r="S44" s="414">
        <v>300.43862599999977</v>
      </c>
      <c r="T44" s="414">
        <v>293.57692999999995</v>
      </c>
      <c r="U44" s="414">
        <v>312.51254900000015</v>
      </c>
      <c r="V44" s="414">
        <v>319.23174000000012</v>
      </c>
      <c r="W44" s="414">
        <v>327.86292199999991</v>
      </c>
      <c r="X44" s="414">
        <v>326.14711099999988</v>
      </c>
      <c r="Y44" s="414">
        <v>329.84561800000023</v>
      </c>
      <c r="Z44" s="414">
        <v>318.33164199999987</v>
      </c>
      <c r="AA44" s="46">
        <v>348.69259700000003</v>
      </c>
      <c r="AB44" s="46">
        <v>390.45381199999997</v>
      </c>
      <c r="AC44" s="46">
        <v>325.96496500000012</v>
      </c>
      <c r="AD44" s="46">
        <v>314.94462299999998</v>
      </c>
      <c r="AE44" s="46">
        <v>319.21685200000013</v>
      </c>
      <c r="AF44" s="46">
        <v>360.19072500000016</v>
      </c>
      <c r="AH44" s="519"/>
    </row>
    <row r="45" spans="1:37" x14ac:dyDescent="0.2">
      <c r="A45" s="49"/>
      <c r="B45" s="17" t="s">
        <v>68</v>
      </c>
      <c r="C45" s="414">
        <v>40.30833599999999</v>
      </c>
      <c r="D45" s="414">
        <v>52.340786999999999</v>
      </c>
      <c r="E45" s="414">
        <v>60.46005700000002</v>
      </c>
      <c r="F45" s="414">
        <v>52.658114999999981</v>
      </c>
      <c r="G45" s="414">
        <v>63.89345999999999</v>
      </c>
      <c r="H45" s="414">
        <v>50.796002000000001</v>
      </c>
      <c r="I45" s="414">
        <v>51.212968999999994</v>
      </c>
      <c r="J45" s="414">
        <v>63.680707999999996</v>
      </c>
      <c r="K45" s="414">
        <v>56.684421000000029</v>
      </c>
      <c r="L45" s="414">
        <v>54.493482000000014</v>
      </c>
      <c r="M45" s="414">
        <v>74.05829</v>
      </c>
      <c r="N45" s="414">
        <v>63.693738000000003</v>
      </c>
      <c r="O45" s="414">
        <v>66.234004999999996</v>
      </c>
      <c r="P45" s="414">
        <v>61.318819000000012</v>
      </c>
      <c r="Q45" s="414">
        <v>67.834566999999993</v>
      </c>
      <c r="R45" s="414">
        <v>74.398271999999992</v>
      </c>
      <c r="S45" s="414">
        <v>85.334643000000113</v>
      </c>
      <c r="T45" s="414">
        <v>89.368238000000005</v>
      </c>
      <c r="U45" s="414">
        <v>81.636706000000004</v>
      </c>
      <c r="V45" s="414">
        <v>78.221836999999994</v>
      </c>
      <c r="W45" s="414">
        <v>109.14205699999997</v>
      </c>
      <c r="X45" s="414">
        <v>102.13382700000003</v>
      </c>
      <c r="Y45" s="414">
        <v>94.053633999999988</v>
      </c>
      <c r="Z45" s="414">
        <v>87.955526999999975</v>
      </c>
      <c r="AA45" s="46">
        <v>85.553672999999918</v>
      </c>
      <c r="AB45" s="46">
        <v>110.00056899999996</v>
      </c>
      <c r="AC45" s="46">
        <v>97.414926999999949</v>
      </c>
      <c r="AD45" s="46">
        <v>92.863149000000021</v>
      </c>
      <c r="AE45" s="46">
        <v>96.793913000000003</v>
      </c>
      <c r="AF45" s="46">
        <v>96.559671000000066</v>
      </c>
    </row>
    <row r="46" spans="1:37" x14ac:dyDescent="0.2">
      <c r="A46" s="49"/>
      <c r="B46" s="17" t="s">
        <v>67</v>
      </c>
      <c r="C46" s="414">
        <v>0.42738499999999996</v>
      </c>
      <c r="D46" s="414">
        <v>0.57797799999999999</v>
      </c>
      <c r="E46" s="414">
        <v>0.71604999999999996</v>
      </c>
      <c r="F46" s="414">
        <v>0.54777900000000002</v>
      </c>
      <c r="G46" s="414">
        <v>1.1413970000000002</v>
      </c>
      <c r="H46" s="414">
        <v>0.44223499999999999</v>
      </c>
      <c r="I46" s="414">
        <v>2.8729700000000005</v>
      </c>
      <c r="J46" s="414">
        <v>0.41535700000000003</v>
      </c>
      <c r="K46" s="414">
        <v>0.109996</v>
      </c>
      <c r="L46" s="414">
        <v>7.9704999999999998E-2</v>
      </c>
      <c r="M46" s="414">
        <v>2.8555090000000001</v>
      </c>
      <c r="N46" s="414">
        <v>2.6514790000000001</v>
      </c>
      <c r="O46" s="414">
        <v>0.50341799999999992</v>
      </c>
      <c r="P46" s="414">
        <v>5.4079000000000002E-2</v>
      </c>
      <c r="Q46" s="414">
        <v>4.8291000000000001E-2</v>
      </c>
      <c r="R46" s="414">
        <v>0.59738600000000008</v>
      </c>
      <c r="S46" s="414">
        <v>0.352935</v>
      </c>
      <c r="T46" s="414">
        <v>0.34603000000000006</v>
      </c>
      <c r="U46" s="414">
        <v>1.2815759999999998</v>
      </c>
      <c r="V46" s="414">
        <v>0.60671700000000006</v>
      </c>
      <c r="W46" s="414">
        <v>0.35413699999999998</v>
      </c>
      <c r="X46" s="414">
        <v>0.30276500000000001</v>
      </c>
      <c r="Y46" s="414">
        <v>1.3424370000000001</v>
      </c>
      <c r="Z46" s="414">
        <v>0.28949800000000003</v>
      </c>
      <c r="AA46" s="46">
        <v>1.680234</v>
      </c>
      <c r="AB46" s="46">
        <v>0.65722899999999984</v>
      </c>
      <c r="AC46" s="46">
        <v>2.4105900000000005</v>
      </c>
      <c r="AD46" s="46">
        <v>8.5498280000000015</v>
      </c>
      <c r="AE46" s="46">
        <v>11.141328000000001</v>
      </c>
      <c r="AF46" s="46">
        <v>10.249912999999999</v>
      </c>
    </row>
    <row r="47" spans="1:37" x14ac:dyDescent="0.2">
      <c r="A47" s="49"/>
      <c r="B47" s="17" t="s">
        <v>66</v>
      </c>
      <c r="C47" s="414">
        <v>16.074523000000003</v>
      </c>
      <c r="D47" s="414">
        <v>20.390273999999998</v>
      </c>
      <c r="E47" s="414">
        <v>21.745591999999995</v>
      </c>
      <c r="F47" s="414">
        <v>21.488621000000002</v>
      </c>
      <c r="G47" s="414">
        <v>23.351352999999992</v>
      </c>
      <c r="H47" s="414">
        <v>20.758466999999996</v>
      </c>
      <c r="I47" s="414">
        <v>24.128266999999997</v>
      </c>
      <c r="J47" s="414">
        <v>21.119752999999992</v>
      </c>
      <c r="K47" s="414">
        <v>23.287675000000007</v>
      </c>
      <c r="L47" s="414">
        <v>27.143402999999999</v>
      </c>
      <c r="M47" s="414">
        <v>30.597593000000014</v>
      </c>
      <c r="N47" s="414">
        <v>37.309488999999999</v>
      </c>
      <c r="O47" s="414">
        <v>33.430954</v>
      </c>
      <c r="P47" s="414">
        <v>38.451416999999985</v>
      </c>
      <c r="Q47" s="414">
        <v>41.286614</v>
      </c>
      <c r="R47" s="414">
        <v>42.315674999999999</v>
      </c>
      <c r="S47" s="414">
        <v>43.134160000000016</v>
      </c>
      <c r="T47" s="414">
        <v>49.36238100000002</v>
      </c>
      <c r="U47" s="414">
        <v>57.099660000000014</v>
      </c>
      <c r="V47" s="414">
        <v>60.869494000000024</v>
      </c>
      <c r="W47" s="414">
        <v>71.125938999999988</v>
      </c>
      <c r="X47" s="414">
        <v>58.365406999999998</v>
      </c>
      <c r="Y47" s="414">
        <v>56.362962999999986</v>
      </c>
      <c r="Z47" s="414">
        <v>64.725200999999998</v>
      </c>
      <c r="AA47" s="46">
        <v>56.884665000000005</v>
      </c>
      <c r="AB47" s="46">
        <v>62.201303000000017</v>
      </c>
      <c r="AC47" s="46">
        <v>54.628089999999986</v>
      </c>
      <c r="AD47" s="46">
        <v>47.440885000000023</v>
      </c>
      <c r="AE47" s="46">
        <v>58.002452999999996</v>
      </c>
      <c r="AF47" s="46">
        <v>51.487525000000012</v>
      </c>
    </row>
    <row r="48" spans="1:37" x14ac:dyDescent="0.2">
      <c r="A48" s="49"/>
      <c r="B48" s="17" t="s">
        <v>65</v>
      </c>
      <c r="C48" s="414">
        <v>7.9704199999999972</v>
      </c>
      <c r="D48" s="414">
        <v>11.985647000000004</v>
      </c>
      <c r="E48" s="414">
        <v>7.2677139999999998</v>
      </c>
      <c r="F48" s="414">
        <v>8.0794819999999987</v>
      </c>
      <c r="G48" s="414">
        <v>9.2062989999999996</v>
      </c>
      <c r="H48" s="414">
        <v>14.404569999999994</v>
      </c>
      <c r="I48" s="414">
        <v>13.491991000000001</v>
      </c>
      <c r="J48" s="414">
        <v>16.723004</v>
      </c>
      <c r="K48" s="414">
        <v>18.801092000000001</v>
      </c>
      <c r="L48" s="414">
        <v>23.574236999999997</v>
      </c>
      <c r="M48" s="414">
        <v>21.693535000000008</v>
      </c>
      <c r="N48" s="414">
        <v>23.792989000000006</v>
      </c>
      <c r="O48" s="414">
        <v>21.759667</v>
      </c>
      <c r="P48" s="414">
        <v>22.963851999999996</v>
      </c>
      <c r="Q48" s="414">
        <v>27.513184000000006</v>
      </c>
      <c r="R48" s="414">
        <v>30.505540999999994</v>
      </c>
      <c r="S48" s="414">
        <v>31.547092999999997</v>
      </c>
      <c r="T48" s="414">
        <v>40.899766999999983</v>
      </c>
      <c r="U48" s="414">
        <v>48.469349999999991</v>
      </c>
      <c r="V48" s="414">
        <v>41.763291000000002</v>
      </c>
      <c r="W48" s="414">
        <v>42.876387999999999</v>
      </c>
      <c r="X48" s="414">
        <v>43.868323000000004</v>
      </c>
      <c r="Y48" s="414">
        <v>43.108158999999993</v>
      </c>
      <c r="Z48" s="414">
        <v>48.496369999999999</v>
      </c>
      <c r="AA48" s="46">
        <v>54.655996999999999</v>
      </c>
      <c r="AB48" s="46">
        <v>42.621622999999985</v>
      </c>
      <c r="AC48" s="46">
        <v>46.435042000000017</v>
      </c>
      <c r="AD48" s="46">
        <v>41.081936999999975</v>
      </c>
      <c r="AE48" s="46">
        <v>45.512741999999989</v>
      </c>
      <c r="AF48" s="46">
        <v>40.789219999999993</v>
      </c>
    </row>
    <row r="49" spans="1:32" x14ac:dyDescent="0.2">
      <c r="A49" s="518"/>
      <c r="B49" s="17" t="s">
        <v>64</v>
      </c>
      <c r="C49" s="414">
        <v>54.468263999999984</v>
      </c>
      <c r="D49" s="414">
        <v>69.027064999999993</v>
      </c>
      <c r="E49" s="414">
        <v>68.043939000000009</v>
      </c>
      <c r="F49" s="414">
        <v>64.209790000000012</v>
      </c>
      <c r="G49" s="414">
        <v>73.072778</v>
      </c>
      <c r="H49" s="414">
        <v>53.196384999999999</v>
      </c>
      <c r="I49" s="414">
        <v>58.519826000000009</v>
      </c>
      <c r="J49" s="414">
        <v>58.396539000000011</v>
      </c>
      <c r="K49" s="414">
        <v>68.819969000000015</v>
      </c>
      <c r="L49" s="414">
        <v>68.919994000000003</v>
      </c>
      <c r="M49" s="414">
        <v>79.694152999999915</v>
      </c>
      <c r="N49" s="414">
        <v>71.076874000000061</v>
      </c>
      <c r="O49" s="414">
        <v>69.654144999999986</v>
      </c>
      <c r="P49" s="414">
        <v>74.830043999999944</v>
      </c>
      <c r="Q49" s="414">
        <v>72.564104000000057</v>
      </c>
      <c r="R49" s="414">
        <v>74.288588000000033</v>
      </c>
      <c r="S49" s="414">
        <v>61.635026000000003</v>
      </c>
      <c r="T49" s="414">
        <v>62.39996400000004</v>
      </c>
      <c r="U49" s="414">
        <v>76.565899000000059</v>
      </c>
      <c r="V49" s="414">
        <v>72.788904999999971</v>
      </c>
      <c r="W49" s="414">
        <v>79.339093999999989</v>
      </c>
      <c r="X49" s="414">
        <v>66.856468000000035</v>
      </c>
      <c r="Y49" s="414">
        <v>68.47704700000007</v>
      </c>
      <c r="Z49" s="414">
        <v>71.440620999999965</v>
      </c>
      <c r="AA49" s="46">
        <v>83.120421999999991</v>
      </c>
      <c r="AB49" s="46">
        <v>99.477697999999975</v>
      </c>
      <c r="AC49" s="46">
        <v>88.876142999999956</v>
      </c>
      <c r="AD49" s="46">
        <v>96.873246000000037</v>
      </c>
      <c r="AE49" s="46">
        <v>102.47611999999994</v>
      </c>
      <c r="AF49" s="46">
        <v>94.442893000000041</v>
      </c>
    </row>
    <row r="50" spans="1:32" x14ac:dyDescent="0.2">
      <c r="A50" s="53"/>
      <c r="B50" s="17" t="s">
        <v>63</v>
      </c>
      <c r="C50" s="414">
        <v>2.7878060000000002</v>
      </c>
      <c r="D50" s="414">
        <v>3.2897879999999993</v>
      </c>
      <c r="E50" s="414">
        <v>4.1330530000000003</v>
      </c>
      <c r="F50" s="414">
        <v>4.1879539999999995</v>
      </c>
      <c r="G50" s="414">
        <v>6.2913030000000001</v>
      </c>
      <c r="H50" s="414">
        <v>6.1733650000000013</v>
      </c>
      <c r="I50" s="414">
        <v>7.8395290000000006</v>
      </c>
      <c r="J50" s="414">
        <v>9.3381729999999994</v>
      </c>
      <c r="K50" s="414">
        <v>16.542358000000004</v>
      </c>
      <c r="L50" s="414">
        <v>15.859846999999998</v>
      </c>
      <c r="M50" s="414">
        <v>10.156089000000001</v>
      </c>
      <c r="N50" s="414">
        <v>6.3801919999999974</v>
      </c>
      <c r="O50" s="414">
        <v>7.0048000000000004</v>
      </c>
      <c r="P50" s="414">
        <v>6.2395970000000007</v>
      </c>
      <c r="Q50" s="414">
        <v>7.624063999999998</v>
      </c>
      <c r="R50" s="414">
        <v>7.1078050000000026</v>
      </c>
      <c r="S50" s="414">
        <v>7.677678000000002</v>
      </c>
      <c r="T50" s="414">
        <v>9.2492210000000004</v>
      </c>
      <c r="U50" s="414">
        <v>10.566718</v>
      </c>
      <c r="V50" s="414">
        <v>9.3971269999999993</v>
      </c>
      <c r="W50" s="414">
        <v>9.1591490000000011</v>
      </c>
      <c r="X50" s="414">
        <v>9.8999019999999973</v>
      </c>
      <c r="Y50" s="414">
        <v>9.338600999999997</v>
      </c>
      <c r="Z50" s="414">
        <v>9.3497420000000009</v>
      </c>
      <c r="AA50" s="46">
        <v>10.415585</v>
      </c>
      <c r="AB50" s="46">
        <v>13.027438999999999</v>
      </c>
      <c r="AC50" s="46">
        <v>17.314721999999993</v>
      </c>
      <c r="AD50" s="46">
        <v>13.970462999999999</v>
      </c>
      <c r="AE50" s="46">
        <v>16.090786000000005</v>
      </c>
      <c r="AF50" s="46">
        <v>19.435442999999992</v>
      </c>
    </row>
    <row r="51" spans="1:32" x14ac:dyDescent="0.2">
      <c r="A51" s="53" t="s">
        <v>42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8"/>
      <c r="AB51" s="48"/>
      <c r="AC51" s="48"/>
      <c r="AD51" s="48"/>
      <c r="AE51" s="520"/>
      <c r="AF51" s="520"/>
    </row>
    <row r="52" spans="1:32" x14ac:dyDescent="0.2">
      <c r="A52" s="518"/>
      <c r="B52" s="17" t="s">
        <v>5</v>
      </c>
      <c r="C52" s="414">
        <v>23.206206000000009</v>
      </c>
      <c r="D52" s="414">
        <v>27.200623</v>
      </c>
      <c r="E52" s="414">
        <v>31.192284000000011</v>
      </c>
      <c r="F52" s="414">
        <v>32.276982000000004</v>
      </c>
      <c r="G52" s="414">
        <v>34.707670000000007</v>
      </c>
      <c r="H52" s="414">
        <v>30.222908</v>
      </c>
      <c r="I52" s="414">
        <v>40.192957999999997</v>
      </c>
      <c r="J52" s="414">
        <v>42.513562999999984</v>
      </c>
      <c r="K52" s="414">
        <v>41.836475000000029</v>
      </c>
      <c r="L52" s="414">
        <v>48.033202000000024</v>
      </c>
      <c r="M52" s="414">
        <v>49.909765999999998</v>
      </c>
      <c r="N52" s="414">
        <v>46.110416000000001</v>
      </c>
      <c r="O52" s="414">
        <v>41.39001099999998</v>
      </c>
      <c r="P52" s="414">
        <v>45.396591000000022</v>
      </c>
      <c r="Q52" s="414">
        <v>71.956840000000028</v>
      </c>
      <c r="R52" s="414">
        <v>64.542017000000016</v>
      </c>
      <c r="S52" s="414">
        <v>75.108158999999986</v>
      </c>
      <c r="T52" s="414">
        <v>86.359356999999989</v>
      </c>
      <c r="U52" s="414">
        <v>92.306773000000035</v>
      </c>
      <c r="V52" s="414">
        <v>92.665804999999992</v>
      </c>
      <c r="W52" s="414">
        <v>104.11488200000002</v>
      </c>
      <c r="X52" s="414">
        <v>101.90448400000001</v>
      </c>
      <c r="Y52" s="414">
        <v>95.265710000000013</v>
      </c>
      <c r="Z52" s="414">
        <v>119.90469500000002</v>
      </c>
      <c r="AA52" s="46">
        <v>122.78090699999993</v>
      </c>
      <c r="AB52" s="46">
        <v>117.67550499999997</v>
      </c>
      <c r="AC52" s="46">
        <v>130.00562700000006</v>
      </c>
      <c r="AD52" s="46">
        <v>148.05923899999991</v>
      </c>
      <c r="AE52" s="46">
        <v>164.53725499999999</v>
      </c>
      <c r="AF52" s="46">
        <v>172.15927800000003</v>
      </c>
    </row>
    <row r="53" spans="1:32" x14ac:dyDescent="0.2">
      <c r="A53" s="53"/>
      <c r="B53" s="17" t="s">
        <v>4</v>
      </c>
      <c r="C53" s="414">
        <v>1.043687</v>
      </c>
      <c r="D53" s="414">
        <v>1.0866759999999998</v>
      </c>
      <c r="E53" s="414">
        <v>1.3669900000000001</v>
      </c>
      <c r="F53" s="414">
        <v>1.5895379999999999</v>
      </c>
      <c r="G53" s="414">
        <v>1.8927939999999999</v>
      </c>
      <c r="H53" s="414">
        <v>1.51922</v>
      </c>
      <c r="I53" s="414">
        <v>2.1179130000000002</v>
      </c>
      <c r="J53" s="414">
        <v>3.2803779999999998</v>
      </c>
      <c r="K53" s="414">
        <v>2.7555960000000002</v>
      </c>
      <c r="L53" s="414">
        <v>3.4496610000000008</v>
      </c>
      <c r="M53" s="414">
        <v>4.921911999999999</v>
      </c>
      <c r="N53" s="414">
        <v>4.8221720000000046</v>
      </c>
      <c r="O53" s="414">
        <v>5.6221249999999987</v>
      </c>
      <c r="P53" s="414">
        <v>8.9237219999999997</v>
      </c>
      <c r="Q53" s="414">
        <v>14.686127000000003</v>
      </c>
      <c r="R53" s="414">
        <v>18.204657999999991</v>
      </c>
      <c r="S53" s="414">
        <v>21.039905999999991</v>
      </c>
      <c r="T53" s="414">
        <v>28.058564999999998</v>
      </c>
      <c r="U53" s="414">
        <v>42.079133999999996</v>
      </c>
      <c r="V53" s="414">
        <v>38.423848000000028</v>
      </c>
      <c r="W53" s="414">
        <v>46.675977999999986</v>
      </c>
      <c r="X53" s="414">
        <v>51.727604000000035</v>
      </c>
      <c r="Y53" s="414">
        <v>47.435360999999972</v>
      </c>
      <c r="Z53" s="414">
        <v>50.716116</v>
      </c>
      <c r="AA53" s="46">
        <v>51.085335000000029</v>
      </c>
      <c r="AB53" s="46">
        <v>55.887039000000023</v>
      </c>
      <c r="AC53" s="46">
        <v>59.91181799999999</v>
      </c>
      <c r="AD53" s="46">
        <v>69.055327000000005</v>
      </c>
      <c r="AE53" s="46">
        <v>83.150749999999988</v>
      </c>
      <c r="AF53" s="46">
        <v>103.578734</v>
      </c>
    </row>
    <row r="54" spans="1:32" x14ac:dyDescent="0.2">
      <c r="A54" s="53"/>
      <c r="B54" s="17" t="s">
        <v>62</v>
      </c>
      <c r="C54" s="414">
        <v>7.7583610000000007</v>
      </c>
      <c r="D54" s="414">
        <v>8.4597649999999973</v>
      </c>
      <c r="E54" s="414">
        <v>1.1727339999999999</v>
      </c>
      <c r="F54" s="414">
        <v>1.8989400000000001</v>
      </c>
      <c r="G54" s="414">
        <v>1.8752810000000004</v>
      </c>
      <c r="H54" s="414">
        <v>1.8379840000000003</v>
      </c>
      <c r="I54" s="414">
        <v>2.5973460000000004</v>
      </c>
      <c r="J54" s="414">
        <v>2.784087</v>
      </c>
      <c r="K54" s="414">
        <v>2.7449770000000009</v>
      </c>
      <c r="L54" s="414">
        <v>3.9003989999999975</v>
      </c>
      <c r="M54" s="414">
        <v>4.1126309999999986</v>
      </c>
      <c r="N54" s="414">
        <v>4.2181219999999984</v>
      </c>
      <c r="O54" s="414">
        <v>4.6251629999999988</v>
      </c>
      <c r="P54" s="414">
        <v>6.4409650000000012</v>
      </c>
      <c r="Q54" s="414">
        <v>9.3902349999999934</v>
      </c>
      <c r="R54" s="414">
        <v>11.245419000000005</v>
      </c>
      <c r="S54" s="414">
        <v>22.302298000000008</v>
      </c>
      <c r="T54" s="414">
        <v>45.523065000000003</v>
      </c>
      <c r="U54" s="414">
        <v>59.779626000000043</v>
      </c>
      <c r="V54" s="414">
        <v>70.150720999999962</v>
      </c>
      <c r="W54" s="414">
        <v>79.879256000000041</v>
      </c>
      <c r="X54" s="414">
        <v>79.276123999999953</v>
      </c>
      <c r="Y54" s="414">
        <v>98.79186999999996</v>
      </c>
      <c r="Z54" s="414">
        <v>121.37853200000002</v>
      </c>
      <c r="AA54" s="46">
        <v>136.28591100000006</v>
      </c>
      <c r="AB54" s="46">
        <v>142.17992199999998</v>
      </c>
      <c r="AC54" s="46">
        <v>145.84371400000006</v>
      </c>
      <c r="AD54" s="46">
        <v>183.29508300000006</v>
      </c>
      <c r="AE54" s="46">
        <v>300.65727200000003</v>
      </c>
      <c r="AF54" s="46">
        <v>313.41957400000001</v>
      </c>
    </row>
    <row r="55" spans="1:32" x14ac:dyDescent="0.2">
      <c r="A55" s="53" t="s">
        <v>61</v>
      </c>
      <c r="B55" s="17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8"/>
      <c r="AB55" s="48"/>
      <c r="AC55" s="48"/>
      <c r="AD55" s="48"/>
      <c r="AE55" s="520"/>
      <c r="AF55" s="520"/>
    </row>
    <row r="56" spans="1:32" x14ac:dyDescent="0.2">
      <c r="A56" s="522"/>
      <c r="B56" s="17" t="s">
        <v>60</v>
      </c>
      <c r="C56" s="414">
        <v>16.372853999999997</v>
      </c>
      <c r="D56" s="414">
        <v>19.628499999999988</v>
      </c>
      <c r="E56" s="414">
        <v>20.374160999999994</v>
      </c>
      <c r="F56" s="414">
        <v>22.882335999999999</v>
      </c>
      <c r="G56" s="414">
        <v>22.496286000000008</v>
      </c>
      <c r="H56" s="414">
        <v>25.081567999999994</v>
      </c>
      <c r="I56" s="414">
        <v>27.855763</v>
      </c>
      <c r="J56" s="414">
        <v>31.647433000000007</v>
      </c>
      <c r="K56" s="414">
        <v>35.892234999999999</v>
      </c>
      <c r="L56" s="414">
        <v>31.976987999999995</v>
      </c>
      <c r="M56" s="414">
        <v>30.669129999999988</v>
      </c>
      <c r="N56" s="414">
        <v>30.557354999999976</v>
      </c>
      <c r="O56" s="414">
        <v>25.901365999999989</v>
      </c>
      <c r="P56" s="414">
        <v>31.520438000000023</v>
      </c>
      <c r="Q56" s="414">
        <v>37.934228000000012</v>
      </c>
      <c r="R56" s="414">
        <v>36.715201000000015</v>
      </c>
      <c r="S56" s="414">
        <v>39.782543000000025</v>
      </c>
      <c r="T56" s="414">
        <v>44.540621999999978</v>
      </c>
      <c r="U56" s="414">
        <v>45.601349999999996</v>
      </c>
      <c r="V56" s="414">
        <v>47.746889999999993</v>
      </c>
      <c r="W56" s="414">
        <v>77.521089000000018</v>
      </c>
      <c r="X56" s="414">
        <v>60.962022000000012</v>
      </c>
      <c r="Y56" s="414">
        <v>76.530067000000017</v>
      </c>
      <c r="Z56" s="414">
        <v>68.039280999999974</v>
      </c>
      <c r="AA56" s="46">
        <v>74.756217000000021</v>
      </c>
      <c r="AB56" s="46">
        <v>92.703925000000083</v>
      </c>
      <c r="AC56" s="46">
        <v>95.840033000000048</v>
      </c>
      <c r="AD56" s="46">
        <v>107.93414100000001</v>
      </c>
      <c r="AE56" s="46">
        <v>148.41496700000005</v>
      </c>
      <c r="AF56" s="46">
        <v>142.62876999999992</v>
      </c>
    </row>
    <row r="57" spans="1:32" x14ac:dyDescent="0.2">
      <c r="B57" s="17" t="s">
        <v>59</v>
      </c>
      <c r="C57" s="414">
        <v>100.65512900000002</v>
      </c>
      <c r="D57" s="414">
        <v>96.673461999999986</v>
      </c>
      <c r="E57" s="414">
        <v>115.46400400000005</v>
      </c>
      <c r="F57" s="414">
        <v>109.45816899999998</v>
      </c>
      <c r="G57" s="414">
        <v>102.49219700000002</v>
      </c>
      <c r="H57" s="414">
        <v>91.823110999999955</v>
      </c>
      <c r="I57" s="414">
        <v>100.21252300000003</v>
      </c>
      <c r="J57" s="414">
        <v>110.25715900000002</v>
      </c>
      <c r="K57" s="414">
        <v>124.115999</v>
      </c>
      <c r="L57" s="414">
        <v>120.48851999999997</v>
      </c>
      <c r="M57" s="414">
        <v>107.89592399999994</v>
      </c>
      <c r="N57" s="414">
        <v>93.780716000000012</v>
      </c>
      <c r="O57" s="414">
        <v>94.38713400000006</v>
      </c>
      <c r="P57" s="414">
        <v>106.77492399999984</v>
      </c>
      <c r="Q57" s="414">
        <v>102.29826800000005</v>
      </c>
      <c r="R57" s="414">
        <v>112.270561</v>
      </c>
      <c r="S57" s="414">
        <v>119.18740099999995</v>
      </c>
      <c r="T57" s="414">
        <v>118.06958400000008</v>
      </c>
      <c r="U57" s="414">
        <v>117.42132600000009</v>
      </c>
      <c r="V57" s="414">
        <v>127.17978299999994</v>
      </c>
      <c r="W57" s="414">
        <v>124.72999300000005</v>
      </c>
      <c r="X57" s="414">
        <v>128.35050299999995</v>
      </c>
      <c r="Y57" s="414">
        <v>136.62190599999997</v>
      </c>
      <c r="Z57" s="414">
        <v>139.06929099999996</v>
      </c>
      <c r="AA57" s="46">
        <v>138.38615299999998</v>
      </c>
      <c r="AB57" s="46">
        <v>158.13595699999991</v>
      </c>
      <c r="AC57" s="46">
        <v>135.86610700000003</v>
      </c>
      <c r="AD57" s="46">
        <v>133.96497600000009</v>
      </c>
      <c r="AE57" s="46">
        <v>155.91308800000007</v>
      </c>
      <c r="AF57" s="46">
        <v>188.72269599999998</v>
      </c>
    </row>
    <row r="58" spans="1:32" x14ac:dyDescent="0.2">
      <c r="A58" s="49"/>
      <c r="B58" s="17" t="s">
        <v>58</v>
      </c>
      <c r="C58" s="414">
        <v>38.461587000000002</v>
      </c>
      <c r="D58" s="414">
        <v>54.357735999999996</v>
      </c>
      <c r="E58" s="414">
        <v>54.395921000000008</v>
      </c>
      <c r="F58" s="414">
        <v>65.535411000000039</v>
      </c>
      <c r="G58" s="414">
        <v>66.19801499999997</v>
      </c>
      <c r="H58" s="414">
        <v>70.029563999999993</v>
      </c>
      <c r="I58" s="414">
        <v>68.743992000000006</v>
      </c>
      <c r="J58" s="414">
        <v>77.995529000000019</v>
      </c>
      <c r="K58" s="414">
        <v>88.342061000000044</v>
      </c>
      <c r="L58" s="414">
        <v>95.506767999999965</v>
      </c>
      <c r="M58" s="414">
        <v>103.52756199999988</v>
      </c>
      <c r="N58" s="414">
        <v>70.305565000000016</v>
      </c>
      <c r="O58" s="414">
        <v>82.180377999999976</v>
      </c>
      <c r="P58" s="414">
        <v>94.304978999999989</v>
      </c>
      <c r="Q58" s="414">
        <v>108.99143699999993</v>
      </c>
      <c r="R58" s="414">
        <v>126.81852799999999</v>
      </c>
      <c r="S58" s="414">
        <v>128.86905099999993</v>
      </c>
      <c r="T58" s="414">
        <v>127.62945999999998</v>
      </c>
      <c r="U58" s="414">
        <v>135.56083899999999</v>
      </c>
      <c r="V58" s="414">
        <v>143.50109000000003</v>
      </c>
      <c r="W58" s="414">
        <v>164.85440299999993</v>
      </c>
      <c r="X58" s="414">
        <v>188.07531100000017</v>
      </c>
      <c r="Y58" s="414">
        <v>181.24764399999998</v>
      </c>
      <c r="Z58" s="414">
        <v>191.51876799999991</v>
      </c>
      <c r="AA58" s="46">
        <v>189.32295100000005</v>
      </c>
      <c r="AB58" s="46">
        <v>226.81934499999994</v>
      </c>
      <c r="AC58" s="46">
        <v>238.94516600000003</v>
      </c>
      <c r="AD58" s="46">
        <v>247.40960200000006</v>
      </c>
      <c r="AE58" s="46">
        <v>276.2696259999999</v>
      </c>
      <c r="AF58" s="46">
        <v>276.9741360000001</v>
      </c>
    </row>
    <row r="59" spans="1:32" x14ac:dyDescent="0.2">
      <c r="A59" s="49"/>
      <c r="B59" s="17" t="s">
        <v>57</v>
      </c>
      <c r="C59" s="414">
        <v>31.523321000000003</v>
      </c>
      <c r="D59" s="414">
        <v>35.834441999999989</v>
      </c>
      <c r="E59" s="414">
        <v>38.782735999999993</v>
      </c>
      <c r="F59" s="414">
        <v>39.719833999999999</v>
      </c>
      <c r="G59" s="414">
        <v>36.13541500000003</v>
      </c>
      <c r="H59" s="414">
        <v>31.526377000000004</v>
      </c>
      <c r="I59" s="414">
        <v>36.360464999999984</v>
      </c>
      <c r="J59" s="414">
        <v>54.334028000000004</v>
      </c>
      <c r="K59" s="414">
        <v>63.311184000000004</v>
      </c>
      <c r="L59" s="414">
        <v>55.313389999999963</v>
      </c>
      <c r="M59" s="414">
        <v>50.438799999999986</v>
      </c>
      <c r="N59" s="414">
        <v>62.498807000000042</v>
      </c>
      <c r="O59" s="414">
        <v>50.314435999999958</v>
      </c>
      <c r="P59" s="414">
        <v>49.591972000000005</v>
      </c>
      <c r="Q59" s="414">
        <v>46.511185000000012</v>
      </c>
      <c r="R59" s="414">
        <v>48.81944500000003</v>
      </c>
      <c r="S59" s="414">
        <v>49.40137899999997</v>
      </c>
      <c r="T59" s="414">
        <v>53.815694000000029</v>
      </c>
      <c r="U59" s="414">
        <v>45.249827000000018</v>
      </c>
      <c r="V59" s="414">
        <v>29.064259</v>
      </c>
      <c r="W59" s="414">
        <v>32.142859999999992</v>
      </c>
      <c r="X59" s="414">
        <v>27.588502999999989</v>
      </c>
      <c r="Y59" s="414">
        <v>32.241551000000001</v>
      </c>
      <c r="Z59" s="414">
        <v>32.966530999999982</v>
      </c>
      <c r="AA59" s="46">
        <v>33.158628999999991</v>
      </c>
      <c r="AB59" s="46">
        <v>29.751366000000004</v>
      </c>
      <c r="AC59" s="46">
        <v>29.717383999999981</v>
      </c>
      <c r="AD59" s="46">
        <v>27.630758999999998</v>
      </c>
      <c r="AE59" s="46">
        <v>29.190136000000017</v>
      </c>
      <c r="AF59" s="46">
        <v>30.719863000000011</v>
      </c>
    </row>
    <row r="60" spans="1:32" x14ac:dyDescent="0.2">
      <c r="A60" s="53" t="s">
        <v>56</v>
      </c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8"/>
      <c r="AB60" s="48"/>
      <c r="AC60" s="48"/>
      <c r="AD60" s="48"/>
      <c r="AE60" s="48"/>
      <c r="AF60" s="48"/>
    </row>
    <row r="61" spans="1:32" x14ac:dyDescent="0.2">
      <c r="A61" s="52"/>
      <c r="B61" s="17" t="s">
        <v>55</v>
      </c>
      <c r="C61" s="414">
        <v>13.497516000000005</v>
      </c>
      <c r="D61" s="414">
        <v>13.915626999999999</v>
      </c>
      <c r="E61" s="414">
        <v>14.222785</v>
      </c>
      <c r="F61" s="414">
        <v>13.395155000000001</v>
      </c>
      <c r="G61" s="414">
        <v>14.879992999999999</v>
      </c>
      <c r="H61" s="414">
        <v>13.608353000000001</v>
      </c>
      <c r="I61" s="414">
        <v>13.916516000000001</v>
      </c>
      <c r="J61" s="414">
        <v>12.886321999999998</v>
      </c>
      <c r="K61" s="414">
        <v>14.664652000000004</v>
      </c>
      <c r="L61" s="414">
        <v>16.350976000000003</v>
      </c>
      <c r="M61" s="414">
        <v>17.337939000000002</v>
      </c>
      <c r="N61" s="414">
        <v>19.094567999999995</v>
      </c>
      <c r="O61" s="414">
        <v>19.228117000000012</v>
      </c>
      <c r="P61" s="414">
        <v>24.318403000000004</v>
      </c>
      <c r="Q61" s="414">
        <v>24.942660999999998</v>
      </c>
      <c r="R61" s="414">
        <v>31.617021999999999</v>
      </c>
      <c r="S61" s="414">
        <v>27.621113999999992</v>
      </c>
      <c r="T61" s="414">
        <v>43.93212800000002</v>
      </c>
      <c r="U61" s="414">
        <v>51.221886000000005</v>
      </c>
      <c r="V61" s="414">
        <v>39.903553000000002</v>
      </c>
      <c r="W61" s="414">
        <v>40.50344399999998</v>
      </c>
      <c r="X61" s="414">
        <v>41.273124999999993</v>
      </c>
      <c r="Y61" s="414">
        <v>41.064062</v>
      </c>
      <c r="Z61" s="414">
        <v>45.892738999999985</v>
      </c>
      <c r="AA61" s="46">
        <v>47.583433000000007</v>
      </c>
      <c r="AB61" s="46">
        <v>58.028693000000011</v>
      </c>
      <c r="AC61" s="46">
        <v>67.607842000000005</v>
      </c>
      <c r="AD61" s="46">
        <v>110.89960000000006</v>
      </c>
      <c r="AE61" s="46">
        <v>179.33837799999995</v>
      </c>
      <c r="AF61" s="46">
        <v>219.27003200000001</v>
      </c>
    </row>
    <row r="62" spans="1:32" x14ac:dyDescent="0.2">
      <c r="A62" s="523"/>
      <c r="B62" s="17" t="s">
        <v>54</v>
      </c>
      <c r="C62" s="414">
        <v>176.05713400000002</v>
      </c>
      <c r="D62" s="414">
        <v>185.65818899999999</v>
      </c>
      <c r="E62" s="414">
        <v>207.59281099999998</v>
      </c>
      <c r="F62" s="414">
        <v>217.285202</v>
      </c>
      <c r="G62" s="414">
        <v>236.013372</v>
      </c>
      <c r="H62" s="414">
        <v>262.03694500000006</v>
      </c>
      <c r="I62" s="414">
        <v>273.69365199999993</v>
      </c>
      <c r="J62" s="414">
        <v>300.75837799999999</v>
      </c>
      <c r="K62" s="414">
        <v>328.90933799999999</v>
      </c>
      <c r="L62" s="414">
        <v>301.00673099999995</v>
      </c>
      <c r="M62" s="414">
        <v>350.57076499999988</v>
      </c>
      <c r="N62" s="414">
        <v>339.90785099999988</v>
      </c>
      <c r="O62" s="414">
        <v>328.50387600000005</v>
      </c>
      <c r="P62" s="414">
        <v>302.351766</v>
      </c>
      <c r="Q62" s="414">
        <v>327.90272799999985</v>
      </c>
      <c r="R62" s="414">
        <v>324.27557099999984</v>
      </c>
      <c r="S62" s="414">
        <v>309.38140499999992</v>
      </c>
      <c r="T62" s="414">
        <v>342.79548400000004</v>
      </c>
      <c r="U62" s="414">
        <v>329.07594600000044</v>
      </c>
      <c r="V62" s="414">
        <v>361.87382700000006</v>
      </c>
      <c r="W62" s="414">
        <v>391.61026199999998</v>
      </c>
      <c r="X62" s="414">
        <v>469.30253499999998</v>
      </c>
      <c r="Y62" s="414">
        <v>488.97371600000002</v>
      </c>
      <c r="Z62" s="414">
        <v>513.93129300000032</v>
      </c>
      <c r="AA62" s="46">
        <v>510.79440299999999</v>
      </c>
      <c r="AB62" s="46">
        <v>536.08679199999983</v>
      </c>
      <c r="AC62" s="46">
        <v>502.50922900000018</v>
      </c>
      <c r="AD62" s="46">
        <v>543.73700700000006</v>
      </c>
      <c r="AE62" s="46">
        <v>612.5589500000001</v>
      </c>
      <c r="AF62" s="46">
        <v>641.66541800000027</v>
      </c>
    </row>
    <row r="63" spans="1:32" x14ac:dyDescent="0.2">
      <c r="A63" s="523"/>
      <c r="B63" s="17" t="s">
        <v>79</v>
      </c>
      <c r="C63" s="414">
        <v>9.8259080000000001</v>
      </c>
      <c r="D63" s="414">
        <v>9.8628879999999981</v>
      </c>
      <c r="E63" s="414">
        <v>9.5477340000000002</v>
      </c>
      <c r="F63" s="414">
        <v>10.686246999999998</v>
      </c>
      <c r="G63" s="414">
        <v>9.5024380000000015</v>
      </c>
      <c r="H63" s="414">
        <v>11.474024</v>
      </c>
      <c r="I63" s="414">
        <v>12.859928000000004</v>
      </c>
      <c r="J63" s="414">
        <v>12.560731000000001</v>
      </c>
      <c r="K63" s="414">
        <v>10.079736</v>
      </c>
      <c r="L63" s="414">
        <v>11.898918999999999</v>
      </c>
      <c r="M63" s="414">
        <v>11.664987000000002</v>
      </c>
      <c r="N63" s="414">
        <v>13.878523000000001</v>
      </c>
      <c r="O63" s="414">
        <v>13.035057000000004</v>
      </c>
      <c r="P63" s="414">
        <v>13.355273000000006</v>
      </c>
      <c r="Q63" s="414">
        <v>15.816155999999996</v>
      </c>
      <c r="R63" s="414">
        <v>17.031267000000003</v>
      </c>
      <c r="S63" s="414">
        <v>16.878350999999995</v>
      </c>
      <c r="T63" s="414">
        <v>20.086366000000002</v>
      </c>
      <c r="U63" s="414">
        <v>21.62245200000001</v>
      </c>
      <c r="V63" s="414">
        <v>20.893027000000004</v>
      </c>
      <c r="W63" s="414">
        <v>20.506689000000009</v>
      </c>
      <c r="X63" s="414">
        <v>23.216219000000002</v>
      </c>
      <c r="Y63" s="414">
        <v>26.071270000000002</v>
      </c>
      <c r="Z63" s="414">
        <v>27.933910999999991</v>
      </c>
      <c r="AA63" s="46">
        <v>26.401579999999996</v>
      </c>
      <c r="AB63" s="46">
        <v>32.260367000000016</v>
      </c>
      <c r="AC63" s="46">
        <v>40.209615999999983</v>
      </c>
      <c r="AD63" s="46">
        <v>45.462284999999994</v>
      </c>
      <c r="AE63" s="46">
        <v>54.207838999999964</v>
      </c>
      <c r="AF63" s="46">
        <v>57.801308000000034</v>
      </c>
    </row>
    <row r="64" spans="1:32" x14ac:dyDescent="0.2">
      <c r="A64" s="53"/>
      <c r="B64" s="17" t="s">
        <v>53</v>
      </c>
      <c r="C64" s="77">
        <v>36.927986000000004</v>
      </c>
      <c r="D64" s="77">
        <v>46.821429000000016</v>
      </c>
      <c r="E64" s="77">
        <v>51.184780000000011</v>
      </c>
      <c r="F64" s="77">
        <v>55.108190000000015</v>
      </c>
      <c r="G64" s="77">
        <v>60.933351999999999</v>
      </c>
      <c r="H64" s="77">
        <v>52.48880299999999</v>
      </c>
      <c r="I64" s="77">
        <v>63.276407999999996</v>
      </c>
      <c r="J64" s="77">
        <v>69.988193999999979</v>
      </c>
      <c r="K64" s="77">
        <v>80.458488000000003</v>
      </c>
      <c r="L64" s="77">
        <v>75.34775599999999</v>
      </c>
      <c r="M64" s="77">
        <v>76.418963999999974</v>
      </c>
      <c r="N64" s="77">
        <v>69.113359000000045</v>
      </c>
      <c r="O64" s="77">
        <v>62.792512000000009</v>
      </c>
      <c r="P64" s="77">
        <v>69.245335999999952</v>
      </c>
      <c r="Q64" s="77">
        <v>80.552431999999982</v>
      </c>
      <c r="R64" s="77">
        <v>83.02737000000009</v>
      </c>
      <c r="S64" s="77">
        <v>80.487657000000041</v>
      </c>
      <c r="T64" s="77">
        <v>84.973016999999928</v>
      </c>
      <c r="U64" s="77">
        <v>105.27797899999999</v>
      </c>
      <c r="V64" s="77">
        <v>114.89644999999996</v>
      </c>
      <c r="W64" s="77">
        <v>118.07846300000004</v>
      </c>
      <c r="X64" s="77">
        <v>113.34447100000008</v>
      </c>
      <c r="Y64" s="77">
        <v>116.384443</v>
      </c>
      <c r="Z64" s="77">
        <v>124.72217100000002</v>
      </c>
      <c r="AA64" s="46">
        <v>128.76732499999994</v>
      </c>
      <c r="AB64" s="46">
        <v>135.31479400000001</v>
      </c>
      <c r="AC64" s="46">
        <v>139.88459699999993</v>
      </c>
      <c r="AD64" s="46">
        <v>151.22786999999994</v>
      </c>
      <c r="AE64" s="46">
        <v>183.31777500000004</v>
      </c>
      <c r="AF64" s="46">
        <v>191.38270799999998</v>
      </c>
    </row>
    <row r="65" spans="1:32" x14ac:dyDescent="0.2">
      <c r="A65" s="523"/>
      <c r="B65" s="17" t="s">
        <v>52</v>
      </c>
      <c r="C65" s="77">
        <v>10.138950999999997</v>
      </c>
      <c r="D65" s="77">
        <v>10.232681999999997</v>
      </c>
      <c r="E65" s="77">
        <v>11.853087999999996</v>
      </c>
      <c r="F65" s="77">
        <v>11.041567999999996</v>
      </c>
      <c r="G65" s="77">
        <v>12.791894999999998</v>
      </c>
      <c r="H65" s="77">
        <v>12.392042999999997</v>
      </c>
      <c r="I65" s="77">
        <v>9.2607380000000035</v>
      </c>
      <c r="J65" s="77">
        <v>10.057347</v>
      </c>
      <c r="K65" s="77">
        <v>15.042295999999999</v>
      </c>
      <c r="L65" s="77">
        <v>15.414404999999999</v>
      </c>
      <c r="M65" s="77">
        <v>12.658948999999994</v>
      </c>
      <c r="N65" s="77">
        <v>12.490115999999999</v>
      </c>
      <c r="O65" s="77">
        <v>13.170933000000002</v>
      </c>
      <c r="P65" s="77">
        <v>15.98711500000001</v>
      </c>
      <c r="Q65" s="77">
        <v>18.942993000000005</v>
      </c>
      <c r="R65" s="77">
        <v>23.800639000000004</v>
      </c>
      <c r="S65" s="77">
        <v>36.642827999999994</v>
      </c>
      <c r="T65" s="77">
        <v>43.507891999999998</v>
      </c>
      <c r="U65" s="77">
        <v>56.979731999999984</v>
      </c>
      <c r="V65" s="77">
        <v>68.452843000000016</v>
      </c>
      <c r="W65" s="77">
        <v>74.117223000000052</v>
      </c>
      <c r="X65" s="77">
        <v>87.577062000000012</v>
      </c>
      <c r="Y65" s="77">
        <v>89.786724000000035</v>
      </c>
      <c r="Z65" s="77">
        <v>98.287018999999987</v>
      </c>
      <c r="AA65" s="46">
        <v>82.844460999999967</v>
      </c>
      <c r="AB65" s="46">
        <v>88.151551000000012</v>
      </c>
      <c r="AC65" s="46">
        <v>85.565033000000014</v>
      </c>
      <c r="AD65" s="46">
        <v>90.305610000000016</v>
      </c>
      <c r="AE65" s="46">
        <v>97.568803000000003</v>
      </c>
      <c r="AF65" s="46">
        <v>115.04685500000001</v>
      </c>
    </row>
    <row r="66" spans="1:32" x14ac:dyDescent="0.2">
      <c r="B66" s="17" t="s">
        <v>80</v>
      </c>
      <c r="C66" s="77">
        <v>19.076575999999999</v>
      </c>
      <c r="D66" s="77">
        <v>23.649506000000002</v>
      </c>
      <c r="E66" s="77">
        <v>25.820405999999998</v>
      </c>
      <c r="F66" s="77">
        <v>27.656720999999997</v>
      </c>
      <c r="G66" s="77">
        <v>28.747525999999997</v>
      </c>
      <c r="H66" s="77">
        <v>23.798386999999998</v>
      </c>
      <c r="I66" s="77">
        <v>33.460611999999998</v>
      </c>
      <c r="J66" s="77">
        <v>34.983493000000003</v>
      </c>
      <c r="K66" s="77">
        <v>34.865877999999995</v>
      </c>
      <c r="L66" s="77">
        <v>40.147881999999996</v>
      </c>
      <c r="M66" s="77">
        <v>44.970425999999989</v>
      </c>
      <c r="N66" s="77">
        <v>40.519333999999986</v>
      </c>
      <c r="O66" s="77">
        <v>41.181005999999996</v>
      </c>
      <c r="P66" s="77">
        <v>47.228350999999989</v>
      </c>
      <c r="Q66" s="77">
        <v>52.27637399999999</v>
      </c>
      <c r="R66" s="77">
        <v>65.523182999999975</v>
      </c>
      <c r="S66" s="77">
        <v>59.142229999999998</v>
      </c>
      <c r="T66" s="77">
        <v>71.482877999999985</v>
      </c>
      <c r="U66" s="77">
        <v>81.716165000000004</v>
      </c>
      <c r="V66" s="77">
        <v>92.253484999999998</v>
      </c>
      <c r="W66" s="77">
        <v>106.27572899999996</v>
      </c>
      <c r="X66" s="77">
        <v>94.700204999999997</v>
      </c>
      <c r="Y66" s="77">
        <v>85.319030999999981</v>
      </c>
      <c r="Z66" s="77">
        <v>97.886107999999979</v>
      </c>
      <c r="AA66" s="46">
        <v>39.325885000000007</v>
      </c>
      <c r="AB66" s="46">
        <v>45.205806000000003</v>
      </c>
      <c r="AC66" s="46">
        <v>49.674332000000021</v>
      </c>
      <c r="AD66" s="46">
        <v>49.278334999999984</v>
      </c>
      <c r="AE66" s="46">
        <v>54.992633999999988</v>
      </c>
      <c r="AF66" s="46">
        <v>64.180447000000001</v>
      </c>
    </row>
    <row r="67" spans="1:32" x14ac:dyDescent="0.2">
      <c r="A67" s="53" t="s">
        <v>51</v>
      </c>
      <c r="B67" s="47"/>
      <c r="C67" s="77">
        <v>88.867422000000005</v>
      </c>
      <c r="D67" s="77">
        <v>96.91579700000004</v>
      </c>
      <c r="E67" s="77">
        <v>103.97134499999999</v>
      </c>
      <c r="F67" s="77">
        <v>109.56657</v>
      </c>
      <c r="G67" s="77">
        <v>112.10437600000004</v>
      </c>
      <c r="H67" s="77">
        <v>110.54718099999997</v>
      </c>
      <c r="I67" s="77">
        <v>129.14117200000004</v>
      </c>
      <c r="J67" s="77">
        <v>133.62868899999995</v>
      </c>
      <c r="K67" s="77">
        <v>144.51201300000002</v>
      </c>
      <c r="L67" s="77">
        <v>143.83438599999985</v>
      </c>
      <c r="M67" s="77">
        <v>174.9829379999999</v>
      </c>
      <c r="N67" s="77">
        <v>163.37115900000009</v>
      </c>
      <c r="O67" s="77">
        <v>170.883228</v>
      </c>
      <c r="P67" s="77">
        <v>201.47073200000003</v>
      </c>
      <c r="Q67" s="77">
        <v>225.50063200000002</v>
      </c>
      <c r="R67" s="77">
        <v>228.00622999999982</v>
      </c>
      <c r="S67" s="77">
        <v>248.1010329999998</v>
      </c>
      <c r="T67" s="77">
        <v>274.2796350000001</v>
      </c>
      <c r="U67" s="77">
        <v>301.51930599999969</v>
      </c>
      <c r="V67" s="77">
        <v>307.04427900000024</v>
      </c>
      <c r="W67" s="77">
        <v>366.58442299999996</v>
      </c>
      <c r="X67" s="77">
        <v>359.02023099999991</v>
      </c>
      <c r="Y67" s="77">
        <v>378.27858200000031</v>
      </c>
      <c r="Z67" s="77">
        <v>395.74831899999987</v>
      </c>
      <c r="AA67" s="46">
        <v>405.08695200000017</v>
      </c>
      <c r="AB67" s="46">
        <v>424.63326100000012</v>
      </c>
      <c r="AC67" s="46">
        <v>452.4715290000002</v>
      </c>
      <c r="AD67" s="46">
        <v>440.15475800000002</v>
      </c>
      <c r="AE67" s="46">
        <v>497.41949899999997</v>
      </c>
      <c r="AF67" s="46">
        <v>518.81934299999978</v>
      </c>
    </row>
    <row r="68" spans="1:32" x14ac:dyDescent="0.2">
      <c r="A68" s="53" t="s">
        <v>50</v>
      </c>
      <c r="B68" s="47"/>
      <c r="C68" s="77">
        <v>7.0933999999999997E-2</v>
      </c>
      <c r="D68" s="77">
        <v>1.5695999999999998E-2</v>
      </c>
      <c r="E68" s="77">
        <v>8.762259000000002</v>
      </c>
      <c r="F68" s="77">
        <v>8.8060980000000004</v>
      </c>
      <c r="G68" s="77">
        <v>12.591294000000001</v>
      </c>
      <c r="H68" s="77">
        <v>11.525405000000001</v>
      </c>
      <c r="I68" s="77">
        <v>10.217715999999999</v>
      </c>
      <c r="J68" s="77">
        <v>20.192178000000002</v>
      </c>
      <c r="K68" s="77">
        <v>20.044231000000011</v>
      </c>
      <c r="L68" s="77">
        <v>21.12003</v>
      </c>
      <c r="M68" s="77">
        <v>12.180719999999996</v>
      </c>
      <c r="N68" s="77">
        <v>14.017161000000009</v>
      </c>
      <c r="O68" s="77">
        <v>13.853752000000005</v>
      </c>
      <c r="P68" s="77">
        <v>10.564670000000003</v>
      </c>
      <c r="Q68" s="77">
        <v>14.271377000000008</v>
      </c>
      <c r="R68" s="77">
        <v>17.311180999999998</v>
      </c>
      <c r="S68" s="77">
        <v>16.536312999999996</v>
      </c>
      <c r="T68" s="77">
        <v>21.66707300000002</v>
      </c>
      <c r="U68" s="77">
        <v>27.943419999999989</v>
      </c>
      <c r="V68" s="77">
        <v>30.666408000000018</v>
      </c>
      <c r="W68" s="77">
        <v>21.439192999999985</v>
      </c>
      <c r="X68" s="77">
        <v>23.345675999999962</v>
      </c>
      <c r="Y68" s="77">
        <v>37.033035999999967</v>
      </c>
      <c r="Z68" s="77">
        <v>44.409169000000027</v>
      </c>
      <c r="AA68" s="46">
        <v>96.385262999999881</v>
      </c>
      <c r="AB68" s="46">
        <v>94.205993000000007</v>
      </c>
      <c r="AC68" s="46">
        <v>109.31583400000018</v>
      </c>
      <c r="AD68" s="46">
        <v>143.340442</v>
      </c>
      <c r="AE68" s="46">
        <v>172.13464099999987</v>
      </c>
      <c r="AF68" s="46">
        <v>180.96418500000001</v>
      </c>
    </row>
    <row r="69" spans="1:32" x14ac:dyDescent="0.2">
      <c r="B69" s="415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45"/>
      <c r="AB69" s="45"/>
      <c r="AC69" s="45"/>
      <c r="AD69" s="45"/>
      <c r="AE69" s="45"/>
      <c r="AF69" s="45"/>
    </row>
    <row r="70" spans="1:32" ht="13.5" thickBot="1" x14ac:dyDescent="0.25">
      <c r="A70" s="29"/>
      <c r="B70" s="44" t="s">
        <v>49</v>
      </c>
      <c r="C70" s="78">
        <v>865.50301300000012</v>
      </c>
      <c r="D70" s="78">
        <v>956.32592699999998</v>
      </c>
      <c r="E70" s="78">
        <v>1076.142501</v>
      </c>
      <c r="F70" s="78">
        <v>1098.0791240000001</v>
      </c>
      <c r="G70" s="78">
        <v>1157.3907320000003</v>
      </c>
      <c r="H70" s="78">
        <v>1080.2468839999997</v>
      </c>
      <c r="I70" s="78">
        <v>1202.6044470000004</v>
      </c>
      <c r="J70" s="78">
        <v>1331.6603369999998</v>
      </c>
      <c r="K70" s="78">
        <v>1472.7089840000003</v>
      </c>
      <c r="L70" s="78">
        <v>1446.1904259999997</v>
      </c>
      <c r="M70" s="78">
        <v>1508.5089679999994</v>
      </c>
      <c r="N70" s="78">
        <v>1433.1516550000001</v>
      </c>
      <c r="O70" s="78">
        <v>1399.7262270000003</v>
      </c>
      <c r="P70" s="78">
        <v>1481.9435309999992</v>
      </c>
      <c r="Q70" s="78">
        <v>1619.8390270000004</v>
      </c>
      <c r="R70" s="78">
        <v>1720.8375000000001</v>
      </c>
      <c r="S70" s="78">
        <v>1780.6018289999995</v>
      </c>
      <c r="T70" s="78">
        <v>1951.9233510000004</v>
      </c>
      <c r="U70" s="78">
        <v>2101.4882190000012</v>
      </c>
      <c r="V70" s="78">
        <v>2167.5953790000003</v>
      </c>
      <c r="W70" s="78">
        <v>2408.8935729999994</v>
      </c>
      <c r="X70" s="78">
        <v>2457.2378779999995</v>
      </c>
      <c r="Y70" s="78">
        <v>2533.5734319999997</v>
      </c>
      <c r="Z70" s="78">
        <v>2672.9925440000006</v>
      </c>
      <c r="AA70" s="43">
        <v>2723.968578</v>
      </c>
      <c r="AB70" s="43">
        <v>2955.479988999999</v>
      </c>
      <c r="AC70" s="43">
        <v>2916.4123400000008</v>
      </c>
      <c r="AD70" s="43">
        <v>3107.4791650000002</v>
      </c>
      <c r="AE70" s="43">
        <v>3658.905807000001</v>
      </c>
      <c r="AF70" s="43">
        <v>3890.4887370000001</v>
      </c>
    </row>
    <row r="71" spans="1:32" x14ac:dyDescent="0.2">
      <c r="B71" s="415"/>
      <c r="AA71" s="45"/>
      <c r="AB71" s="45"/>
      <c r="AC71" s="45"/>
      <c r="AD71" s="45"/>
      <c r="AE71" s="45"/>
      <c r="AF71" s="45"/>
    </row>
    <row r="72" spans="1:32" x14ac:dyDescent="0.2">
      <c r="A72" s="550" t="s">
        <v>142</v>
      </c>
      <c r="B72" s="415"/>
      <c r="AA72" s="45"/>
      <c r="AB72" s="45"/>
      <c r="AC72" s="45"/>
      <c r="AD72" s="45"/>
      <c r="AE72" s="45"/>
      <c r="AF72" s="526"/>
    </row>
    <row r="73" spans="1:32" x14ac:dyDescent="0.2">
      <c r="A73" s="490" t="s">
        <v>365</v>
      </c>
      <c r="B73" s="415"/>
      <c r="AA73" s="45"/>
      <c r="AB73" s="45"/>
      <c r="AC73" s="45"/>
      <c r="AD73" s="45"/>
      <c r="AE73" s="45"/>
      <c r="AF73" s="526"/>
    </row>
    <row r="74" spans="1:32" x14ac:dyDescent="0.2">
      <c r="A74" s="460" t="s">
        <v>469</v>
      </c>
      <c r="B74" s="415"/>
      <c r="AA74" s="45"/>
      <c r="AB74" s="45"/>
      <c r="AC74" s="45"/>
      <c r="AD74" s="45"/>
      <c r="AE74" s="45"/>
      <c r="AF74" s="526"/>
    </row>
    <row r="75" spans="1:32" x14ac:dyDescent="0.2">
      <c r="B75" s="415"/>
      <c r="AA75" s="45"/>
      <c r="AB75" s="45"/>
      <c r="AC75" s="45"/>
      <c r="AD75" s="45"/>
      <c r="AE75" s="45"/>
      <c r="AF75" s="526"/>
    </row>
    <row r="76" spans="1:32" x14ac:dyDescent="0.2">
      <c r="B76" s="415"/>
      <c r="AA76" s="45"/>
      <c r="AB76" s="45"/>
      <c r="AC76" s="45"/>
      <c r="AD76" s="45"/>
      <c r="AE76" s="45"/>
      <c r="AF76" s="526"/>
    </row>
    <row r="77" spans="1:32" x14ac:dyDescent="0.2">
      <c r="B77" s="415"/>
      <c r="AA77" s="45"/>
      <c r="AB77" s="45"/>
      <c r="AC77" s="45"/>
      <c r="AD77" s="45"/>
      <c r="AE77" s="45"/>
      <c r="AF77" s="526"/>
    </row>
    <row r="78" spans="1:32" x14ac:dyDescent="0.2">
      <c r="B78" s="415"/>
      <c r="AA78" s="45"/>
      <c r="AB78" s="45"/>
      <c r="AC78" s="45"/>
      <c r="AD78" s="45"/>
      <c r="AE78" s="45"/>
      <c r="AF78" s="526"/>
    </row>
    <row r="79" spans="1:32" x14ac:dyDescent="0.2">
      <c r="B79" s="415"/>
      <c r="AA79" s="45"/>
      <c r="AB79" s="45"/>
      <c r="AC79" s="45"/>
      <c r="AD79" s="45"/>
      <c r="AE79" s="45"/>
      <c r="AF79" s="526"/>
    </row>
    <row r="80" spans="1:32" x14ac:dyDescent="0.2">
      <c r="B80" s="415"/>
      <c r="AA80" s="45"/>
      <c r="AB80" s="45"/>
      <c r="AC80" s="45"/>
      <c r="AD80" s="45"/>
      <c r="AE80" s="45"/>
      <c r="AF80" s="526"/>
    </row>
    <row r="81" spans="2:32" x14ac:dyDescent="0.2">
      <c r="B81" s="415"/>
      <c r="AA81" s="45"/>
      <c r="AB81" s="45"/>
      <c r="AC81" s="45"/>
      <c r="AD81" s="45"/>
      <c r="AE81" s="45"/>
      <c r="AF81" s="526"/>
    </row>
    <row r="82" spans="2:32" x14ac:dyDescent="0.2">
      <c r="B82" s="415"/>
      <c r="AA82" s="45"/>
      <c r="AB82" s="45"/>
      <c r="AC82" s="45"/>
      <c r="AD82" s="45"/>
      <c r="AE82" s="45"/>
      <c r="AF82" s="526"/>
    </row>
    <row r="83" spans="2:32" x14ac:dyDescent="0.2">
      <c r="B83" s="415"/>
      <c r="AA83" s="45"/>
      <c r="AB83" s="45"/>
      <c r="AC83" s="45"/>
      <c r="AD83" s="45"/>
      <c r="AE83" s="45"/>
      <c r="AF83" s="526"/>
    </row>
    <row r="84" spans="2:32" x14ac:dyDescent="0.2">
      <c r="B84" s="415"/>
      <c r="AA84" s="45"/>
      <c r="AB84" s="45"/>
      <c r="AC84" s="45"/>
      <c r="AD84" s="45"/>
      <c r="AE84" s="45"/>
      <c r="AF84" s="526"/>
    </row>
    <row r="85" spans="2:32" x14ac:dyDescent="0.2">
      <c r="B85" s="415"/>
      <c r="AF85" s="526"/>
    </row>
  </sheetData>
  <mergeCells count="1">
    <mergeCell ref="A1:G1"/>
  </mergeCells>
  <hyperlinks>
    <hyperlink ref="B68" location="Index!D59:D81" display="Click for Fruit Footnotes"/>
    <hyperlink ref="AF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7F85"/>
  </sheetPr>
  <dimension ref="A1:AJ86"/>
  <sheetViews>
    <sheetView showGridLines="0" zoomScaleNormal="10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C7" sqref="C7"/>
    </sheetView>
  </sheetViews>
  <sheetFormatPr defaultColWidth="7.109375" defaultRowHeight="12.75" x14ac:dyDescent="0.2"/>
  <cols>
    <col min="1" max="1" width="2.44140625" style="17" customWidth="1"/>
    <col min="2" max="2" width="37.5546875" style="49" customWidth="1"/>
    <col min="3" max="26" width="7.5546875" style="49" customWidth="1"/>
    <col min="27" max="27" width="7.5546875" style="17" customWidth="1"/>
    <col min="28" max="28" width="7.5546875" style="17" bestFit="1" customWidth="1"/>
    <col min="29" max="31" width="7.5546875" style="17" customWidth="1"/>
    <col min="32" max="32" width="7.5546875" style="20" customWidth="1"/>
    <col min="33" max="16384" width="7.109375" style="17"/>
  </cols>
  <sheetData>
    <row r="1" spans="1:35" s="49" customFormat="1" x14ac:dyDescent="0.2">
      <c r="A1" s="839" t="s">
        <v>414</v>
      </c>
      <c r="B1" s="840"/>
      <c r="C1" s="840"/>
      <c r="D1" s="840"/>
      <c r="E1" s="840"/>
      <c r="F1" s="840"/>
      <c r="G1" s="840"/>
      <c r="H1" s="840"/>
      <c r="AE1" s="457" t="s">
        <v>468</v>
      </c>
      <c r="AF1" s="645" t="s">
        <v>456</v>
      </c>
    </row>
    <row r="2" spans="1:35" s="49" customFormat="1" x14ac:dyDescent="0.2">
      <c r="A2" s="510" t="s">
        <v>74</v>
      </c>
      <c r="AA2" s="52"/>
      <c r="AB2" s="52"/>
      <c r="AC2" s="52"/>
      <c r="AD2" s="52"/>
      <c r="AE2" s="52"/>
      <c r="AF2" s="52"/>
    </row>
    <row r="3" spans="1:35" s="49" customFormat="1" ht="13.5" thickBot="1" x14ac:dyDescent="0.25">
      <c r="A3" s="60" t="s">
        <v>73</v>
      </c>
      <c r="AA3" s="52"/>
      <c r="AB3" s="52"/>
      <c r="AC3" s="52"/>
      <c r="AD3" s="52"/>
      <c r="AE3" s="52"/>
      <c r="AF3" s="52"/>
    </row>
    <row r="4" spans="1:35" ht="12.75" customHeight="1" x14ac:dyDescent="0.2">
      <c r="A4" s="699"/>
      <c r="B4" s="708"/>
      <c r="C4" s="708"/>
      <c r="D4" s="709"/>
      <c r="E4" s="708"/>
      <c r="F4" s="709"/>
      <c r="G4" s="708"/>
      <c r="H4" s="709"/>
      <c r="I4" s="708"/>
      <c r="J4" s="709"/>
      <c r="K4" s="708"/>
      <c r="L4" s="709"/>
      <c r="M4" s="708"/>
      <c r="N4" s="709"/>
      <c r="O4" s="708"/>
      <c r="P4" s="709"/>
      <c r="Q4" s="709"/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</row>
    <row r="5" spans="1:35" ht="12.75" customHeight="1" x14ac:dyDescent="0.2">
      <c r="A5" s="700"/>
      <c r="B5" s="711" t="s">
        <v>39</v>
      </c>
      <c r="C5" s="711">
        <v>1988</v>
      </c>
      <c r="D5" s="702">
        <v>1989</v>
      </c>
      <c r="E5" s="711">
        <v>1990</v>
      </c>
      <c r="F5" s="702">
        <v>1991</v>
      </c>
      <c r="G5" s="711">
        <v>1992</v>
      </c>
      <c r="H5" s="702">
        <v>1993</v>
      </c>
      <c r="I5" s="711">
        <v>1994</v>
      </c>
      <c r="J5" s="702">
        <v>1995</v>
      </c>
      <c r="K5" s="711">
        <v>1996</v>
      </c>
      <c r="L5" s="702">
        <v>1997</v>
      </c>
      <c r="M5" s="711">
        <v>1998</v>
      </c>
      <c r="N5" s="702">
        <v>1999</v>
      </c>
      <c r="O5" s="711">
        <v>2000</v>
      </c>
      <c r="P5" s="702">
        <v>2001</v>
      </c>
      <c r="Q5" s="702">
        <v>2002</v>
      </c>
      <c r="R5" s="702">
        <v>2003</v>
      </c>
      <c r="S5" s="702">
        <v>2004</v>
      </c>
      <c r="T5" s="702">
        <v>2005</v>
      </c>
      <c r="U5" s="702">
        <v>2006</v>
      </c>
      <c r="V5" s="702">
        <v>2007</v>
      </c>
      <c r="W5" s="702">
        <v>2008</v>
      </c>
      <c r="X5" s="702">
        <v>2009</v>
      </c>
      <c r="Y5" s="702">
        <v>2010</v>
      </c>
      <c r="Z5" s="702">
        <v>2011</v>
      </c>
      <c r="AA5" s="702">
        <v>2012</v>
      </c>
      <c r="AB5" s="702">
        <v>2013</v>
      </c>
      <c r="AC5" s="702">
        <v>2014</v>
      </c>
      <c r="AD5" s="702">
        <v>2015</v>
      </c>
      <c r="AE5" s="702">
        <v>2016</v>
      </c>
      <c r="AF5" s="702">
        <v>2017</v>
      </c>
    </row>
    <row r="6" spans="1:35" ht="13.5" thickBot="1" x14ac:dyDescent="0.25">
      <c r="A6" s="703"/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2"/>
      <c r="Z6" s="712"/>
      <c r="AA6" s="704"/>
      <c r="AB6" s="704" t="s">
        <v>38</v>
      </c>
      <c r="AC6" s="704"/>
      <c r="AD6" s="704"/>
      <c r="AE6" s="714"/>
      <c r="AF6" s="714" t="s">
        <v>37</v>
      </c>
    </row>
    <row r="7" spans="1:35" x14ac:dyDescent="0.2">
      <c r="A7" s="60" t="s">
        <v>72</v>
      </c>
      <c r="B7" s="51"/>
      <c r="Z7" s="69"/>
      <c r="AA7" s="21"/>
      <c r="AB7" s="21"/>
      <c r="AC7" s="21"/>
      <c r="AD7" s="21"/>
      <c r="AE7" s="527"/>
      <c r="AF7" s="527"/>
    </row>
    <row r="8" spans="1:35" x14ac:dyDescent="0.2">
      <c r="A8" s="517" t="s">
        <v>36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21"/>
      <c r="AF8" s="21"/>
    </row>
    <row r="9" spans="1:35" x14ac:dyDescent="0.2">
      <c r="A9" s="518"/>
      <c r="B9" s="17" t="s">
        <v>69</v>
      </c>
      <c r="C9" s="73">
        <v>15.943603999999999</v>
      </c>
      <c r="D9" s="73">
        <v>30.659768999999997</v>
      </c>
      <c r="E9" s="73">
        <v>19.750381000000001</v>
      </c>
      <c r="F9" s="73">
        <v>40.858133999999993</v>
      </c>
      <c r="G9" s="73">
        <v>36.410167999999992</v>
      </c>
      <c r="H9" s="73">
        <v>11.688397</v>
      </c>
      <c r="I9" s="73">
        <v>13.642340000000003</v>
      </c>
      <c r="J9" s="73">
        <v>36.442652000000002</v>
      </c>
      <c r="K9" s="73">
        <v>29.303954000000008</v>
      </c>
      <c r="L9" s="73">
        <v>18.692067000000002</v>
      </c>
      <c r="M9" s="73">
        <v>19.95017</v>
      </c>
      <c r="N9" s="73">
        <v>19.507794999999994</v>
      </c>
      <c r="O9" s="73">
        <v>16.819222</v>
      </c>
      <c r="P9" s="73">
        <v>12.980123999999996</v>
      </c>
      <c r="Q9" s="73">
        <v>12.769115000000001</v>
      </c>
      <c r="R9" s="73">
        <v>12.932963999999997</v>
      </c>
      <c r="S9" s="73">
        <v>17.723849999999999</v>
      </c>
      <c r="T9" s="73">
        <v>13.358057000000001</v>
      </c>
      <c r="U9" s="73">
        <v>23.125142</v>
      </c>
      <c r="V9" s="73">
        <v>29.620217999999994</v>
      </c>
      <c r="W9" s="73">
        <v>14.431380000000006</v>
      </c>
      <c r="X9" s="73">
        <v>18.143423999999992</v>
      </c>
      <c r="Y9" s="73">
        <v>15.259105</v>
      </c>
      <c r="Z9" s="73">
        <v>25.848053999999987</v>
      </c>
      <c r="AA9" s="46">
        <v>21.021773000000003</v>
      </c>
      <c r="AB9" s="46">
        <v>21.253435999999997</v>
      </c>
      <c r="AC9" s="46">
        <v>16.080342000000009</v>
      </c>
      <c r="AD9" s="46">
        <v>19.823587000000003</v>
      </c>
      <c r="AE9" s="46">
        <v>16.505269999999996</v>
      </c>
      <c r="AF9" s="46">
        <v>25.577065000000001</v>
      </c>
    </row>
    <row r="10" spans="1:35" x14ac:dyDescent="0.2">
      <c r="A10" s="49"/>
      <c r="B10" s="17" t="s">
        <v>68</v>
      </c>
      <c r="C10" s="73">
        <v>1.4287019999999999</v>
      </c>
      <c r="D10" s="73">
        <v>1.190734</v>
      </c>
      <c r="E10" s="73">
        <v>2.2525050000000002</v>
      </c>
      <c r="F10" s="73">
        <v>2.5410879999999998</v>
      </c>
      <c r="G10" s="73">
        <v>2.5398300000000003</v>
      </c>
      <c r="H10" s="73">
        <v>2.0615629999999996</v>
      </c>
      <c r="I10" s="73">
        <v>1.4831260000000004</v>
      </c>
      <c r="J10" s="73">
        <v>3.1494659999999994</v>
      </c>
      <c r="K10" s="73">
        <v>3.7391990000000002</v>
      </c>
      <c r="L10" s="73">
        <v>5.5319469999999979</v>
      </c>
      <c r="M10" s="73">
        <v>2.9421020000000011</v>
      </c>
      <c r="N10" s="73">
        <v>2.5521289999999999</v>
      </c>
      <c r="O10" s="73">
        <v>2.41012</v>
      </c>
      <c r="P10" s="73">
        <v>3.6182280000000002</v>
      </c>
      <c r="Q10" s="73">
        <v>3.7994529999999993</v>
      </c>
      <c r="R10" s="73">
        <v>3.0362379999999995</v>
      </c>
      <c r="S10" s="73">
        <v>2.3865480000000008</v>
      </c>
      <c r="T10" s="73">
        <v>2.0575169999999998</v>
      </c>
      <c r="U10" s="73">
        <v>3.1030309999999992</v>
      </c>
      <c r="V10" s="73">
        <v>2.9999880000000005</v>
      </c>
      <c r="W10" s="73">
        <v>1.1419220000000003</v>
      </c>
      <c r="X10" s="73">
        <v>1.4494290000000003</v>
      </c>
      <c r="Y10" s="73">
        <v>1.8099190000000001</v>
      </c>
      <c r="Z10" s="73">
        <v>0.56779799999999991</v>
      </c>
      <c r="AA10" s="46">
        <v>0.78129399999999982</v>
      </c>
      <c r="AB10" s="46">
        <v>2.0730680000000006</v>
      </c>
      <c r="AC10" s="46">
        <v>1.4802339999999998</v>
      </c>
      <c r="AD10" s="46">
        <v>1.97834</v>
      </c>
      <c r="AE10" s="46">
        <v>1.5429319999999997</v>
      </c>
      <c r="AF10" s="46">
        <v>1.7248839999999992</v>
      </c>
    </row>
    <row r="11" spans="1:35" x14ac:dyDescent="0.2">
      <c r="A11" s="49"/>
      <c r="B11" s="17" t="s">
        <v>67</v>
      </c>
      <c r="C11" s="73">
        <v>0.24509699999999998</v>
      </c>
      <c r="D11" s="73">
        <v>0.82884800000000003</v>
      </c>
      <c r="E11" s="73">
        <v>0.54084899999999991</v>
      </c>
      <c r="F11" s="73">
        <v>1.8168060000000001</v>
      </c>
      <c r="G11" s="73">
        <v>1.525957</v>
      </c>
      <c r="H11" s="73">
        <v>6.9681999999999994E-2</v>
      </c>
      <c r="I11" s="73">
        <v>1.1015699999999999</v>
      </c>
      <c r="J11" s="73">
        <v>8.1011109999999995</v>
      </c>
      <c r="K11" s="73">
        <v>5.0195100000000004</v>
      </c>
      <c r="L11" s="73">
        <v>0.23058199999999998</v>
      </c>
      <c r="M11" s="73">
        <v>0.44655499999999998</v>
      </c>
      <c r="N11" s="73">
        <v>2.349E-3</v>
      </c>
      <c r="O11" s="73">
        <v>1.4713619999999998</v>
      </c>
      <c r="P11" s="73">
        <v>3.9097649999999997</v>
      </c>
      <c r="Q11" s="73">
        <v>2.3948929999999997</v>
      </c>
      <c r="R11" s="73">
        <v>5.977919</v>
      </c>
      <c r="S11" s="73">
        <v>1.7644339999999996</v>
      </c>
      <c r="T11" s="73">
        <v>14.010346999999998</v>
      </c>
      <c r="U11" s="73">
        <v>21.516641000000003</v>
      </c>
      <c r="V11" s="73">
        <v>14.395683000000002</v>
      </c>
      <c r="W11" s="73">
        <v>9.267514000000002</v>
      </c>
      <c r="X11" s="73">
        <v>0.32597900000000002</v>
      </c>
      <c r="Y11" s="73">
        <v>4.2564289999999998</v>
      </c>
      <c r="Z11" s="73">
        <v>4.8140670000000005</v>
      </c>
      <c r="AA11" s="46">
        <v>0.20813300000000001</v>
      </c>
      <c r="AB11" s="46">
        <v>7.1622999999999992E-2</v>
      </c>
      <c r="AC11" s="46">
        <v>1.6587049999999997</v>
      </c>
      <c r="AD11" s="46">
        <v>1.3284719999999999</v>
      </c>
      <c r="AE11" s="46">
        <v>1.4562720000000002</v>
      </c>
      <c r="AF11" s="46">
        <v>0.84696499999999997</v>
      </c>
    </row>
    <row r="12" spans="1:35" x14ac:dyDescent="0.2">
      <c r="A12" s="49"/>
      <c r="B12" s="17" t="s">
        <v>66</v>
      </c>
      <c r="C12" s="73">
        <v>9.0404999999999999E-2</v>
      </c>
      <c r="D12" s="73">
        <v>0.132184</v>
      </c>
      <c r="E12" s="73">
        <v>0.22724699999999998</v>
      </c>
      <c r="F12" s="73">
        <v>1.286508</v>
      </c>
      <c r="G12" s="73">
        <v>0.48331099999999999</v>
      </c>
      <c r="H12" s="73">
        <v>0.67505999999999999</v>
      </c>
      <c r="I12" s="73">
        <v>0.52473100000000006</v>
      </c>
      <c r="J12" s="73">
        <v>0.45424600000000004</v>
      </c>
      <c r="K12" s="73">
        <v>1.4719610000000003</v>
      </c>
      <c r="L12" s="73">
        <v>1.2510729999999997</v>
      </c>
      <c r="M12" s="73">
        <v>0.52305899999999983</v>
      </c>
      <c r="N12" s="73">
        <v>1.1264759999999998</v>
      </c>
      <c r="O12" s="73">
        <v>0.84016000000000002</v>
      </c>
      <c r="P12" s="73">
        <v>1.1554090000000004</v>
      </c>
      <c r="Q12" s="73">
        <v>1.0112790000000003</v>
      </c>
      <c r="R12" s="73">
        <v>0.95773399999999997</v>
      </c>
      <c r="S12" s="73">
        <v>0.98252600000000012</v>
      </c>
      <c r="T12" s="73">
        <v>1.1920760000000001</v>
      </c>
      <c r="U12" s="73">
        <v>0.41933500000000001</v>
      </c>
      <c r="V12" s="73">
        <v>0.84118100000000007</v>
      </c>
      <c r="W12" s="73">
        <v>0.55114300000000005</v>
      </c>
      <c r="X12" s="73">
        <v>0.68180899999999978</v>
      </c>
      <c r="Y12" s="73">
        <v>1.176922</v>
      </c>
      <c r="Z12" s="73">
        <v>0.97420899999999966</v>
      </c>
      <c r="AA12" s="46">
        <v>1.5424509999999998</v>
      </c>
      <c r="AB12" s="46">
        <v>1.5044559999999998</v>
      </c>
      <c r="AC12" s="46">
        <v>1.1162509999999999</v>
      </c>
      <c r="AD12" s="46">
        <v>1.1119560000000002</v>
      </c>
      <c r="AE12" s="46">
        <v>0.92032200000000008</v>
      </c>
      <c r="AF12" s="46">
        <v>1.1026219999999995</v>
      </c>
    </row>
    <row r="13" spans="1:35" x14ac:dyDescent="0.2">
      <c r="A13" s="49"/>
      <c r="B13" s="17" t="s">
        <v>65</v>
      </c>
      <c r="C13" s="73">
        <v>7.6737000000000014E-2</v>
      </c>
      <c r="D13" s="73">
        <v>8.278400000000001E-2</v>
      </c>
      <c r="E13" s="73">
        <v>0.11007900000000001</v>
      </c>
      <c r="F13" s="73">
        <v>0.22701499999999999</v>
      </c>
      <c r="G13" s="73">
        <v>0.27818899999999996</v>
      </c>
      <c r="H13" s="73">
        <v>2.6955E-2</v>
      </c>
      <c r="I13" s="73">
        <v>3.4408000000000001E-2</v>
      </c>
      <c r="J13" s="73">
        <v>5.9012999999999989E-2</v>
      </c>
      <c r="K13" s="73">
        <v>8.5406999999999983E-2</v>
      </c>
      <c r="L13" s="73">
        <v>0.12740199999999999</v>
      </c>
      <c r="M13" s="73">
        <v>0.11476000000000003</v>
      </c>
      <c r="N13" s="73">
        <v>0.12033200000000001</v>
      </c>
      <c r="O13" s="73">
        <v>8.6348999999999981E-2</v>
      </c>
      <c r="P13" s="73">
        <v>0.21038399999999999</v>
      </c>
      <c r="Q13" s="73">
        <v>0.14988499999999996</v>
      </c>
      <c r="R13" s="73">
        <v>0.22596699999999995</v>
      </c>
      <c r="S13" s="73">
        <v>0.21282099999999995</v>
      </c>
      <c r="T13" s="73">
        <v>0.18253100000000003</v>
      </c>
      <c r="U13" s="73">
        <v>0.150978</v>
      </c>
      <c r="V13" s="73">
        <v>0.33553700000000009</v>
      </c>
      <c r="W13" s="73">
        <v>0.25134199999999995</v>
      </c>
      <c r="X13" s="73">
        <v>0.15296999999999999</v>
      </c>
      <c r="Y13" s="73">
        <v>0.21363599999999996</v>
      </c>
      <c r="Z13" s="73">
        <v>0.210205</v>
      </c>
      <c r="AA13" s="46">
        <v>0.52607399999999993</v>
      </c>
      <c r="AB13" s="46">
        <v>0.37258500000000006</v>
      </c>
      <c r="AC13" s="46">
        <v>0.18848399999999996</v>
      </c>
      <c r="AD13" s="46">
        <v>0.17650400000000005</v>
      </c>
      <c r="AE13" s="46">
        <v>0.12823699999999999</v>
      </c>
      <c r="AF13" s="46">
        <v>0.26330300000000001</v>
      </c>
    </row>
    <row r="14" spans="1:35" x14ac:dyDescent="0.2">
      <c r="A14" s="518"/>
      <c r="B14" s="17" t="s">
        <v>64</v>
      </c>
      <c r="C14" s="73">
        <v>0.17493999999999998</v>
      </c>
      <c r="D14" s="73">
        <v>0.12474099999999999</v>
      </c>
      <c r="E14" s="73">
        <v>0.17618800000000001</v>
      </c>
      <c r="F14" s="73">
        <v>0.16828500000000002</v>
      </c>
      <c r="G14" s="73">
        <v>0.32263500000000001</v>
      </c>
      <c r="H14" s="73">
        <v>0.55003200000000008</v>
      </c>
      <c r="I14" s="73">
        <v>0.14207400000000001</v>
      </c>
      <c r="J14" s="73">
        <v>0.30211100000000002</v>
      </c>
      <c r="K14" s="73">
        <v>1.8086299999999997</v>
      </c>
      <c r="L14" s="73">
        <v>1.3596909999999995</v>
      </c>
      <c r="M14" s="73">
        <v>0.59553900000000004</v>
      </c>
      <c r="N14" s="73">
        <v>1.0374109999999996</v>
      </c>
      <c r="O14" s="73">
        <v>0.62981400000000032</v>
      </c>
      <c r="P14" s="73">
        <v>0.38323400000000019</v>
      </c>
      <c r="Q14" s="73">
        <v>0.40344199999999997</v>
      </c>
      <c r="R14" s="73">
        <v>0.35806799999999994</v>
      </c>
      <c r="S14" s="73">
        <v>0.50898699999999997</v>
      </c>
      <c r="T14" s="73">
        <v>0.83331600000000006</v>
      </c>
      <c r="U14" s="73">
        <v>0.71905000000000019</v>
      </c>
      <c r="V14" s="73">
        <v>0.41685699999999987</v>
      </c>
      <c r="W14" s="73">
        <v>0.36191499999999999</v>
      </c>
      <c r="X14" s="73">
        <v>0.85290199999999972</v>
      </c>
      <c r="Y14" s="73">
        <v>1.3671590000000002</v>
      </c>
      <c r="Z14" s="73">
        <v>0.9764489999999999</v>
      </c>
      <c r="AA14" s="46">
        <v>0.81964700000000013</v>
      </c>
      <c r="AB14" s="46">
        <v>1.2128019999999995</v>
      </c>
      <c r="AC14" s="46">
        <v>1.0426319999999996</v>
      </c>
      <c r="AD14" s="46">
        <v>1.0572449999999995</v>
      </c>
      <c r="AE14" s="46">
        <v>1.0243719999999998</v>
      </c>
      <c r="AF14" s="46">
        <v>1.0948860000000002</v>
      </c>
    </row>
    <row r="15" spans="1:35" x14ac:dyDescent="0.2">
      <c r="A15" s="53"/>
      <c r="B15" s="17" t="s">
        <v>63</v>
      </c>
      <c r="C15" s="73">
        <v>3.6827999999999993E-2</v>
      </c>
      <c r="D15" s="73">
        <v>5.4313E-2</v>
      </c>
      <c r="E15" s="73">
        <v>3.4976E-2</v>
      </c>
      <c r="F15" s="73">
        <v>7.1355000000000002E-2</v>
      </c>
      <c r="G15" s="73">
        <v>0.13692200000000002</v>
      </c>
      <c r="H15" s="73">
        <v>4.4757999999999999E-2</v>
      </c>
      <c r="I15" s="73">
        <v>0.12878800000000001</v>
      </c>
      <c r="J15" s="73">
        <v>5.2274000000000001E-2</v>
      </c>
      <c r="K15" s="73">
        <v>0.20724000000000001</v>
      </c>
      <c r="L15" s="73">
        <v>0.21152199999999999</v>
      </c>
      <c r="M15" s="73">
        <v>0.12087200000000002</v>
      </c>
      <c r="N15" s="73">
        <v>0.1511280000000001</v>
      </c>
      <c r="O15" s="73">
        <v>3.6641E-2</v>
      </c>
      <c r="P15" s="73">
        <v>7.7618000000000006E-2</v>
      </c>
      <c r="Q15" s="73">
        <v>0.22294600000000003</v>
      </c>
      <c r="R15" s="73">
        <v>0.12150799999999999</v>
      </c>
      <c r="S15" s="73">
        <v>2.4020999999999997E-2</v>
      </c>
      <c r="T15" s="73">
        <v>8.6115000000000011E-2</v>
      </c>
      <c r="U15" s="73">
        <v>0.11903799999999998</v>
      </c>
      <c r="V15" s="73">
        <v>0.108805</v>
      </c>
      <c r="W15" s="73">
        <v>9.4751000000000002E-2</v>
      </c>
      <c r="X15" s="73">
        <v>9.2212000000000044E-2</v>
      </c>
      <c r="Y15" s="73">
        <v>0.14781000000000002</v>
      </c>
      <c r="Z15" s="73">
        <v>0.13633700000000004</v>
      </c>
      <c r="AA15" s="46">
        <v>9.6687999999999968E-2</v>
      </c>
      <c r="AB15" s="46">
        <v>0.14734400000000003</v>
      </c>
      <c r="AC15" s="46">
        <v>0.15306299999999998</v>
      </c>
      <c r="AD15" s="46">
        <v>8.0853999999999995E-2</v>
      </c>
      <c r="AE15" s="46">
        <v>0.15848300000000004</v>
      </c>
      <c r="AF15" s="46">
        <v>0.16870200000000002</v>
      </c>
    </row>
    <row r="16" spans="1:35" x14ac:dyDescent="0.2">
      <c r="A16" s="53" t="s">
        <v>42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48"/>
      <c r="AB16" s="48"/>
      <c r="AC16" s="48"/>
      <c r="AD16" s="48"/>
      <c r="AE16" s="48"/>
      <c r="AF16" s="48"/>
      <c r="AG16" s="519"/>
      <c r="AH16" s="519"/>
      <c r="AI16" s="519"/>
    </row>
    <row r="17" spans="1:36" x14ac:dyDescent="0.2">
      <c r="A17" s="518"/>
      <c r="B17" s="17" t="s">
        <v>5</v>
      </c>
      <c r="C17" s="73">
        <v>0.23279799999999998</v>
      </c>
      <c r="D17" s="73">
        <v>0.11165600000000001</v>
      </c>
      <c r="E17" s="73">
        <v>0.206399</v>
      </c>
      <c r="F17" s="73">
        <v>0.34110599999999996</v>
      </c>
      <c r="G17" s="73">
        <v>0.37562800000000002</v>
      </c>
      <c r="H17" s="73">
        <v>4.5266000000000001E-2</v>
      </c>
      <c r="I17" s="73">
        <v>7.2426000000000004E-2</v>
      </c>
      <c r="J17" s="73">
        <v>0.18390499999999999</v>
      </c>
      <c r="K17" s="73">
        <v>0.26334999999999992</v>
      </c>
      <c r="L17" s="73">
        <v>0.3583079999999999</v>
      </c>
      <c r="M17" s="73">
        <v>0.14961200000000002</v>
      </c>
      <c r="N17" s="73">
        <v>0.229655</v>
      </c>
      <c r="O17" s="73">
        <v>0.17642200000000002</v>
      </c>
      <c r="P17" s="73">
        <v>0.19198000000000001</v>
      </c>
      <c r="Q17" s="73">
        <v>0.18148800000000001</v>
      </c>
      <c r="R17" s="73">
        <v>0.29278599999999999</v>
      </c>
      <c r="S17" s="73">
        <v>0.17731900000000003</v>
      </c>
      <c r="T17" s="73">
        <v>0.32026300000000002</v>
      </c>
      <c r="U17" s="73">
        <v>0.29194500000000001</v>
      </c>
      <c r="V17" s="73">
        <v>0.27032499999999998</v>
      </c>
      <c r="W17" s="73">
        <v>0.53573499999999985</v>
      </c>
      <c r="X17" s="73">
        <v>0.27888000000000002</v>
      </c>
      <c r="Y17" s="73">
        <v>0.40019899999999997</v>
      </c>
      <c r="Z17" s="73">
        <v>0.294159</v>
      </c>
      <c r="AA17" s="46">
        <v>0.31239699999999998</v>
      </c>
      <c r="AB17" s="46">
        <v>0.70304100000000058</v>
      </c>
      <c r="AC17" s="46">
        <v>1.0086160000000004</v>
      </c>
      <c r="AD17" s="46">
        <v>2.0541700000000009</v>
      </c>
      <c r="AE17" s="46">
        <v>1.2296349999999991</v>
      </c>
      <c r="AF17" s="46">
        <v>4.0638719999999999</v>
      </c>
      <c r="AG17" s="519"/>
      <c r="AH17" s="519"/>
      <c r="AI17" s="519"/>
    </row>
    <row r="18" spans="1:36" x14ac:dyDescent="0.2">
      <c r="A18" s="53"/>
      <c r="B18" s="17" t="s">
        <v>4</v>
      </c>
      <c r="C18" s="73">
        <v>0.18920400000000001</v>
      </c>
      <c r="D18" s="73">
        <v>0.106581</v>
      </c>
      <c r="E18" s="73">
        <v>0.65868100000000007</v>
      </c>
      <c r="F18" s="73">
        <v>0.242178</v>
      </c>
      <c r="G18" s="73">
        <v>1.851612</v>
      </c>
      <c r="H18" s="73">
        <v>0.65292299999999992</v>
      </c>
      <c r="I18" s="73">
        <v>0.58676200000000012</v>
      </c>
      <c r="J18" s="73">
        <v>1.3990670000000001</v>
      </c>
      <c r="K18" s="73">
        <v>0.56164300000000011</v>
      </c>
      <c r="L18" s="73">
        <v>1.2295649999999998</v>
      </c>
      <c r="M18" s="73">
        <v>0.73870699999999989</v>
      </c>
      <c r="N18" s="73">
        <v>4.6564000000000008E-2</v>
      </c>
      <c r="O18" s="73">
        <v>3.5150000000000028E-2</v>
      </c>
      <c r="P18" s="73">
        <v>2.2583999999999996E-2</v>
      </c>
      <c r="Q18" s="73">
        <v>2.1570000000000002E-2</v>
      </c>
      <c r="R18" s="73">
        <v>2.1463999999999997E-2</v>
      </c>
      <c r="S18" s="73">
        <v>3.8000000000000006E-2</v>
      </c>
      <c r="T18" s="73">
        <v>3.7380999999999998E-2</v>
      </c>
      <c r="U18" s="73">
        <v>4.8138999999999994E-2</v>
      </c>
      <c r="V18" s="73">
        <v>2.1346E-2</v>
      </c>
      <c r="W18" s="73">
        <v>4.0934999999999985E-2</v>
      </c>
      <c r="X18" s="73">
        <v>8.2608000000000015E-2</v>
      </c>
      <c r="Y18" s="73">
        <v>8.3794999999999981E-2</v>
      </c>
      <c r="Z18" s="73">
        <v>9.5018999999999992E-2</v>
      </c>
      <c r="AA18" s="46">
        <v>0.12330100000000004</v>
      </c>
      <c r="AB18" s="46">
        <v>8.3720000000000017E-2</v>
      </c>
      <c r="AC18" s="46">
        <v>0.31427199999999983</v>
      </c>
      <c r="AD18" s="46">
        <v>0.32634699999999978</v>
      </c>
      <c r="AE18" s="46">
        <v>0.14365900000000001</v>
      </c>
      <c r="AF18" s="46">
        <v>0.48416700000000001</v>
      </c>
    </row>
    <row r="19" spans="1:36" x14ac:dyDescent="0.2">
      <c r="A19" s="53"/>
      <c r="B19" s="17" t="s">
        <v>62</v>
      </c>
      <c r="C19" s="73">
        <v>1.4281790000000001</v>
      </c>
      <c r="D19" s="73">
        <v>0.91335900000000003</v>
      </c>
      <c r="E19" s="73">
        <v>0.46707900000000002</v>
      </c>
      <c r="F19" s="73">
        <v>1.0229950000000001</v>
      </c>
      <c r="G19" s="73">
        <v>0.84431999999999996</v>
      </c>
      <c r="H19" s="73">
        <v>2.1330000000000003E-3</v>
      </c>
      <c r="I19" s="73">
        <v>7.0397999999999988E-2</v>
      </c>
      <c r="J19" s="73">
        <v>0.32215499999999997</v>
      </c>
      <c r="K19" s="73">
        <v>9.1402000000000011E-2</v>
      </c>
      <c r="L19" s="73">
        <v>3.2453000000000003E-2</v>
      </c>
      <c r="M19" s="73">
        <v>4.2041000000000009E-2</v>
      </c>
      <c r="N19" s="73">
        <v>5.7032000000000006E-2</v>
      </c>
      <c r="O19" s="73">
        <v>4.8238000000000003E-2</v>
      </c>
      <c r="P19" s="73">
        <v>6.8779999999999996E-3</v>
      </c>
      <c r="Q19" s="73">
        <v>9.5522999999999997E-2</v>
      </c>
      <c r="R19" s="73">
        <v>0.10347699999999996</v>
      </c>
      <c r="S19" s="73">
        <v>0.17509699999999992</v>
      </c>
      <c r="T19" s="73">
        <v>0.21629799999999999</v>
      </c>
      <c r="U19" s="73">
        <v>0.28785099999999997</v>
      </c>
      <c r="V19" s="73">
        <v>0.29964800000000003</v>
      </c>
      <c r="W19" s="73">
        <v>0.42844599999999988</v>
      </c>
      <c r="X19" s="73">
        <v>1.1212059999999999</v>
      </c>
      <c r="Y19" s="73">
        <v>1.0984039999999997</v>
      </c>
      <c r="Z19" s="73">
        <v>0.72274099999999941</v>
      </c>
      <c r="AA19" s="46">
        <v>1.167829</v>
      </c>
      <c r="AB19" s="46">
        <v>0.84892299999999943</v>
      </c>
      <c r="AC19" s="46">
        <v>1.3251150000000005</v>
      </c>
      <c r="AD19" s="46">
        <v>3.1119919999999994</v>
      </c>
      <c r="AE19" s="46">
        <v>2.1687479999999981</v>
      </c>
      <c r="AF19" s="46">
        <v>1.9563059999999974</v>
      </c>
      <c r="AG19" s="146"/>
      <c r="AH19" s="146"/>
      <c r="AI19" s="146"/>
      <c r="AJ19" s="146"/>
    </row>
    <row r="20" spans="1:36" x14ac:dyDescent="0.2">
      <c r="A20" s="53" t="s">
        <v>61</v>
      </c>
      <c r="B20" s="17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8"/>
      <c r="AB20" s="48"/>
      <c r="AC20" s="48"/>
      <c r="AD20" s="48"/>
      <c r="AE20" s="48"/>
      <c r="AF20" s="48"/>
      <c r="AG20" s="146"/>
      <c r="AH20" s="146"/>
      <c r="AI20" s="146"/>
      <c r="AJ20" s="146"/>
    </row>
    <row r="21" spans="1:36" x14ac:dyDescent="0.2">
      <c r="A21" s="522"/>
      <c r="B21" s="17" t="s">
        <v>60</v>
      </c>
      <c r="C21" s="414">
        <v>1.7230570000000003</v>
      </c>
      <c r="D21" s="414">
        <v>1.9115690000000001</v>
      </c>
      <c r="E21" s="414">
        <v>1.9518010000000001</v>
      </c>
      <c r="F21" s="414">
        <v>2.8541349999999994</v>
      </c>
      <c r="G21" s="414">
        <v>2.9254229999999999</v>
      </c>
      <c r="H21" s="414">
        <v>3.8008430000000004</v>
      </c>
      <c r="I21" s="414">
        <v>5.9008019999999997</v>
      </c>
      <c r="J21" s="414">
        <v>4.4555250000000006</v>
      </c>
      <c r="K21" s="414">
        <v>2.1604519999999998</v>
      </c>
      <c r="L21" s="414">
        <v>3.1679129999999991</v>
      </c>
      <c r="M21" s="414">
        <v>3.5327180000000005</v>
      </c>
      <c r="N21" s="414">
        <v>3.2602400000000022</v>
      </c>
      <c r="O21" s="414">
        <v>2.1518990000000002</v>
      </c>
      <c r="P21" s="414">
        <v>2.3043020000000016</v>
      </c>
      <c r="Q21" s="414">
        <v>2.6921500000000003</v>
      </c>
      <c r="R21" s="414">
        <v>1.6097189999999997</v>
      </c>
      <c r="S21" s="414">
        <v>1.7032160000000003</v>
      </c>
      <c r="T21" s="414">
        <v>2.5581149999999999</v>
      </c>
      <c r="U21" s="414">
        <v>9.4171370000000003</v>
      </c>
      <c r="V21" s="414">
        <v>1.1644700000000001</v>
      </c>
      <c r="W21" s="414">
        <v>0.89699499999999999</v>
      </c>
      <c r="X21" s="414">
        <v>1.3119580000000002</v>
      </c>
      <c r="Y21" s="414">
        <v>4.2168150000000004</v>
      </c>
      <c r="Z21" s="414">
        <v>2.5993839999999988</v>
      </c>
      <c r="AA21" s="46">
        <v>2.142472999999999</v>
      </c>
      <c r="AB21" s="46">
        <v>2.5717910000000019</v>
      </c>
      <c r="AC21" s="46">
        <v>1.0427199999999992</v>
      </c>
      <c r="AD21" s="46">
        <v>4.2186590000000006</v>
      </c>
      <c r="AE21" s="46">
        <v>2.2317040000000015</v>
      </c>
      <c r="AF21" s="46">
        <v>3.4274800000000027</v>
      </c>
    </row>
    <row r="22" spans="1:36" x14ac:dyDescent="0.2">
      <c r="B22" s="17" t="s">
        <v>59</v>
      </c>
      <c r="C22" s="73">
        <v>15.323615999999994</v>
      </c>
      <c r="D22" s="73">
        <v>12.665578000000004</v>
      </c>
      <c r="E22" s="73">
        <v>16.477024000000004</v>
      </c>
      <c r="F22" s="73">
        <v>16.618378</v>
      </c>
      <c r="G22" s="73">
        <v>19.18368899999999</v>
      </c>
      <c r="H22" s="73">
        <v>10.974679999999998</v>
      </c>
      <c r="I22" s="73">
        <v>11.527858999999999</v>
      </c>
      <c r="J22" s="73">
        <v>16.491246</v>
      </c>
      <c r="K22" s="73">
        <v>11.945432999999996</v>
      </c>
      <c r="L22" s="73">
        <v>14.731826000000005</v>
      </c>
      <c r="M22" s="73">
        <v>15.432313999999995</v>
      </c>
      <c r="N22" s="73">
        <v>14.482293000000004</v>
      </c>
      <c r="O22" s="73">
        <v>11.345806999999999</v>
      </c>
      <c r="P22" s="73">
        <v>13.970591999999989</v>
      </c>
      <c r="Q22" s="73">
        <v>9.1386249999999958</v>
      </c>
      <c r="R22" s="73">
        <v>16.973873999999991</v>
      </c>
      <c r="S22" s="73">
        <v>25.768648999999996</v>
      </c>
      <c r="T22" s="73">
        <v>32.481963000000007</v>
      </c>
      <c r="U22" s="73">
        <v>41.006466999999994</v>
      </c>
      <c r="V22" s="73">
        <v>16.984703000000014</v>
      </c>
      <c r="W22" s="73">
        <v>18.095613999999991</v>
      </c>
      <c r="X22" s="73">
        <v>29.831956000000002</v>
      </c>
      <c r="Y22" s="73">
        <v>35.21818399999998</v>
      </c>
      <c r="Z22" s="73">
        <v>38.923506999999972</v>
      </c>
      <c r="AA22" s="46">
        <v>30.512527000000009</v>
      </c>
      <c r="AB22" s="46">
        <v>43.44571899999989</v>
      </c>
      <c r="AC22" s="46">
        <v>30.070989999999991</v>
      </c>
      <c r="AD22" s="46">
        <v>28.941200000000009</v>
      </c>
      <c r="AE22" s="46">
        <v>30.154904999999999</v>
      </c>
      <c r="AF22" s="46">
        <v>31.190452000000008</v>
      </c>
      <c r="AG22" s="146"/>
      <c r="AH22" s="146"/>
      <c r="AI22" s="146"/>
      <c r="AJ22" s="146"/>
    </row>
    <row r="23" spans="1:36" x14ac:dyDescent="0.2">
      <c r="A23" s="49"/>
      <c r="B23" s="17" t="s">
        <v>58</v>
      </c>
      <c r="C23" s="73">
        <v>2.3901860000000004</v>
      </c>
      <c r="D23" s="73">
        <v>1.6973959999999999</v>
      </c>
      <c r="E23" s="73">
        <v>1.2357639999999999</v>
      </c>
      <c r="F23" s="73">
        <v>1.6648959999999999</v>
      </c>
      <c r="G23" s="73">
        <v>1.7043719999999998</v>
      </c>
      <c r="H23" s="73">
        <v>3.0512630000000005</v>
      </c>
      <c r="I23" s="73">
        <v>2.6151440000000004</v>
      </c>
      <c r="J23" s="73">
        <v>2.0999349999999999</v>
      </c>
      <c r="K23" s="73">
        <v>3.2523719999999989</v>
      </c>
      <c r="L23" s="73">
        <v>2.630471</v>
      </c>
      <c r="M23" s="73">
        <v>2.8976639999999994</v>
      </c>
      <c r="N23" s="73">
        <v>3.16092</v>
      </c>
      <c r="O23" s="73">
        <v>2.0479219999999994</v>
      </c>
      <c r="P23" s="73">
        <v>4.641176999999999</v>
      </c>
      <c r="Q23" s="73">
        <v>4.9629720000000015</v>
      </c>
      <c r="R23" s="73">
        <v>5.8631419999999999</v>
      </c>
      <c r="S23" s="73">
        <v>6.8094839999999994</v>
      </c>
      <c r="T23" s="73">
        <v>6.5194080000000012</v>
      </c>
      <c r="U23" s="73">
        <v>7.1784939999999988</v>
      </c>
      <c r="V23" s="73">
        <v>2.8865400000000001</v>
      </c>
      <c r="W23" s="73">
        <v>3.5046280000000012</v>
      </c>
      <c r="X23" s="73">
        <v>3.4287809999999985</v>
      </c>
      <c r="Y23" s="73">
        <v>5.0188610000000002</v>
      </c>
      <c r="Z23" s="73">
        <v>5.1215219999999979</v>
      </c>
      <c r="AA23" s="46">
        <v>3.2677050000000003</v>
      </c>
      <c r="AB23" s="46">
        <v>2.8449240000000002</v>
      </c>
      <c r="AC23" s="46">
        <v>2.3812090000000006</v>
      </c>
      <c r="AD23" s="46">
        <v>2.2886650000000022</v>
      </c>
      <c r="AE23" s="46">
        <v>2.0202959999999974</v>
      </c>
      <c r="AF23" s="46">
        <v>3.1557190000000026</v>
      </c>
      <c r="AG23" s="521"/>
      <c r="AH23" s="521"/>
      <c r="AI23" s="521"/>
      <c r="AJ23" s="521"/>
    </row>
    <row r="24" spans="1:36" x14ac:dyDescent="0.2">
      <c r="A24" s="49"/>
      <c r="B24" s="17" t="s">
        <v>57</v>
      </c>
      <c r="C24" s="73">
        <v>4.8581760000000003</v>
      </c>
      <c r="D24" s="73">
        <v>4.4762879999999994</v>
      </c>
      <c r="E24" s="73">
        <v>6.3959819999999992</v>
      </c>
      <c r="F24" s="73">
        <v>6.2912150000000002</v>
      </c>
      <c r="G24" s="73">
        <v>7.1786309999999993</v>
      </c>
      <c r="H24" s="73">
        <v>3.8500939999999999</v>
      </c>
      <c r="I24" s="73">
        <v>6.586882000000001</v>
      </c>
      <c r="J24" s="73">
        <v>5.9734399999999992</v>
      </c>
      <c r="K24" s="73">
        <v>5.0985019999999999</v>
      </c>
      <c r="L24" s="73">
        <v>7.6091169999999968</v>
      </c>
      <c r="M24" s="73">
        <v>7.2851889999999981</v>
      </c>
      <c r="N24" s="73">
        <v>7.8841309999999982</v>
      </c>
      <c r="O24" s="73">
        <v>5.8024539999999982</v>
      </c>
      <c r="P24" s="73">
        <v>13.615171999999994</v>
      </c>
      <c r="Q24" s="73">
        <v>6.0115430000000014</v>
      </c>
      <c r="R24" s="73">
        <v>7.5150710000000007</v>
      </c>
      <c r="S24" s="73">
        <v>4.7667509999999993</v>
      </c>
      <c r="T24" s="73">
        <v>3.257931000000001</v>
      </c>
      <c r="U24" s="73">
        <v>2.4521610000000007</v>
      </c>
      <c r="V24" s="73">
        <v>2.8009170000000001</v>
      </c>
      <c r="W24" s="73">
        <v>1.6423709999999996</v>
      </c>
      <c r="X24" s="73">
        <v>1.2524719999999991</v>
      </c>
      <c r="Y24" s="73">
        <v>2.91072</v>
      </c>
      <c r="Z24" s="73">
        <v>3.1234329999999999</v>
      </c>
      <c r="AA24" s="46">
        <v>3.4887250000000027</v>
      </c>
      <c r="AB24" s="46">
        <v>5.283553000000011</v>
      </c>
      <c r="AC24" s="46">
        <v>3.0591370000000073</v>
      </c>
      <c r="AD24" s="46">
        <v>2.0809769999999976</v>
      </c>
      <c r="AE24" s="46">
        <v>1.8509499999999994</v>
      </c>
      <c r="AF24" s="46">
        <v>2.8408790000000042</v>
      </c>
    </row>
    <row r="25" spans="1:36" x14ac:dyDescent="0.2">
      <c r="A25" s="53" t="s">
        <v>56</v>
      </c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8"/>
      <c r="AB25" s="48"/>
      <c r="AC25" s="48"/>
      <c r="AD25" s="48"/>
      <c r="AE25" s="48"/>
      <c r="AF25" s="48"/>
    </row>
    <row r="26" spans="1:36" x14ac:dyDescent="0.2">
      <c r="A26" s="52"/>
      <c r="B26" s="17" t="s">
        <v>55</v>
      </c>
      <c r="C26" s="73">
        <v>0.42354900000000001</v>
      </c>
      <c r="D26" s="73">
        <v>0.58945999999999998</v>
      </c>
      <c r="E26" s="73">
        <v>0.45002399999999992</v>
      </c>
      <c r="F26" s="73">
        <v>0.47927199999999998</v>
      </c>
      <c r="G26" s="73">
        <v>0.16824500000000003</v>
      </c>
      <c r="H26" s="73">
        <v>0.12399900000000003</v>
      </c>
      <c r="I26" s="73">
        <v>1.110841</v>
      </c>
      <c r="J26" s="73">
        <v>0.73627399999999998</v>
      </c>
      <c r="K26" s="73">
        <v>0.76122900000000004</v>
      </c>
      <c r="L26" s="73">
        <v>0.87969500000000012</v>
      </c>
      <c r="M26" s="73">
        <v>1.5531309999999998</v>
      </c>
      <c r="N26" s="73">
        <v>0.66274600000000006</v>
      </c>
      <c r="O26" s="73">
        <v>0.35182700000000006</v>
      </c>
      <c r="P26" s="73">
        <v>0.29228700000000002</v>
      </c>
      <c r="Q26" s="73">
        <v>0.76091500000000001</v>
      </c>
      <c r="R26" s="73">
        <v>0.34117500000000006</v>
      </c>
      <c r="S26" s="73">
        <v>0.61068899999999993</v>
      </c>
      <c r="T26" s="73">
        <v>0.68778000000000006</v>
      </c>
      <c r="U26" s="73">
        <v>2.1462509999999999</v>
      </c>
      <c r="V26" s="73">
        <v>2.3809760000000004</v>
      </c>
      <c r="W26" s="73">
        <v>1.400372</v>
      </c>
      <c r="X26" s="73">
        <v>1.0852439999999999</v>
      </c>
      <c r="Y26" s="73">
        <v>1.1799029999999999</v>
      </c>
      <c r="Z26" s="73">
        <v>1.4510179999999995</v>
      </c>
      <c r="AA26" s="46">
        <v>1.8302320000000003</v>
      </c>
      <c r="AB26" s="46">
        <v>1.9097109999999988</v>
      </c>
      <c r="AC26" s="46">
        <v>1.0300289999999999</v>
      </c>
      <c r="AD26" s="46">
        <v>2.1640070000000007</v>
      </c>
      <c r="AE26" s="46">
        <v>1.8892509999999996</v>
      </c>
      <c r="AF26" s="46">
        <v>5.4895170000000038</v>
      </c>
    </row>
    <row r="27" spans="1:36" x14ac:dyDescent="0.2">
      <c r="A27" s="523"/>
      <c r="B27" s="17" t="s">
        <v>54</v>
      </c>
      <c r="C27" s="414">
        <v>0.31600099999999998</v>
      </c>
      <c r="D27" s="414">
        <v>0.19284800000000002</v>
      </c>
      <c r="E27" s="414">
        <v>0.75830600000000004</v>
      </c>
      <c r="F27" s="414">
        <v>1.821277</v>
      </c>
      <c r="G27" s="414">
        <v>4.3700270000000003</v>
      </c>
      <c r="H27" s="414">
        <v>4.5203509999999998</v>
      </c>
      <c r="I27" s="414">
        <v>1.6476379999999999</v>
      </c>
      <c r="J27" s="414">
        <v>1.7585590000000002</v>
      </c>
      <c r="K27" s="414">
        <v>4.9206489999999992</v>
      </c>
      <c r="L27" s="414">
        <v>3.1069620000000002</v>
      </c>
      <c r="M27" s="414">
        <v>5.6885249999999994</v>
      </c>
      <c r="N27" s="414">
        <v>10.069763</v>
      </c>
      <c r="O27" s="414">
        <v>4.0044489999999975</v>
      </c>
      <c r="P27" s="414">
        <v>1.7877739999999998</v>
      </c>
      <c r="Q27" s="414">
        <v>5.0786379999999998</v>
      </c>
      <c r="R27" s="414">
        <v>3.1635820000000003</v>
      </c>
      <c r="S27" s="414">
        <v>6.0068470000000005</v>
      </c>
      <c r="T27" s="414">
        <v>8.5231229999999982</v>
      </c>
      <c r="U27" s="414">
        <v>30.307363999999993</v>
      </c>
      <c r="V27" s="414">
        <v>45.010055999999985</v>
      </c>
      <c r="W27" s="414">
        <v>45.480577000000032</v>
      </c>
      <c r="X27" s="414">
        <v>54.720333999999987</v>
      </c>
      <c r="Y27" s="414">
        <v>26.694685000000014</v>
      </c>
      <c r="Z27" s="414">
        <v>14.882051000000002</v>
      </c>
      <c r="AA27" s="46">
        <v>16.039193000000001</v>
      </c>
      <c r="AB27" s="46">
        <v>37.180064000000016</v>
      </c>
      <c r="AC27" s="46">
        <v>23.088654000000012</v>
      </c>
      <c r="AD27" s="46">
        <v>32.306013999999998</v>
      </c>
      <c r="AE27" s="46">
        <v>54.904621000000027</v>
      </c>
      <c r="AF27" s="46">
        <v>58.748504999999966</v>
      </c>
    </row>
    <row r="28" spans="1:36" x14ac:dyDescent="0.2">
      <c r="A28" s="523"/>
      <c r="B28" s="17" t="s">
        <v>79</v>
      </c>
      <c r="C28" s="414">
        <v>1.4475479999999998</v>
      </c>
      <c r="D28" s="414">
        <v>1.2925849999999997</v>
      </c>
      <c r="E28" s="414">
        <v>0.95599100000000004</v>
      </c>
      <c r="F28" s="414">
        <v>1.437751</v>
      </c>
      <c r="G28" s="414">
        <v>1.7351740000000002</v>
      </c>
      <c r="H28" s="414">
        <v>1.2607329999999999</v>
      </c>
      <c r="I28" s="414">
        <v>1.6648430000000005</v>
      </c>
      <c r="J28" s="414">
        <v>1.7212270000000003</v>
      </c>
      <c r="K28" s="414">
        <v>1.3750729999999998</v>
      </c>
      <c r="L28" s="414">
        <v>1.1661759999999997</v>
      </c>
      <c r="M28" s="414">
        <v>0.97797599999999996</v>
      </c>
      <c r="N28" s="414">
        <v>0.44291800000000003</v>
      </c>
      <c r="O28" s="414">
        <v>0.405891</v>
      </c>
      <c r="P28" s="414">
        <v>0.38983999999999996</v>
      </c>
      <c r="Q28" s="414">
        <v>0.49639</v>
      </c>
      <c r="R28" s="414">
        <v>0.72136500000000003</v>
      </c>
      <c r="S28" s="414">
        <v>1.1660410000000003</v>
      </c>
      <c r="T28" s="414">
        <v>0.65901100000000012</v>
      </c>
      <c r="U28" s="414">
        <v>0.67007199999999989</v>
      </c>
      <c r="V28" s="414">
        <v>0.27874700000000002</v>
      </c>
      <c r="W28" s="414">
        <v>0.587507</v>
      </c>
      <c r="X28" s="414">
        <v>1.058986</v>
      </c>
      <c r="Y28" s="414">
        <v>0.99770499999999984</v>
      </c>
      <c r="Z28" s="414">
        <v>1.1592540000000005</v>
      </c>
      <c r="AA28" s="46">
        <v>1.0654959999999991</v>
      </c>
      <c r="AB28" s="46">
        <v>0.65333000000000008</v>
      </c>
      <c r="AC28" s="46">
        <v>1.2603499999999985</v>
      </c>
      <c r="AD28" s="46">
        <v>1.9334409999999991</v>
      </c>
      <c r="AE28" s="46">
        <v>2.4694039999999999</v>
      </c>
      <c r="AF28" s="46">
        <v>2.4127939999999986</v>
      </c>
    </row>
    <row r="29" spans="1:36" x14ac:dyDescent="0.2">
      <c r="A29" s="53"/>
      <c r="B29" s="17" t="s">
        <v>53</v>
      </c>
      <c r="C29" s="73">
        <v>0.78005699999999989</v>
      </c>
      <c r="D29" s="73">
        <v>0.78302800000000006</v>
      </c>
      <c r="E29" s="73">
        <v>0.87805699999999998</v>
      </c>
      <c r="F29" s="73">
        <v>1.1080510000000001</v>
      </c>
      <c r="G29" s="73">
        <v>1.379918</v>
      </c>
      <c r="H29" s="73">
        <v>1.0058999999999998</v>
      </c>
      <c r="I29" s="73">
        <v>2.0860519999999996</v>
      </c>
      <c r="J29" s="73">
        <v>2.4988260000000002</v>
      </c>
      <c r="K29" s="73">
        <v>1.8956510000000002</v>
      </c>
      <c r="L29" s="73">
        <v>2.3108210000000002</v>
      </c>
      <c r="M29" s="73">
        <v>1.6842389999999996</v>
      </c>
      <c r="N29" s="73">
        <v>2.3114519999999992</v>
      </c>
      <c r="O29" s="73">
        <v>3.4616320000000003</v>
      </c>
      <c r="P29" s="73">
        <v>6.8783760000000003</v>
      </c>
      <c r="Q29" s="73">
        <v>7.1993239999999998</v>
      </c>
      <c r="R29" s="73">
        <v>8.6479949999999999</v>
      </c>
      <c r="S29" s="73">
        <v>12.365290999999999</v>
      </c>
      <c r="T29" s="73">
        <v>5.3953109999999995</v>
      </c>
      <c r="U29" s="73">
        <v>3.9406599999999998</v>
      </c>
      <c r="V29" s="73">
        <v>4.5978390000000013</v>
      </c>
      <c r="W29" s="73">
        <v>2.9517519999999995</v>
      </c>
      <c r="X29" s="73">
        <v>1.3453870000000001</v>
      </c>
      <c r="Y29" s="73">
        <v>1.9614519999999998</v>
      </c>
      <c r="Z29" s="73">
        <v>2.1574720000000003</v>
      </c>
      <c r="AA29" s="46">
        <v>2.4275799999999998</v>
      </c>
      <c r="AB29" s="46">
        <v>2.4908530000000013</v>
      </c>
      <c r="AC29" s="46">
        <v>3.2455080000000001</v>
      </c>
      <c r="AD29" s="46">
        <v>3.4917579999999981</v>
      </c>
      <c r="AE29" s="46">
        <v>1.8730150000000001</v>
      </c>
      <c r="AF29" s="46">
        <v>2.905069000000001</v>
      </c>
    </row>
    <row r="30" spans="1:36" x14ac:dyDescent="0.2">
      <c r="A30" s="523"/>
      <c r="B30" s="17" t="s">
        <v>52</v>
      </c>
      <c r="C30" s="73">
        <v>0.39505999999999997</v>
      </c>
      <c r="D30" s="73">
        <v>0.22999999999999998</v>
      </c>
      <c r="E30" s="73">
        <v>0.16825600000000002</v>
      </c>
      <c r="F30" s="73">
        <v>0.33170799999999995</v>
      </c>
      <c r="G30" s="73">
        <v>0.17417099999999999</v>
      </c>
      <c r="H30" s="73">
        <v>4.0577000000000002E-2</v>
      </c>
      <c r="I30" s="73">
        <v>0.17966100000000002</v>
      </c>
      <c r="J30" s="73">
        <v>0.26974800000000004</v>
      </c>
      <c r="K30" s="73">
        <v>9.3650000000000025E-2</v>
      </c>
      <c r="L30" s="73">
        <v>0.15683599999999995</v>
      </c>
      <c r="M30" s="73">
        <v>0.1458920000000001</v>
      </c>
      <c r="N30" s="73">
        <v>0.17155699999999996</v>
      </c>
      <c r="O30" s="73">
        <v>0.19692300000000001</v>
      </c>
      <c r="P30" s="73">
        <v>0.15891200000000003</v>
      </c>
      <c r="Q30" s="73">
        <v>0.71285699999999996</v>
      </c>
      <c r="R30" s="73">
        <v>8.8076000000000002E-2</v>
      </c>
      <c r="S30" s="73">
        <v>10.754016999999999</v>
      </c>
      <c r="T30" s="73">
        <v>5.987444</v>
      </c>
      <c r="U30" s="73">
        <v>10.274611000000002</v>
      </c>
      <c r="V30" s="73">
        <v>6.596614999999999</v>
      </c>
      <c r="W30" s="73">
        <v>9.2937039999999982</v>
      </c>
      <c r="X30" s="73">
        <v>21.364128000000001</v>
      </c>
      <c r="Y30" s="73">
        <v>19.032278000000005</v>
      </c>
      <c r="Z30" s="73">
        <v>25.738762000000001</v>
      </c>
      <c r="AA30" s="46">
        <v>6.0008800000000058</v>
      </c>
      <c r="AB30" s="46">
        <v>6.252930000000001</v>
      </c>
      <c r="AC30" s="46">
        <v>5.3041930000000033</v>
      </c>
      <c r="AD30" s="46">
        <v>14.016391999999994</v>
      </c>
      <c r="AE30" s="46">
        <v>11.57215700000001</v>
      </c>
      <c r="AF30" s="46">
        <v>17.67064700000001</v>
      </c>
    </row>
    <row r="31" spans="1:36" x14ac:dyDescent="0.2">
      <c r="B31" s="17" t="s">
        <v>80</v>
      </c>
      <c r="C31" s="73">
        <v>0.38549800000000001</v>
      </c>
      <c r="D31" s="73">
        <v>0.284692</v>
      </c>
      <c r="E31" s="73">
        <v>0.86926300000000001</v>
      </c>
      <c r="F31" s="73">
        <v>1.0038799999999999</v>
      </c>
      <c r="G31" s="73">
        <v>0.89657500000000001</v>
      </c>
      <c r="H31" s="73">
        <v>0.60103399999999996</v>
      </c>
      <c r="I31" s="73">
        <v>0.37585099999999999</v>
      </c>
      <c r="J31" s="73">
        <v>0.94873300000000005</v>
      </c>
      <c r="K31" s="73">
        <v>0.87450600000000001</v>
      </c>
      <c r="L31" s="73">
        <v>1.8524370000000001</v>
      </c>
      <c r="M31" s="73">
        <v>0.59937299999999993</v>
      </c>
      <c r="N31" s="73">
        <v>0.95266899999999988</v>
      </c>
      <c r="O31" s="73">
        <v>1.2835049999999999</v>
      </c>
      <c r="P31" s="73">
        <v>2.0611240000000004</v>
      </c>
      <c r="Q31" s="73">
        <v>2.5511400000000006</v>
      </c>
      <c r="R31" s="73">
        <v>2.4809919999999996</v>
      </c>
      <c r="S31" s="73">
        <v>3.1443989999999999</v>
      </c>
      <c r="T31" s="73">
        <v>3.3694549999999999</v>
      </c>
      <c r="U31" s="73">
        <v>2.2228259999999995</v>
      </c>
      <c r="V31" s="73">
        <v>2.7455349999999994</v>
      </c>
      <c r="W31" s="73">
        <v>1.6889650000000003</v>
      </c>
      <c r="X31" s="73">
        <v>1.4189779999999996</v>
      </c>
      <c r="Y31" s="73">
        <v>1.4019059999999997</v>
      </c>
      <c r="Z31" s="73">
        <v>2.3834950000000004</v>
      </c>
      <c r="AA31" s="46">
        <v>0.52198</v>
      </c>
      <c r="AB31" s="46">
        <v>0.9296629999999998</v>
      </c>
      <c r="AC31" s="46">
        <v>0.63194999999999979</v>
      </c>
      <c r="AD31" s="46">
        <v>0.72542200000000001</v>
      </c>
      <c r="AE31" s="46">
        <v>0.12666499999999997</v>
      </c>
      <c r="AF31" s="46">
        <v>1.1648559999999999</v>
      </c>
    </row>
    <row r="32" spans="1:36" x14ac:dyDescent="0.2">
      <c r="A32" s="53" t="s">
        <v>51</v>
      </c>
      <c r="B32" s="47"/>
      <c r="C32" s="73">
        <v>1.2431569999999998</v>
      </c>
      <c r="D32" s="73">
        <v>1.7341359999999999</v>
      </c>
      <c r="E32" s="73">
        <v>2.0663209999999999</v>
      </c>
      <c r="F32" s="73">
        <v>1.9311639999999999</v>
      </c>
      <c r="G32" s="73">
        <v>2.8668790000000004</v>
      </c>
      <c r="H32" s="73">
        <v>2.45187</v>
      </c>
      <c r="I32" s="73">
        <v>2.483438</v>
      </c>
      <c r="J32" s="73">
        <v>2.2982309999999995</v>
      </c>
      <c r="K32" s="73">
        <v>4.3759519999999998</v>
      </c>
      <c r="L32" s="73">
        <v>4.7012729999999996</v>
      </c>
      <c r="M32" s="73">
        <v>3.453287</v>
      </c>
      <c r="N32" s="73">
        <v>5.2316569999999993</v>
      </c>
      <c r="O32" s="73">
        <v>5.7239690000000012</v>
      </c>
      <c r="P32" s="73">
        <v>4.5112739999999985</v>
      </c>
      <c r="Q32" s="73">
        <v>8.5378079999999983</v>
      </c>
      <c r="R32" s="73">
        <v>6.8485549999999984</v>
      </c>
      <c r="S32" s="73">
        <v>8.4834410000000045</v>
      </c>
      <c r="T32" s="73">
        <v>15.780904999999997</v>
      </c>
      <c r="U32" s="73">
        <v>13.402076999999998</v>
      </c>
      <c r="V32" s="73">
        <v>6.5484369999999981</v>
      </c>
      <c r="W32" s="73">
        <v>10.861382999999998</v>
      </c>
      <c r="X32" s="73">
        <v>6.968175999999997</v>
      </c>
      <c r="Y32" s="73">
        <v>6.6125399999999983</v>
      </c>
      <c r="Z32" s="73">
        <v>5.440851000000003</v>
      </c>
      <c r="AA32" s="46">
        <v>6.6151860000000013</v>
      </c>
      <c r="AB32" s="46">
        <v>9.1949780000000043</v>
      </c>
      <c r="AC32" s="46">
        <v>5.7540409999999991</v>
      </c>
      <c r="AD32" s="46">
        <v>5.2884869999999999</v>
      </c>
      <c r="AE32" s="46">
        <v>6.1248150000000079</v>
      </c>
      <c r="AF32" s="46">
        <v>6.6474420000000034</v>
      </c>
    </row>
    <row r="33" spans="1:34" s="49" customFormat="1" x14ac:dyDescent="0.2">
      <c r="A33" s="53" t="s">
        <v>50</v>
      </c>
      <c r="B33" s="47"/>
      <c r="C33" s="73">
        <v>0</v>
      </c>
      <c r="D33" s="73">
        <v>1.56E-3</v>
      </c>
      <c r="E33" s="73">
        <v>0.339611</v>
      </c>
      <c r="F33" s="73">
        <v>0.376442</v>
      </c>
      <c r="G33" s="73">
        <v>0.36197099999999993</v>
      </c>
      <c r="H33" s="73">
        <v>0.143236</v>
      </c>
      <c r="I33" s="73">
        <v>0.18729999999999999</v>
      </c>
      <c r="J33" s="73">
        <v>9.046499999999999E-2</v>
      </c>
      <c r="K33" s="73">
        <v>0.35530999999999996</v>
      </c>
      <c r="L33" s="73">
        <v>0.20284400000000002</v>
      </c>
      <c r="M33" s="73">
        <v>0.360124</v>
      </c>
      <c r="N33" s="73">
        <v>0.51261100000000004</v>
      </c>
      <c r="O33" s="73">
        <v>0.21255999999999994</v>
      </c>
      <c r="P33" s="73">
        <v>0.18194000000000002</v>
      </c>
      <c r="Q33" s="73">
        <v>0.33559300000000009</v>
      </c>
      <c r="R33" s="73">
        <v>0.47894799999999987</v>
      </c>
      <c r="S33" s="73">
        <v>0.34132499999999999</v>
      </c>
      <c r="T33" s="73">
        <v>2.9769940000000008</v>
      </c>
      <c r="U33" s="73">
        <v>4.6057749999999977</v>
      </c>
      <c r="V33" s="73">
        <v>6.0837139999999987</v>
      </c>
      <c r="W33" s="73">
        <v>5.2152610000000008</v>
      </c>
      <c r="X33" s="73">
        <v>6.8764190000000012</v>
      </c>
      <c r="Y33" s="73">
        <v>11.876853999999998</v>
      </c>
      <c r="Z33" s="73">
        <v>12.028793999999998</v>
      </c>
      <c r="AA33" s="46">
        <v>9.5138079999999992</v>
      </c>
      <c r="AB33" s="46">
        <v>2.0627140000000006</v>
      </c>
      <c r="AC33" s="46">
        <v>1.5520479999999999</v>
      </c>
      <c r="AD33" s="46">
        <v>1.8596759999999988</v>
      </c>
      <c r="AE33" s="46">
        <v>1.6311199999999995</v>
      </c>
      <c r="AF33" s="46">
        <v>4.0371680000000021</v>
      </c>
    </row>
    <row r="34" spans="1:34" s="49" customFormat="1" x14ac:dyDescent="0.2">
      <c r="A34" s="53"/>
      <c r="B34" s="47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48"/>
      <c r="AB34" s="48"/>
      <c r="AC34" s="48"/>
      <c r="AD34" s="48"/>
      <c r="AE34" s="524"/>
      <c r="AF34" s="524"/>
    </row>
    <row r="35" spans="1:34" s="49" customFormat="1" ht="13.5" thickBot="1" x14ac:dyDescent="0.25">
      <c r="A35" s="525"/>
      <c r="B35" s="44" t="s">
        <v>71</v>
      </c>
      <c r="C35" s="74">
        <v>49.132398999999992</v>
      </c>
      <c r="D35" s="74">
        <v>60.064108999999995</v>
      </c>
      <c r="E35" s="74">
        <v>56.970783999999995</v>
      </c>
      <c r="F35" s="74">
        <v>84.493638999999973</v>
      </c>
      <c r="G35" s="74">
        <v>87.71364699999998</v>
      </c>
      <c r="H35" s="74">
        <v>47.641348999999991</v>
      </c>
      <c r="I35" s="74">
        <v>54.152934000000002</v>
      </c>
      <c r="J35" s="74">
        <v>89.808208999999977</v>
      </c>
      <c r="K35" s="74">
        <v>79.661074999999997</v>
      </c>
      <c r="L35" s="74">
        <v>71.540980999999974</v>
      </c>
      <c r="M35" s="74">
        <v>69.233848999999992</v>
      </c>
      <c r="N35" s="74">
        <v>73.973828000000012</v>
      </c>
      <c r="O35" s="74">
        <v>59.542315999999992</v>
      </c>
      <c r="P35" s="74">
        <v>73.348973999999984</v>
      </c>
      <c r="Q35" s="74">
        <v>69.527548999999993</v>
      </c>
      <c r="R35" s="74">
        <v>78.760619000000005</v>
      </c>
      <c r="S35" s="74">
        <v>105.91375299999997</v>
      </c>
      <c r="T35" s="74">
        <v>120.49134100000001</v>
      </c>
      <c r="U35" s="74">
        <v>177.40504499999994</v>
      </c>
      <c r="V35" s="74">
        <v>147.38813699999994</v>
      </c>
      <c r="W35" s="74">
        <v>128.72421200000005</v>
      </c>
      <c r="X35" s="74">
        <v>153.84423799999996</v>
      </c>
      <c r="Y35" s="74">
        <v>142.93528099999997</v>
      </c>
      <c r="Z35" s="74">
        <v>149.64858100000004</v>
      </c>
      <c r="AA35" s="43">
        <v>110.02537200000002</v>
      </c>
      <c r="AB35" s="43">
        <v>143.09122799999992</v>
      </c>
      <c r="AC35" s="43">
        <v>102.78854300000002</v>
      </c>
      <c r="AD35" s="43">
        <v>130.36416500000001</v>
      </c>
      <c r="AE35" s="43">
        <v>142.12683300000003</v>
      </c>
      <c r="AF35" s="43">
        <v>176.97329999999997</v>
      </c>
    </row>
    <row r="36" spans="1:34" s="49" customFormat="1" x14ac:dyDescent="0.2">
      <c r="A36" s="53"/>
      <c r="B36" s="79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6"/>
      <c r="AB36" s="46"/>
      <c r="AC36" s="46"/>
      <c r="AD36" s="46"/>
      <c r="AE36" s="46"/>
      <c r="AF36" s="46"/>
    </row>
    <row r="37" spans="1:34" s="49" customFormat="1" x14ac:dyDescent="0.2">
      <c r="A37" s="53" t="s">
        <v>415</v>
      </c>
      <c r="B37" s="79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6"/>
      <c r="AB37" s="46"/>
      <c r="AC37" s="46"/>
      <c r="AD37" s="46"/>
      <c r="AE37" s="46"/>
      <c r="AF37" s="46"/>
    </row>
    <row r="38" spans="1:34" s="49" customFormat="1" x14ac:dyDescent="0.2">
      <c r="A38" s="510" t="s">
        <v>83</v>
      </c>
      <c r="B38" s="79"/>
      <c r="AA38" s="52"/>
      <c r="AB38" s="52"/>
      <c r="AC38" s="52"/>
      <c r="AD38" s="52"/>
      <c r="AE38" s="52"/>
      <c r="AF38" s="52"/>
    </row>
    <row r="39" spans="1:34" s="49" customFormat="1" ht="13.5" thickBot="1" x14ac:dyDescent="0.25">
      <c r="A39" s="60" t="s">
        <v>82</v>
      </c>
      <c r="B39" s="79"/>
      <c r="AA39" s="52"/>
      <c r="AB39" s="52"/>
      <c r="AC39" s="52"/>
      <c r="AD39" s="52"/>
      <c r="AE39" s="52"/>
      <c r="AF39" s="52"/>
    </row>
    <row r="40" spans="1:34" ht="12.75" customHeight="1" x14ac:dyDescent="0.2">
      <c r="A40" s="699"/>
      <c r="B40" s="708"/>
      <c r="C40" s="708"/>
      <c r="D40" s="709"/>
      <c r="E40" s="708"/>
      <c r="F40" s="709"/>
      <c r="G40" s="708"/>
      <c r="H40" s="709"/>
      <c r="I40" s="708"/>
      <c r="J40" s="709"/>
      <c r="K40" s="708"/>
      <c r="L40" s="709"/>
      <c r="M40" s="708"/>
      <c r="N40" s="709"/>
      <c r="O40" s="708"/>
      <c r="P40" s="709"/>
      <c r="Q40" s="709"/>
      <c r="R40" s="709"/>
      <c r="S40" s="709"/>
      <c r="T40" s="709"/>
      <c r="U40" s="709"/>
      <c r="V40" s="709"/>
      <c r="W40" s="709"/>
      <c r="X40" s="709"/>
      <c r="Y40" s="709"/>
      <c r="Z40" s="709"/>
      <c r="AA40" s="709"/>
      <c r="AB40" s="709"/>
      <c r="AC40" s="709"/>
      <c r="AD40" s="709"/>
      <c r="AE40" s="709"/>
      <c r="AF40" s="709"/>
    </row>
    <row r="41" spans="1:34" ht="12.75" customHeight="1" x14ac:dyDescent="0.2">
      <c r="A41" s="700"/>
      <c r="B41" s="711" t="s">
        <v>39</v>
      </c>
      <c r="C41" s="711">
        <v>1988</v>
      </c>
      <c r="D41" s="702">
        <v>1989</v>
      </c>
      <c r="E41" s="711">
        <v>1990</v>
      </c>
      <c r="F41" s="702">
        <v>1991</v>
      </c>
      <c r="G41" s="711">
        <v>1992</v>
      </c>
      <c r="H41" s="702">
        <v>1993</v>
      </c>
      <c r="I41" s="711">
        <v>1994</v>
      </c>
      <c r="J41" s="702">
        <v>1995</v>
      </c>
      <c r="K41" s="711">
        <v>1996</v>
      </c>
      <c r="L41" s="702">
        <v>1997</v>
      </c>
      <c r="M41" s="711">
        <v>1998</v>
      </c>
      <c r="N41" s="702">
        <v>1999</v>
      </c>
      <c r="O41" s="711">
        <v>2000</v>
      </c>
      <c r="P41" s="702">
        <v>2001</v>
      </c>
      <c r="Q41" s="702">
        <v>2002</v>
      </c>
      <c r="R41" s="702">
        <v>2003</v>
      </c>
      <c r="S41" s="702">
        <v>2004</v>
      </c>
      <c r="T41" s="702">
        <v>2005</v>
      </c>
      <c r="U41" s="702">
        <v>2006</v>
      </c>
      <c r="V41" s="702">
        <v>2007</v>
      </c>
      <c r="W41" s="702">
        <v>2008</v>
      </c>
      <c r="X41" s="702">
        <v>2009</v>
      </c>
      <c r="Y41" s="702">
        <v>2010</v>
      </c>
      <c r="Z41" s="702">
        <v>2011</v>
      </c>
      <c r="AA41" s="702">
        <v>2012</v>
      </c>
      <c r="AB41" s="702">
        <v>2013</v>
      </c>
      <c r="AC41" s="702">
        <v>2014</v>
      </c>
      <c r="AD41" s="702">
        <v>2015</v>
      </c>
      <c r="AE41" s="702">
        <v>2016</v>
      </c>
      <c r="AF41" s="702">
        <v>2017</v>
      </c>
    </row>
    <row r="42" spans="1:34" ht="13.5" thickBot="1" x14ac:dyDescent="0.25">
      <c r="A42" s="703"/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712"/>
      <c r="M42" s="712"/>
      <c r="N42" s="712"/>
      <c r="O42" s="712"/>
      <c r="P42" s="712"/>
      <c r="Q42" s="712"/>
      <c r="R42" s="712"/>
      <c r="S42" s="712"/>
      <c r="T42" s="712"/>
      <c r="U42" s="712"/>
      <c r="V42" s="712"/>
      <c r="W42" s="712"/>
      <c r="X42" s="712"/>
      <c r="Y42" s="712"/>
      <c r="Z42" s="712"/>
      <c r="AA42" s="704"/>
      <c r="AB42" s="704" t="s">
        <v>38</v>
      </c>
      <c r="AC42" s="704"/>
      <c r="AD42" s="704"/>
      <c r="AE42" s="714"/>
      <c r="AF42" s="714" t="s">
        <v>37</v>
      </c>
    </row>
    <row r="43" spans="1:34" x14ac:dyDescent="0.2">
      <c r="A43" s="60" t="s">
        <v>70</v>
      </c>
      <c r="B43" s="51"/>
      <c r="AA43" s="21"/>
      <c r="AB43" s="21"/>
      <c r="AC43" s="21"/>
      <c r="AD43" s="21"/>
      <c r="AE43" s="21"/>
      <c r="AF43" s="21"/>
    </row>
    <row r="44" spans="1:34" x14ac:dyDescent="0.2">
      <c r="A44" s="517" t="s">
        <v>36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50"/>
      <c r="AB44" s="50"/>
      <c r="AC44" s="50"/>
      <c r="AD44" s="50"/>
      <c r="AE44" s="50"/>
      <c r="AF44" s="50"/>
    </row>
    <row r="45" spans="1:34" x14ac:dyDescent="0.2">
      <c r="A45" s="518"/>
      <c r="B45" s="17" t="s">
        <v>69</v>
      </c>
      <c r="C45" s="414">
        <v>5.4703700000000008</v>
      </c>
      <c r="D45" s="414">
        <v>6.1939329999999995</v>
      </c>
      <c r="E45" s="414">
        <v>6.268008</v>
      </c>
      <c r="F45" s="414">
        <v>10.785047999999998</v>
      </c>
      <c r="G45" s="414">
        <v>10.018103999999999</v>
      </c>
      <c r="H45" s="414">
        <v>5.2195599999999995</v>
      </c>
      <c r="I45" s="414">
        <v>6.0737150000000009</v>
      </c>
      <c r="J45" s="414">
        <v>10.545885999999999</v>
      </c>
      <c r="K45" s="414">
        <v>15.120404999999998</v>
      </c>
      <c r="L45" s="414">
        <v>9.513719</v>
      </c>
      <c r="M45" s="414">
        <v>8.0442930000000032</v>
      </c>
      <c r="N45" s="414">
        <v>8.1663939999999986</v>
      </c>
      <c r="O45" s="414">
        <v>8.6969609999999982</v>
      </c>
      <c r="P45" s="414">
        <v>7.651392999999997</v>
      </c>
      <c r="Q45" s="414">
        <v>7.2121519999999988</v>
      </c>
      <c r="R45" s="414">
        <v>8.0797800000000013</v>
      </c>
      <c r="S45" s="414">
        <v>10.683976000000003</v>
      </c>
      <c r="T45" s="414">
        <v>7.6235930000000014</v>
      </c>
      <c r="U45" s="414">
        <v>12.964355000000001</v>
      </c>
      <c r="V45" s="414">
        <v>11.675177000000003</v>
      </c>
      <c r="W45" s="414">
        <v>8.584915999999998</v>
      </c>
      <c r="X45" s="414">
        <v>9.4629840000000023</v>
      </c>
      <c r="Y45" s="414">
        <v>8.1081769999999995</v>
      </c>
      <c r="Z45" s="414">
        <v>10.308786</v>
      </c>
      <c r="AA45" s="46">
        <v>11.911474</v>
      </c>
      <c r="AB45" s="46">
        <v>16.317230000000006</v>
      </c>
      <c r="AC45" s="46">
        <v>9.3150329999999997</v>
      </c>
      <c r="AD45" s="46">
        <v>9.7958960000000008</v>
      </c>
      <c r="AE45" s="46">
        <v>8.9461490000000037</v>
      </c>
      <c r="AF45" s="46">
        <v>14.84054900000001</v>
      </c>
    </row>
    <row r="46" spans="1:34" x14ac:dyDescent="0.2">
      <c r="A46" s="49"/>
      <c r="B46" s="17" t="s">
        <v>68</v>
      </c>
      <c r="C46" s="414">
        <v>0.67779900000000015</v>
      </c>
      <c r="D46" s="414">
        <v>0.375884</v>
      </c>
      <c r="E46" s="414">
        <v>1.1094459999999999</v>
      </c>
      <c r="F46" s="414">
        <v>1.4489290000000001</v>
      </c>
      <c r="G46" s="414">
        <v>1.2187500000000002</v>
      </c>
      <c r="H46" s="414">
        <v>0.8996639999999998</v>
      </c>
      <c r="I46" s="414">
        <v>0.70582699999999987</v>
      </c>
      <c r="J46" s="414">
        <v>1.2937130000000001</v>
      </c>
      <c r="K46" s="414">
        <v>1.7888390000000001</v>
      </c>
      <c r="L46" s="414">
        <v>2.4606389999999996</v>
      </c>
      <c r="M46" s="414">
        <v>1.3249759999999997</v>
      </c>
      <c r="N46" s="414">
        <v>1.2881719999999999</v>
      </c>
      <c r="O46" s="414">
        <v>1.3072449999999998</v>
      </c>
      <c r="P46" s="414">
        <v>1.8705019999999999</v>
      </c>
      <c r="Q46" s="414">
        <v>2.0429590000000002</v>
      </c>
      <c r="R46" s="414">
        <v>1.3933050000000002</v>
      </c>
      <c r="S46" s="414">
        <v>1.6148439999999995</v>
      </c>
      <c r="T46" s="414">
        <v>1.339672</v>
      </c>
      <c r="U46" s="414">
        <v>1.9697059999999997</v>
      </c>
      <c r="V46" s="414">
        <v>1.2841990000000001</v>
      </c>
      <c r="W46" s="414">
        <v>1.0222209999999998</v>
      </c>
      <c r="X46" s="414">
        <v>1.7334239999999994</v>
      </c>
      <c r="Y46" s="414">
        <v>1.635564</v>
      </c>
      <c r="Z46" s="414">
        <v>0.70828799999999981</v>
      </c>
      <c r="AA46" s="46">
        <v>0.83025099999999985</v>
      </c>
      <c r="AB46" s="46">
        <v>2.0362240000000011</v>
      </c>
      <c r="AC46" s="46">
        <v>1.018146</v>
      </c>
      <c r="AD46" s="46">
        <v>1.2920580000000006</v>
      </c>
      <c r="AE46" s="46">
        <v>1.4363779999999999</v>
      </c>
      <c r="AF46" s="46">
        <v>1.7904939999999996</v>
      </c>
    </row>
    <row r="47" spans="1:34" x14ac:dyDescent="0.2">
      <c r="A47" s="49"/>
      <c r="B47" s="17" t="s">
        <v>67</v>
      </c>
      <c r="C47" s="414">
        <v>3.3876000000000003E-2</v>
      </c>
      <c r="D47" s="414">
        <v>7.2283E-2</v>
      </c>
      <c r="E47" s="414">
        <v>0.12245</v>
      </c>
      <c r="F47" s="414">
        <v>0.381517</v>
      </c>
      <c r="G47" s="414">
        <v>0.155005</v>
      </c>
      <c r="H47" s="414">
        <v>1.6166E-2</v>
      </c>
      <c r="I47" s="414">
        <v>0.14444199999999999</v>
      </c>
      <c r="J47" s="414">
        <v>1.1128180000000001</v>
      </c>
      <c r="K47" s="414">
        <v>0.91689700000000007</v>
      </c>
      <c r="L47" s="414">
        <v>0.11502499999999999</v>
      </c>
      <c r="M47" s="414">
        <v>0.21839799999999998</v>
      </c>
      <c r="N47" s="414">
        <v>3.6549999999999998E-3</v>
      </c>
      <c r="O47" s="414">
        <v>0.154751</v>
      </c>
      <c r="P47" s="414">
        <v>0.24065600000000001</v>
      </c>
      <c r="Q47" s="414">
        <v>0.190246</v>
      </c>
      <c r="R47" s="414">
        <v>0.68162</v>
      </c>
      <c r="S47" s="414">
        <v>0.15826700000000002</v>
      </c>
      <c r="T47" s="414">
        <v>1.3869969999999998</v>
      </c>
      <c r="U47" s="414">
        <v>2.8519070000000002</v>
      </c>
      <c r="V47" s="414">
        <v>1.5625020000000001</v>
      </c>
      <c r="W47" s="414">
        <v>0.84068100000000012</v>
      </c>
      <c r="X47" s="414">
        <v>1.8612999999999998E-2</v>
      </c>
      <c r="Y47" s="414">
        <v>0.28166999999999998</v>
      </c>
      <c r="Z47" s="414">
        <v>1.225806</v>
      </c>
      <c r="AA47" s="46">
        <v>8.3576999999999999E-2</v>
      </c>
      <c r="AB47" s="46">
        <v>4.8635999999999999E-2</v>
      </c>
      <c r="AC47" s="46">
        <v>0.55892999999999993</v>
      </c>
      <c r="AD47" s="46">
        <v>0.61680900000000005</v>
      </c>
      <c r="AE47" s="46">
        <v>0.48159900000000005</v>
      </c>
      <c r="AF47" s="46">
        <v>0.88283400000000001</v>
      </c>
      <c r="AH47" s="519"/>
    </row>
    <row r="48" spans="1:34" x14ac:dyDescent="0.2">
      <c r="A48" s="49"/>
      <c r="B48" s="17" t="s">
        <v>66</v>
      </c>
      <c r="C48" s="414">
        <v>7.8102000000000005E-2</v>
      </c>
      <c r="D48" s="414">
        <v>0.128196</v>
      </c>
      <c r="E48" s="414">
        <v>0.21621400000000002</v>
      </c>
      <c r="F48" s="414">
        <v>0.51266200000000006</v>
      </c>
      <c r="G48" s="414">
        <v>0.477821</v>
      </c>
      <c r="H48" s="414">
        <v>0.56786599999999998</v>
      </c>
      <c r="I48" s="414">
        <v>0.53544499999999995</v>
      </c>
      <c r="J48" s="414">
        <v>0.51437400000000011</v>
      </c>
      <c r="K48" s="414">
        <v>1.491571</v>
      </c>
      <c r="L48" s="414">
        <v>1.1279669999999999</v>
      </c>
      <c r="M48" s="414">
        <v>0.47432499999999989</v>
      </c>
      <c r="N48" s="414">
        <v>1.0451589999999999</v>
      </c>
      <c r="O48" s="414">
        <v>0.79812699999999992</v>
      </c>
      <c r="P48" s="414">
        <v>1.1201960000000004</v>
      </c>
      <c r="Q48" s="414">
        <v>1.1523060000000001</v>
      </c>
      <c r="R48" s="414">
        <v>1.0430920000000001</v>
      </c>
      <c r="S48" s="414">
        <v>0.78195099999999995</v>
      </c>
      <c r="T48" s="414">
        <v>0.92199500000000012</v>
      </c>
      <c r="U48" s="414">
        <v>0.54829700000000003</v>
      </c>
      <c r="V48" s="414">
        <v>0.80882200000000004</v>
      </c>
      <c r="W48" s="414">
        <v>0.70368000000000008</v>
      </c>
      <c r="X48" s="414">
        <v>1.004947</v>
      </c>
      <c r="Y48" s="414">
        <v>1.7366049999999995</v>
      </c>
      <c r="Z48" s="414">
        <v>1.4993869999999996</v>
      </c>
      <c r="AA48" s="46">
        <v>1.6558959999999996</v>
      </c>
      <c r="AB48" s="46">
        <v>1.7847740000000005</v>
      </c>
      <c r="AC48" s="46">
        <v>1.6967830000000006</v>
      </c>
      <c r="AD48" s="46">
        <v>1.5902650000000003</v>
      </c>
      <c r="AE48" s="46">
        <v>1.4412270000000003</v>
      </c>
      <c r="AF48" s="46">
        <v>1.722558</v>
      </c>
    </row>
    <row r="49" spans="1:32" x14ac:dyDescent="0.2">
      <c r="A49" s="49"/>
      <c r="B49" s="17" t="s">
        <v>65</v>
      </c>
      <c r="C49" s="414">
        <v>9.3341999999999994E-2</v>
      </c>
      <c r="D49" s="414">
        <v>0.13463600000000001</v>
      </c>
      <c r="E49" s="414">
        <v>0.19081599999999999</v>
      </c>
      <c r="F49" s="414">
        <v>0.44853900000000002</v>
      </c>
      <c r="G49" s="414">
        <v>0.47249299999999989</v>
      </c>
      <c r="H49" s="414">
        <v>4.5780000000000001E-2</v>
      </c>
      <c r="I49" s="414">
        <v>8.8349999999999998E-2</v>
      </c>
      <c r="J49" s="414">
        <v>0.14108999999999997</v>
      </c>
      <c r="K49" s="414">
        <v>0.18704999999999997</v>
      </c>
      <c r="L49" s="414">
        <v>0.27239500000000005</v>
      </c>
      <c r="M49" s="414">
        <v>0.34817899999999996</v>
      </c>
      <c r="N49" s="414">
        <v>0.18272099999999997</v>
      </c>
      <c r="O49" s="414">
        <v>0.24256400000000003</v>
      </c>
      <c r="P49" s="414">
        <v>0.30243000000000003</v>
      </c>
      <c r="Q49" s="414">
        <v>0.34633900000000006</v>
      </c>
      <c r="R49" s="414">
        <v>0.65054099999999992</v>
      </c>
      <c r="S49" s="414">
        <v>0.57598799999999994</v>
      </c>
      <c r="T49" s="414">
        <v>0.56071899999999997</v>
      </c>
      <c r="U49" s="414">
        <v>0.51708300000000007</v>
      </c>
      <c r="V49" s="414">
        <v>1.1208189999999998</v>
      </c>
      <c r="W49" s="414">
        <v>1.0978750000000002</v>
      </c>
      <c r="X49" s="414">
        <v>0.58576100000000009</v>
      </c>
      <c r="Y49" s="414">
        <v>0.97863099999999992</v>
      </c>
      <c r="Z49" s="414">
        <v>0.65560700000000005</v>
      </c>
      <c r="AA49" s="46">
        <v>1.9363140000000001</v>
      </c>
      <c r="AB49" s="46">
        <v>1.4585330000000001</v>
      </c>
      <c r="AC49" s="46">
        <v>0.59969000000000006</v>
      </c>
      <c r="AD49" s="46">
        <v>0.62334400000000001</v>
      </c>
      <c r="AE49" s="46">
        <v>0.81148000000000009</v>
      </c>
      <c r="AF49" s="46">
        <v>1.0984819999999997</v>
      </c>
    </row>
    <row r="50" spans="1:32" x14ac:dyDescent="0.2">
      <c r="A50" s="518"/>
      <c r="B50" s="17" t="s">
        <v>64</v>
      </c>
      <c r="C50" s="414">
        <v>0.11948500000000001</v>
      </c>
      <c r="D50" s="414">
        <v>9.6354000000000009E-2</v>
      </c>
      <c r="E50" s="414">
        <v>0.12920600000000002</v>
      </c>
      <c r="F50" s="414">
        <v>0.14325100000000002</v>
      </c>
      <c r="G50" s="414">
        <v>0.27416899999999994</v>
      </c>
      <c r="H50" s="414">
        <v>0.481159</v>
      </c>
      <c r="I50" s="414">
        <v>0.17047600000000002</v>
      </c>
      <c r="J50" s="414">
        <v>0.35638799999999993</v>
      </c>
      <c r="K50" s="414">
        <v>1.6760679999999997</v>
      </c>
      <c r="L50" s="414">
        <v>1.1071499999999999</v>
      </c>
      <c r="M50" s="414">
        <v>0.56430100000000016</v>
      </c>
      <c r="N50" s="414">
        <v>0.99435399999999996</v>
      </c>
      <c r="O50" s="414">
        <v>0.64406600000000014</v>
      </c>
      <c r="P50" s="414">
        <v>0.49141300000000004</v>
      </c>
      <c r="Q50" s="414">
        <v>0.61995100000000003</v>
      </c>
      <c r="R50" s="414">
        <v>0.59189200000000008</v>
      </c>
      <c r="S50" s="414">
        <v>0.60064200000000012</v>
      </c>
      <c r="T50" s="414">
        <v>0.84696700000000014</v>
      </c>
      <c r="U50" s="414">
        <v>1.0517269999999996</v>
      </c>
      <c r="V50" s="414">
        <v>0.96979799999999994</v>
      </c>
      <c r="W50" s="414">
        <v>0.92774000000000001</v>
      </c>
      <c r="X50" s="414">
        <v>1.3799760000000001</v>
      </c>
      <c r="Y50" s="414">
        <v>2.0823739999999997</v>
      </c>
      <c r="Z50" s="414">
        <v>1.9242629999999998</v>
      </c>
      <c r="AA50" s="46">
        <v>1.6590889999999998</v>
      </c>
      <c r="AB50" s="46">
        <v>1.9278939999999993</v>
      </c>
      <c r="AC50" s="46">
        <v>1.511611</v>
      </c>
      <c r="AD50" s="46">
        <v>1.5491499999999998</v>
      </c>
      <c r="AE50" s="46">
        <v>1.6736150000000001</v>
      </c>
      <c r="AF50" s="46">
        <v>1.7062980000000001</v>
      </c>
    </row>
    <row r="51" spans="1:32" x14ac:dyDescent="0.2">
      <c r="A51" s="53"/>
      <c r="B51" s="17" t="s">
        <v>63</v>
      </c>
      <c r="C51" s="414">
        <v>7.0522000000000001E-2</v>
      </c>
      <c r="D51" s="414">
        <v>0.10003700000000001</v>
      </c>
      <c r="E51" s="414">
        <v>3.2167000000000001E-2</v>
      </c>
      <c r="F51" s="414">
        <v>7.2943999999999995E-2</v>
      </c>
      <c r="G51" s="414">
        <v>0.12789299999999998</v>
      </c>
      <c r="H51" s="414">
        <v>6.9900000000000004E-2</v>
      </c>
      <c r="I51" s="414">
        <v>0.107845</v>
      </c>
      <c r="J51" s="414">
        <v>7.8157000000000004E-2</v>
      </c>
      <c r="K51" s="414">
        <v>0.26696599999999998</v>
      </c>
      <c r="L51" s="414">
        <v>0.224885</v>
      </c>
      <c r="M51" s="414">
        <v>0.123414</v>
      </c>
      <c r="N51" s="414">
        <v>0.20777899999999996</v>
      </c>
      <c r="O51" s="414">
        <v>5.2583999999999992E-2</v>
      </c>
      <c r="P51" s="414">
        <v>0.13016900000000001</v>
      </c>
      <c r="Q51" s="414">
        <v>0.46834700000000001</v>
      </c>
      <c r="R51" s="414">
        <v>0.28111399999999992</v>
      </c>
      <c r="S51" s="414">
        <v>0.10823300000000001</v>
      </c>
      <c r="T51" s="414">
        <v>0.22491599999999998</v>
      </c>
      <c r="U51" s="414">
        <v>0.30161199999999999</v>
      </c>
      <c r="V51" s="414">
        <v>0.19581699999999999</v>
      </c>
      <c r="W51" s="414">
        <v>0.23932599999999998</v>
      </c>
      <c r="X51" s="414">
        <v>0.23302400000000001</v>
      </c>
      <c r="Y51" s="414">
        <v>0.38392599999999999</v>
      </c>
      <c r="Z51" s="414">
        <v>0.34239199999999992</v>
      </c>
      <c r="AA51" s="46">
        <v>0.30331600000000003</v>
      </c>
      <c r="AB51" s="46">
        <v>0.44487899999999986</v>
      </c>
      <c r="AC51" s="46">
        <v>0.46557199999999999</v>
      </c>
      <c r="AD51" s="46">
        <v>0.28000100000000011</v>
      </c>
      <c r="AE51" s="46">
        <v>0.47754800000000019</v>
      </c>
      <c r="AF51" s="46">
        <v>0.54153099999999987</v>
      </c>
    </row>
    <row r="52" spans="1:32" x14ac:dyDescent="0.2">
      <c r="A52" s="53" t="s">
        <v>42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8"/>
      <c r="AB52" s="48"/>
      <c r="AC52" s="48"/>
      <c r="AD52" s="48"/>
      <c r="AE52" s="520"/>
      <c r="AF52" s="520"/>
    </row>
    <row r="53" spans="1:32" x14ac:dyDescent="0.2">
      <c r="A53" s="518"/>
      <c r="B53" s="17" t="s">
        <v>5</v>
      </c>
      <c r="C53" s="414">
        <v>0.24784100000000001</v>
      </c>
      <c r="D53" s="414">
        <v>0.13094500000000001</v>
      </c>
      <c r="E53" s="414">
        <v>0.20370400000000002</v>
      </c>
      <c r="F53" s="414">
        <v>0.28057199999999999</v>
      </c>
      <c r="G53" s="414">
        <v>0.29461100000000001</v>
      </c>
      <c r="H53" s="414">
        <v>0.129159</v>
      </c>
      <c r="I53" s="414">
        <v>0.278424</v>
      </c>
      <c r="J53" s="414">
        <v>0.54824099999999987</v>
      </c>
      <c r="K53" s="414">
        <v>0.75921400000000006</v>
      </c>
      <c r="L53" s="414">
        <v>0.80263600000000013</v>
      </c>
      <c r="M53" s="414">
        <v>0.47953300000000004</v>
      </c>
      <c r="N53" s="414">
        <v>0.70857999999999999</v>
      </c>
      <c r="O53" s="414">
        <v>0.59252700000000003</v>
      </c>
      <c r="P53" s="414">
        <v>0.56365199999999993</v>
      </c>
      <c r="Q53" s="414">
        <v>0.52709400000000006</v>
      </c>
      <c r="R53" s="414">
        <v>0.7347570000000001</v>
      </c>
      <c r="S53" s="414">
        <v>0.662574</v>
      </c>
      <c r="T53" s="414">
        <v>1.00186</v>
      </c>
      <c r="U53" s="414">
        <v>1.085566</v>
      </c>
      <c r="V53" s="414">
        <v>0.53530400000000011</v>
      </c>
      <c r="W53" s="414">
        <v>1.4205970000000006</v>
      </c>
      <c r="X53" s="414">
        <v>0.75252999999999992</v>
      </c>
      <c r="Y53" s="414">
        <v>1.4135949999999999</v>
      </c>
      <c r="Z53" s="414">
        <v>1.0407450000000005</v>
      </c>
      <c r="AA53" s="46">
        <v>0.83111099999999971</v>
      </c>
      <c r="AB53" s="46">
        <v>1.9401690000000007</v>
      </c>
      <c r="AC53" s="46">
        <v>2.2248250000000001</v>
      </c>
      <c r="AD53" s="46">
        <v>3.4671409999999998</v>
      </c>
      <c r="AE53" s="46">
        <v>0.97602299999999975</v>
      </c>
      <c r="AF53" s="46">
        <v>2.7381890000000002</v>
      </c>
    </row>
    <row r="54" spans="1:32" x14ac:dyDescent="0.2">
      <c r="A54" s="53"/>
      <c r="B54" s="17" t="s">
        <v>4</v>
      </c>
      <c r="C54" s="414">
        <v>0.18449200000000002</v>
      </c>
      <c r="D54" s="414">
        <v>0.13252800000000001</v>
      </c>
      <c r="E54" s="414">
        <v>0.95375100000000002</v>
      </c>
      <c r="F54" s="414">
        <v>0.221385</v>
      </c>
      <c r="G54" s="414">
        <v>1.9984059999999999</v>
      </c>
      <c r="H54" s="414">
        <v>1.220661</v>
      </c>
      <c r="I54" s="414">
        <v>1.287539</v>
      </c>
      <c r="J54" s="414">
        <v>3.1914689999999997</v>
      </c>
      <c r="K54" s="414">
        <v>1.1751670000000001</v>
      </c>
      <c r="L54" s="414">
        <v>2.1248309999999999</v>
      </c>
      <c r="M54" s="414">
        <v>1.2807419999999998</v>
      </c>
      <c r="N54" s="414">
        <v>0.16623499999999999</v>
      </c>
      <c r="O54" s="414">
        <v>0.14120500000000002</v>
      </c>
      <c r="P54" s="414">
        <v>0.115144</v>
      </c>
      <c r="Q54" s="414">
        <v>0.14445000000000002</v>
      </c>
      <c r="R54" s="414">
        <v>0.17156299999999999</v>
      </c>
      <c r="S54" s="414">
        <v>0.18795899999999999</v>
      </c>
      <c r="T54" s="414">
        <v>0.30457400000000007</v>
      </c>
      <c r="U54" s="414">
        <v>0.38391099999999995</v>
      </c>
      <c r="V54" s="414">
        <v>0.13966199999999998</v>
      </c>
      <c r="W54" s="414">
        <v>0.26583600000000007</v>
      </c>
      <c r="X54" s="414">
        <v>0.65167600000000014</v>
      </c>
      <c r="Y54" s="414">
        <v>0.75360599999999978</v>
      </c>
      <c r="Z54" s="414">
        <v>0.67275000000000018</v>
      </c>
      <c r="AA54" s="46">
        <v>0.85183700000000007</v>
      </c>
      <c r="AB54" s="46">
        <v>0.45482100000000003</v>
      </c>
      <c r="AC54" s="46">
        <v>1.0727519999999997</v>
      </c>
      <c r="AD54" s="46">
        <v>1.1076809999999999</v>
      </c>
      <c r="AE54" s="46">
        <v>0.71426199999999973</v>
      </c>
      <c r="AF54" s="46">
        <v>3.130278999999998</v>
      </c>
    </row>
    <row r="55" spans="1:32" x14ac:dyDescent="0.2">
      <c r="A55" s="53"/>
      <c r="B55" s="17" t="s">
        <v>62</v>
      </c>
      <c r="C55" s="414">
        <v>1.3378190000000001</v>
      </c>
      <c r="D55" s="414">
        <v>0.56845999999999997</v>
      </c>
      <c r="E55" s="414">
        <v>0.41558200000000006</v>
      </c>
      <c r="F55" s="414">
        <v>0.72388400000000008</v>
      </c>
      <c r="G55" s="414">
        <v>0.63174499999999989</v>
      </c>
      <c r="H55" s="414">
        <v>6.0360000000000006E-3</v>
      </c>
      <c r="I55" s="414">
        <v>0.109025</v>
      </c>
      <c r="J55" s="414">
        <v>0.46679900000000007</v>
      </c>
      <c r="K55" s="414">
        <v>0.21346099999999998</v>
      </c>
      <c r="L55" s="414">
        <v>0.11158799999999996</v>
      </c>
      <c r="M55" s="414">
        <v>7.4445000000000011E-2</v>
      </c>
      <c r="N55" s="414">
        <v>0.18605000000000002</v>
      </c>
      <c r="O55" s="414">
        <v>0.14489299999999999</v>
      </c>
      <c r="P55" s="414">
        <v>1.5388000000000001E-2</v>
      </c>
      <c r="Q55" s="414">
        <v>0.34213300000000002</v>
      </c>
      <c r="R55" s="414">
        <v>0.66173999999999988</v>
      </c>
      <c r="S55" s="414">
        <v>0.82185399999999975</v>
      </c>
      <c r="T55" s="414">
        <v>0.93171000000000026</v>
      </c>
      <c r="U55" s="414">
        <v>1.3613619999999997</v>
      </c>
      <c r="V55" s="414">
        <v>1.6056219999999997</v>
      </c>
      <c r="W55" s="414">
        <v>2.3597020000000004</v>
      </c>
      <c r="X55" s="414">
        <v>2.7941630000000002</v>
      </c>
      <c r="Y55" s="414">
        <v>3.8606209999999996</v>
      </c>
      <c r="Z55" s="414">
        <v>3.1292520000000019</v>
      </c>
      <c r="AA55" s="46">
        <v>2.0536789999999985</v>
      </c>
      <c r="AB55" s="46">
        <v>2.9412860000000003</v>
      </c>
      <c r="AC55" s="46">
        <v>4.6338960000000009</v>
      </c>
      <c r="AD55" s="46">
        <v>9.6905049999999981</v>
      </c>
      <c r="AE55" s="46">
        <v>5.9701969999999971</v>
      </c>
      <c r="AF55" s="46">
        <v>7.279748999999998</v>
      </c>
    </row>
    <row r="56" spans="1:32" x14ac:dyDescent="0.2">
      <c r="A56" s="53" t="s">
        <v>61</v>
      </c>
      <c r="B56" s="17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8"/>
      <c r="AB56" s="48"/>
      <c r="AC56" s="48"/>
      <c r="AD56" s="48"/>
      <c r="AE56" s="520"/>
      <c r="AF56" s="520"/>
    </row>
    <row r="57" spans="1:32" x14ac:dyDescent="0.2">
      <c r="A57" s="522"/>
      <c r="B57" s="17" t="s">
        <v>60</v>
      </c>
      <c r="C57" s="414">
        <v>0.81033099999999991</v>
      </c>
      <c r="D57" s="414">
        <v>0.87348900000000007</v>
      </c>
      <c r="E57" s="414">
        <v>1.0413830000000002</v>
      </c>
      <c r="F57" s="414">
        <v>1.4144459999999999</v>
      </c>
      <c r="G57" s="414">
        <v>1.536359</v>
      </c>
      <c r="H57" s="414">
        <v>1.8635300000000001</v>
      </c>
      <c r="I57" s="414">
        <v>2.8141779999999992</v>
      </c>
      <c r="J57" s="414">
        <v>2.3923149999999986</v>
      </c>
      <c r="K57" s="414">
        <v>1.3955400000000002</v>
      </c>
      <c r="L57" s="414">
        <v>1.3293320000000002</v>
      </c>
      <c r="M57" s="414">
        <v>1.4691989999999997</v>
      </c>
      <c r="N57" s="414">
        <v>1.074746</v>
      </c>
      <c r="O57" s="414">
        <v>1.0908329999999997</v>
      </c>
      <c r="P57" s="414">
        <v>1.1426160000000007</v>
      </c>
      <c r="Q57" s="414">
        <v>1.0926519999999995</v>
      </c>
      <c r="R57" s="414">
        <v>0.72935899999999998</v>
      </c>
      <c r="S57" s="414">
        <v>0.79373499999999975</v>
      </c>
      <c r="T57" s="414">
        <v>1.4490039999999995</v>
      </c>
      <c r="U57" s="414">
        <v>7.0985780000000043</v>
      </c>
      <c r="V57" s="414">
        <v>0.92580200000000012</v>
      </c>
      <c r="W57" s="414">
        <v>0.88421999999999989</v>
      </c>
      <c r="X57" s="414">
        <v>1.3549510000000005</v>
      </c>
      <c r="Y57" s="414">
        <v>3.9624869999999999</v>
      </c>
      <c r="Z57" s="414">
        <v>2.624849999999999</v>
      </c>
      <c r="AA57" s="46">
        <v>2.3931350000000005</v>
      </c>
      <c r="AB57" s="46">
        <v>2.9192410000000013</v>
      </c>
      <c r="AC57" s="46">
        <v>1.9772339999999999</v>
      </c>
      <c r="AD57" s="46">
        <v>3.0298430000000005</v>
      </c>
      <c r="AE57" s="46">
        <v>3.1893050000000018</v>
      </c>
      <c r="AF57" s="46">
        <v>4.3962540000000008</v>
      </c>
    </row>
    <row r="58" spans="1:32" x14ac:dyDescent="0.2">
      <c r="B58" s="17" t="s">
        <v>59</v>
      </c>
      <c r="C58" s="414">
        <v>5.8697020000000002</v>
      </c>
      <c r="D58" s="414">
        <v>4.8098220000000005</v>
      </c>
      <c r="E58" s="414">
        <v>6.6963539999999968</v>
      </c>
      <c r="F58" s="414">
        <v>6.8887469999999995</v>
      </c>
      <c r="G58" s="414">
        <v>7.1264260000000021</v>
      </c>
      <c r="H58" s="414">
        <v>3.5444469999999999</v>
      </c>
      <c r="I58" s="414">
        <v>4.0418459999999996</v>
      </c>
      <c r="J58" s="414">
        <v>7.3595850000000018</v>
      </c>
      <c r="K58" s="414">
        <v>5.7303440000000014</v>
      </c>
      <c r="L58" s="414">
        <v>6.5332010000000018</v>
      </c>
      <c r="M58" s="414">
        <v>5.9527580000000038</v>
      </c>
      <c r="N58" s="414">
        <v>4.7791990000000002</v>
      </c>
      <c r="O58" s="414">
        <v>3.7491689999999998</v>
      </c>
      <c r="P58" s="414">
        <v>5.1612619999999998</v>
      </c>
      <c r="Q58" s="414">
        <v>3.5074149999999995</v>
      </c>
      <c r="R58" s="414">
        <v>6.2410600000000018</v>
      </c>
      <c r="S58" s="414">
        <v>9.5067239999999984</v>
      </c>
      <c r="T58" s="414">
        <v>15.866106</v>
      </c>
      <c r="U58" s="414">
        <v>20.329741000000013</v>
      </c>
      <c r="V58" s="414">
        <v>6.5580950000000025</v>
      </c>
      <c r="W58" s="414">
        <v>7.6097849999999978</v>
      </c>
      <c r="X58" s="414">
        <v>11.024627000000001</v>
      </c>
      <c r="Y58" s="414">
        <v>14.405114999999997</v>
      </c>
      <c r="Z58" s="414">
        <v>15.972622999999993</v>
      </c>
      <c r="AA58" s="46">
        <v>10.796426000000011</v>
      </c>
      <c r="AB58" s="46">
        <v>14.81286399999999</v>
      </c>
      <c r="AC58" s="46">
        <v>9.4352180000000008</v>
      </c>
      <c r="AD58" s="46">
        <v>8.8245260000000005</v>
      </c>
      <c r="AE58" s="46">
        <v>11.459042000000004</v>
      </c>
      <c r="AF58" s="46">
        <v>13.260584999999988</v>
      </c>
    </row>
    <row r="59" spans="1:32" x14ac:dyDescent="0.2">
      <c r="A59" s="49"/>
      <c r="B59" s="17" t="s">
        <v>58</v>
      </c>
      <c r="C59" s="414">
        <v>1.2831969999999995</v>
      </c>
      <c r="D59" s="414">
        <v>0.92375699999999994</v>
      </c>
      <c r="E59" s="414">
        <v>0.70896599999999999</v>
      </c>
      <c r="F59" s="414">
        <v>1.020966</v>
      </c>
      <c r="G59" s="414">
        <v>1.03345</v>
      </c>
      <c r="H59" s="414">
        <v>1.9334189999999998</v>
      </c>
      <c r="I59" s="414">
        <v>1.5047349999999999</v>
      </c>
      <c r="J59" s="414">
        <v>1.5348239999999997</v>
      </c>
      <c r="K59" s="414">
        <v>2.1511770000000006</v>
      </c>
      <c r="L59" s="414">
        <v>2.1423179999999995</v>
      </c>
      <c r="M59" s="414">
        <v>1.8932430000000002</v>
      </c>
      <c r="N59" s="414">
        <v>1.6286360000000009</v>
      </c>
      <c r="O59" s="414">
        <v>1.1172009999999999</v>
      </c>
      <c r="P59" s="414">
        <v>2.5202199999999997</v>
      </c>
      <c r="Q59" s="414">
        <v>3.3597430000000017</v>
      </c>
      <c r="R59" s="414">
        <v>4.0790170000000003</v>
      </c>
      <c r="S59" s="414">
        <v>4.6780190000000008</v>
      </c>
      <c r="T59" s="414">
        <v>4.6069900000000006</v>
      </c>
      <c r="U59" s="414">
        <v>4.7198989999999998</v>
      </c>
      <c r="V59" s="414">
        <v>2.199274</v>
      </c>
      <c r="W59" s="414">
        <v>2.830858000000001</v>
      </c>
      <c r="X59" s="414">
        <v>3.5022650000000017</v>
      </c>
      <c r="Y59" s="414">
        <v>5.2058640000000009</v>
      </c>
      <c r="Z59" s="414">
        <v>6.0074589999999972</v>
      </c>
      <c r="AA59" s="46">
        <v>2.8626979999999991</v>
      </c>
      <c r="AB59" s="46">
        <v>3.5972880000000012</v>
      </c>
      <c r="AC59" s="46">
        <v>2.7151999999999998</v>
      </c>
      <c r="AD59" s="46">
        <v>3.0972989999999969</v>
      </c>
      <c r="AE59" s="46">
        <v>3.1026639999999985</v>
      </c>
      <c r="AF59" s="46">
        <v>3.5366550000000001</v>
      </c>
    </row>
    <row r="60" spans="1:32" x14ac:dyDescent="0.2">
      <c r="A60" s="49"/>
      <c r="B60" s="17" t="s">
        <v>57</v>
      </c>
      <c r="C60" s="414">
        <v>2.0902199999999995</v>
      </c>
      <c r="D60" s="414">
        <v>1.9729409999999996</v>
      </c>
      <c r="E60" s="414">
        <v>2.8586350000000005</v>
      </c>
      <c r="F60" s="414">
        <v>2.7532319999999992</v>
      </c>
      <c r="G60" s="414">
        <v>2.6275620000000002</v>
      </c>
      <c r="H60" s="414">
        <v>1.3122170000000002</v>
      </c>
      <c r="I60" s="414">
        <v>2.1414179999999998</v>
      </c>
      <c r="J60" s="414">
        <v>2.4035180000000005</v>
      </c>
      <c r="K60" s="414">
        <v>2.1435720000000007</v>
      </c>
      <c r="L60" s="414">
        <v>2.8181979999999998</v>
      </c>
      <c r="M60" s="414">
        <v>2.0946500000000006</v>
      </c>
      <c r="N60" s="414">
        <v>2.2634549999999996</v>
      </c>
      <c r="O60" s="414">
        <v>1.6666620000000005</v>
      </c>
      <c r="P60" s="414">
        <v>4.0505559999999994</v>
      </c>
      <c r="Q60" s="414">
        <v>1.9423059999999992</v>
      </c>
      <c r="R60" s="414">
        <v>2.3493620000000002</v>
      </c>
      <c r="S60" s="414">
        <v>1.8338440000000003</v>
      </c>
      <c r="T60" s="414">
        <v>1.4324589999999999</v>
      </c>
      <c r="U60" s="414">
        <v>1.2440250000000002</v>
      </c>
      <c r="V60" s="414">
        <v>0.91075200000000012</v>
      </c>
      <c r="W60" s="414">
        <v>0.69202899999999989</v>
      </c>
      <c r="X60" s="414">
        <v>0.68761199999999989</v>
      </c>
      <c r="Y60" s="414">
        <v>1.6413529999999992</v>
      </c>
      <c r="Z60" s="414">
        <v>2.2999610000000019</v>
      </c>
      <c r="AA60" s="46">
        <v>1.7587239999999997</v>
      </c>
      <c r="AB60" s="46">
        <v>2.7115779999999985</v>
      </c>
      <c r="AC60" s="46">
        <v>2.233699999999998</v>
      </c>
      <c r="AD60" s="46">
        <v>1.2107869999999998</v>
      </c>
      <c r="AE60" s="46">
        <v>1.1646299999999994</v>
      </c>
      <c r="AF60" s="46">
        <v>1.9527170000000007</v>
      </c>
    </row>
    <row r="61" spans="1:32" x14ac:dyDescent="0.2">
      <c r="A61" s="53" t="s">
        <v>56</v>
      </c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8"/>
      <c r="AB61" s="48"/>
      <c r="AC61" s="48"/>
      <c r="AD61" s="48"/>
      <c r="AE61" s="48"/>
      <c r="AF61" s="48"/>
    </row>
    <row r="62" spans="1:32" x14ac:dyDescent="0.2">
      <c r="A62" s="52"/>
      <c r="B62" s="17" t="s">
        <v>55</v>
      </c>
      <c r="C62" s="414">
        <v>0.43232300000000001</v>
      </c>
      <c r="D62" s="414">
        <v>0.60730200000000001</v>
      </c>
      <c r="E62" s="414">
        <v>0.494587</v>
      </c>
      <c r="F62" s="414">
        <v>0.49825799999999998</v>
      </c>
      <c r="G62" s="414">
        <v>0.19705599999999995</v>
      </c>
      <c r="H62" s="414">
        <v>0.18073999999999996</v>
      </c>
      <c r="I62" s="414">
        <v>0.77320300000000008</v>
      </c>
      <c r="J62" s="414">
        <v>0.68900400000000006</v>
      </c>
      <c r="K62" s="414">
        <v>0.5619329999999999</v>
      </c>
      <c r="L62" s="414">
        <v>0.69547100000000006</v>
      </c>
      <c r="M62" s="414">
        <v>0.83669499999999997</v>
      </c>
      <c r="N62" s="414">
        <v>0.66213699999999998</v>
      </c>
      <c r="O62" s="414">
        <v>0.49221199999999993</v>
      </c>
      <c r="P62" s="414">
        <v>0.50809800000000005</v>
      </c>
      <c r="Q62" s="414">
        <v>0.973526</v>
      </c>
      <c r="R62" s="414">
        <v>0.63417500000000004</v>
      </c>
      <c r="S62" s="414">
        <v>2.0055939999999999</v>
      </c>
      <c r="T62" s="414">
        <v>1.4973679999999998</v>
      </c>
      <c r="U62" s="414">
        <v>2.5580790000000002</v>
      </c>
      <c r="V62" s="414">
        <v>2.3956579999999987</v>
      </c>
      <c r="W62" s="414">
        <v>1.5537189999999999</v>
      </c>
      <c r="X62" s="414">
        <v>1.4369570000000005</v>
      </c>
      <c r="Y62" s="414">
        <v>1.8294870000000003</v>
      </c>
      <c r="Z62" s="414">
        <v>2.6662470000000003</v>
      </c>
      <c r="AA62" s="46">
        <v>3.108473</v>
      </c>
      <c r="AB62" s="46">
        <v>3.661017999999999</v>
      </c>
      <c r="AC62" s="46">
        <v>2.0815580000000011</v>
      </c>
      <c r="AD62" s="46">
        <v>4.4913499999999997</v>
      </c>
      <c r="AE62" s="46">
        <v>4.7718730000000011</v>
      </c>
      <c r="AF62" s="46">
        <v>11.253693000000007</v>
      </c>
    </row>
    <row r="63" spans="1:32" x14ac:dyDescent="0.2">
      <c r="A63" s="523"/>
      <c r="B63" s="17" t="s">
        <v>54</v>
      </c>
      <c r="C63" s="414">
        <v>0.14314000000000002</v>
      </c>
      <c r="D63" s="414">
        <v>7.9291000000000014E-2</v>
      </c>
      <c r="E63" s="414">
        <v>0.24415600000000001</v>
      </c>
      <c r="F63" s="414">
        <v>0.51715299999999997</v>
      </c>
      <c r="G63" s="414">
        <v>1.6506049999999999</v>
      </c>
      <c r="H63" s="414">
        <v>1.7368109999999997</v>
      </c>
      <c r="I63" s="414">
        <v>0.85997500000000004</v>
      </c>
      <c r="J63" s="414">
        <v>1.2540279999999999</v>
      </c>
      <c r="K63" s="414">
        <v>2.7173020000000006</v>
      </c>
      <c r="L63" s="414">
        <v>1.7215339999999999</v>
      </c>
      <c r="M63" s="414">
        <v>2.5601369999999997</v>
      </c>
      <c r="N63" s="414">
        <v>4.0930799999999996</v>
      </c>
      <c r="O63" s="414">
        <v>1.8443740000000006</v>
      </c>
      <c r="P63" s="414">
        <v>1.4352829999999999</v>
      </c>
      <c r="Q63" s="414">
        <v>2.7289719999999993</v>
      </c>
      <c r="R63" s="414">
        <v>1.8189250000000001</v>
      </c>
      <c r="S63" s="414">
        <v>3.3788420000000001</v>
      </c>
      <c r="T63" s="414">
        <v>4.6274640000000007</v>
      </c>
      <c r="U63" s="414">
        <v>14.566547000000005</v>
      </c>
      <c r="V63" s="414">
        <v>21.177658000000001</v>
      </c>
      <c r="W63" s="414">
        <v>24.855065</v>
      </c>
      <c r="X63" s="414">
        <v>26.566760999999993</v>
      </c>
      <c r="Y63" s="414">
        <v>15.941412000000005</v>
      </c>
      <c r="Z63" s="414">
        <v>9.5236210000000003</v>
      </c>
      <c r="AA63" s="46">
        <v>10.034585000000003</v>
      </c>
      <c r="AB63" s="46">
        <v>24.463569999999997</v>
      </c>
      <c r="AC63" s="46">
        <v>13.978064</v>
      </c>
      <c r="AD63" s="46">
        <v>18.440984000000007</v>
      </c>
      <c r="AE63" s="46">
        <v>36.983798999999969</v>
      </c>
      <c r="AF63" s="46">
        <v>41.321827000000013</v>
      </c>
    </row>
    <row r="64" spans="1:32" x14ac:dyDescent="0.2">
      <c r="A64" s="523"/>
      <c r="B64" s="17" t="s">
        <v>79</v>
      </c>
      <c r="C64" s="414">
        <v>1.2267629999999998</v>
      </c>
      <c r="D64" s="414">
        <v>1.2078629999999999</v>
      </c>
      <c r="E64" s="414">
        <v>1.07589</v>
      </c>
      <c r="F64" s="414">
        <v>1.2610330000000001</v>
      </c>
      <c r="G64" s="414">
        <v>1.443648</v>
      </c>
      <c r="H64" s="414">
        <v>1.1559089999999996</v>
      </c>
      <c r="I64" s="414">
        <v>1.3483210000000003</v>
      </c>
      <c r="J64" s="414">
        <v>1.526084</v>
      </c>
      <c r="K64" s="414">
        <v>1.3331590000000004</v>
      </c>
      <c r="L64" s="414">
        <v>0.96801500000000007</v>
      </c>
      <c r="M64" s="414">
        <v>0.91437600000000008</v>
      </c>
      <c r="N64" s="414">
        <v>0.51870200000000011</v>
      </c>
      <c r="O64" s="414">
        <v>0.49167599999999984</v>
      </c>
      <c r="P64" s="414">
        <v>0.43287799999999993</v>
      </c>
      <c r="Q64" s="414">
        <v>0.62734400000000001</v>
      </c>
      <c r="R64" s="414">
        <v>0.80302200000000024</v>
      </c>
      <c r="S64" s="414">
        <v>1.1586469999999998</v>
      </c>
      <c r="T64" s="414">
        <v>0.85205600000000026</v>
      </c>
      <c r="U64" s="414">
        <v>1.1607399999999999</v>
      </c>
      <c r="V64" s="414">
        <v>0.66789200000000026</v>
      </c>
      <c r="W64" s="414">
        <v>1.1001130000000008</v>
      </c>
      <c r="X64" s="414">
        <v>1.870306</v>
      </c>
      <c r="Y64" s="414">
        <v>1.7272229999999995</v>
      </c>
      <c r="Z64" s="414">
        <v>2.1301019999999991</v>
      </c>
      <c r="AA64" s="46">
        <v>1.9691780000000003</v>
      </c>
      <c r="AB64" s="46">
        <v>1.2967870000000006</v>
      </c>
      <c r="AC64" s="46">
        <v>2.3797709999999994</v>
      </c>
      <c r="AD64" s="46">
        <v>2.9430179999999981</v>
      </c>
      <c r="AE64" s="46">
        <v>3.4280529999999985</v>
      </c>
      <c r="AF64" s="46">
        <v>3.6964669999999993</v>
      </c>
    </row>
    <row r="65" spans="1:32" x14ac:dyDescent="0.2">
      <c r="A65" s="53"/>
      <c r="B65" s="17" t="s">
        <v>53</v>
      </c>
      <c r="C65" s="77">
        <v>0.457285</v>
      </c>
      <c r="D65" s="77">
        <v>0.54845300000000008</v>
      </c>
      <c r="E65" s="77">
        <v>0.617174</v>
      </c>
      <c r="F65" s="77">
        <v>0.66907499999999998</v>
      </c>
      <c r="G65" s="77">
        <v>0.81664999999999999</v>
      </c>
      <c r="H65" s="77">
        <v>0.72419699999999998</v>
      </c>
      <c r="I65" s="77">
        <v>1.3180179999999999</v>
      </c>
      <c r="J65" s="77">
        <v>1.5187660000000001</v>
      </c>
      <c r="K65" s="77">
        <v>1.4684470000000005</v>
      </c>
      <c r="L65" s="77">
        <v>5.0042100000000005</v>
      </c>
      <c r="M65" s="77">
        <v>1.3135949999999992</v>
      </c>
      <c r="N65" s="77">
        <v>1.7570190000000003</v>
      </c>
      <c r="O65" s="77">
        <v>2.4216779999999996</v>
      </c>
      <c r="P65" s="77">
        <v>4.6235590000000002</v>
      </c>
      <c r="Q65" s="77">
        <v>4.3227659999999988</v>
      </c>
      <c r="R65" s="77">
        <v>4.9240059999999986</v>
      </c>
      <c r="S65" s="77">
        <v>6.356598</v>
      </c>
      <c r="T65" s="77">
        <v>2.1911990000000001</v>
      </c>
      <c r="U65" s="77">
        <v>2.791528</v>
      </c>
      <c r="V65" s="77">
        <v>2.918939</v>
      </c>
      <c r="W65" s="77">
        <v>2.1256199999999996</v>
      </c>
      <c r="X65" s="77">
        <v>1.282365</v>
      </c>
      <c r="Y65" s="77">
        <v>1.3856529999999996</v>
      </c>
      <c r="Z65" s="77">
        <v>2.0959209999999997</v>
      </c>
      <c r="AA65" s="46">
        <v>2.7231969999999999</v>
      </c>
      <c r="AB65" s="46">
        <v>3.2259490000000026</v>
      </c>
      <c r="AC65" s="46">
        <v>4.1552040000000003</v>
      </c>
      <c r="AD65" s="46">
        <v>4.4354630000000004</v>
      </c>
      <c r="AE65" s="46">
        <v>3.5684539999999996</v>
      </c>
      <c r="AF65" s="46">
        <v>4.5229370000000007</v>
      </c>
    </row>
    <row r="66" spans="1:32" x14ac:dyDescent="0.2">
      <c r="A66" s="523"/>
      <c r="B66" s="17" t="s">
        <v>52</v>
      </c>
      <c r="C66" s="77">
        <v>0.23996500000000001</v>
      </c>
      <c r="D66" s="77">
        <v>0.18909899999999999</v>
      </c>
      <c r="E66" s="77">
        <v>0.14615</v>
      </c>
      <c r="F66" s="77">
        <v>0.24238799999999996</v>
      </c>
      <c r="G66" s="77">
        <v>0.115924</v>
      </c>
      <c r="H66" s="77">
        <v>5.2302000000000001E-2</v>
      </c>
      <c r="I66" s="77">
        <v>0.23707</v>
      </c>
      <c r="J66" s="77">
        <v>0.58935900000000008</v>
      </c>
      <c r="K66" s="77">
        <v>0.153084</v>
      </c>
      <c r="L66" s="77">
        <v>0.17462999999999995</v>
      </c>
      <c r="M66" s="77">
        <v>0.186585</v>
      </c>
      <c r="N66" s="77">
        <v>0.21628199999999997</v>
      </c>
      <c r="O66" s="77">
        <v>0.12528799999999998</v>
      </c>
      <c r="P66" s="77">
        <v>0.16616000000000006</v>
      </c>
      <c r="Q66" s="77">
        <v>0.511513</v>
      </c>
      <c r="R66" s="77">
        <v>0.14262000000000005</v>
      </c>
      <c r="S66" s="77">
        <v>6.0008090000000012</v>
      </c>
      <c r="T66" s="77">
        <v>3.2124270000000008</v>
      </c>
      <c r="U66" s="77">
        <v>5.1248779999999998</v>
      </c>
      <c r="V66" s="77">
        <v>3.6289789999999997</v>
      </c>
      <c r="W66" s="77">
        <v>5.4821490000000015</v>
      </c>
      <c r="X66" s="77">
        <v>11.201908999999999</v>
      </c>
      <c r="Y66" s="77">
        <v>10.230397</v>
      </c>
      <c r="Z66" s="77">
        <v>13.923012999999999</v>
      </c>
      <c r="AA66" s="46">
        <v>3.4217229999999996</v>
      </c>
      <c r="AB66" s="46">
        <v>3.9302619999999999</v>
      </c>
      <c r="AC66" s="46">
        <v>3.4341210000000011</v>
      </c>
      <c r="AD66" s="46">
        <v>8.3637099999999975</v>
      </c>
      <c r="AE66" s="46">
        <v>9.7793889999999859</v>
      </c>
      <c r="AF66" s="46">
        <v>11.743753000000016</v>
      </c>
    </row>
    <row r="67" spans="1:32" x14ac:dyDescent="0.2">
      <c r="B67" s="17" t="s">
        <v>80</v>
      </c>
      <c r="C67" s="77">
        <v>0.51227900000000004</v>
      </c>
      <c r="D67" s="77">
        <v>0.29053699999999999</v>
      </c>
      <c r="E67" s="77">
        <v>0.86881999999999993</v>
      </c>
      <c r="F67" s="77">
        <v>1.032373</v>
      </c>
      <c r="G67" s="77">
        <v>0.87571800000000011</v>
      </c>
      <c r="H67" s="77">
        <v>0.54401200000000005</v>
      </c>
      <c r="I67" s="77">
        <v>0.33707099999999995</v>
      </c>
      <c r="J67" s="77">
        <v>0.90049200000000007</v>
      </c>
      <c r="K67" s="77">
        <v>1.0564299999999998</v>
      </c>
      <c r="L67" s="77">
        <v>2.1154770000000003</v>
      </c>
      <c r="M67" s="77">
        <v>0.56395099999999998</v>
      </c>
      <c r="N67" s="77">
        <v>0.69575699999999996</v>
      </c>
      <c r="O67" s="77">
        <v>1.1638489999999999</v>
      </c>
      <c r="P67" s="77">
        <v>1.940528</v>
      </c>
      <c r="Q67" s="77">
        <v>2.3882439999999994</v>
      </c>
      <c r="R67" s="77">
        <v>2.6030579999999999</v>
      </c>
      <c r="S67" s="77">
        <v>3.3756099999999996</v>
      </c>
      <c r="T67" s="77">
        <v>3.983972000000001</v>
      </c>
      <c r="U67" s="77">
        <v>3.0076960000000006</v>
      </c>
      <c r="V67" s="77">
        <v>3.6226660000000006</v>
      </c>
      <c r="W67" s="77">
        <v>2.7790730000000012</v>
      </c>
      <c r="X67" s="77">
        <v>2.4052600000000002</v>
      </c>
      <c r="Y67" s="77">
        <v>2.1847890000000008</v>
      </c>
      <c r="Z67" s="77">
        <v>3.3320299999999987</v>
      </c>
      <c r="AA67" s="46">
        <v>0.68854499999999985</v>
      </c>
      <c r="AB67" s="46">
        <v>0.972356</v>
      </c>
      <c r="AC67" s="46">
        <v>0.71746700000000008</v>
      </c>
      <c r="AD67" s="46">
        <v>0.72626299999999999</v>
      </c>
      <c r="AE67" s="46">
        <v>0.28750099999999995</v>
      </c>
      <c r="AF67" s="46">
        <v>1.7755110000000009</v>
      </c>
    </row>
    <row r="68" spans="1:32" x14ac:dyDescent="0.2">
      <c r="A68" s="53" t="s">
        <v>51</v>
      </c>
      <c r="B68" s="47"/>
      <c r="C68" s="77">
        <v>1.2221660000000001</v>
      </c>
      <c r="D68" s="77">
        <v>1.4822489999999997</v>
      </c>
      <c r="E68" s="77">
        <v>2.051288</v>
      </c>
      <c r="F68" s="77">
        <v>1.8598710000000001</v>
      </c>
      <c r="G68" s="77">
        <v>3.0284450000000014</v>
      </c>
      <c r="H68" s="77">
        <v>3.2846250000000006</v>
      </c>
      <c r="I68" s="77">
        <v>2.9640529999999998</v>
      </c>
      <c r="J68" s="77">
        <v>2.8627689999999997</v>
      </c>
      <c r="K68" s="77">
        <v>4.5729840000000008</v>
      </c>
      <c r="L68" s="77">
        <v>5.8615550000000027</v>
      </c>
      <c r="M68" s="77">
        <v>3.8572749999999996</v>
      </c>
      <c r="N68" s="77">
        <v>7.1520510000000037</v>
      </c>
      <c r="O68" s="77">
        <v>6.665568999999997</v>
      </c>
      <c r="P68" s="77">
        <v>5.8219970000000032</v>
      </c>
      <c r="Q68" s="77">
        <v>11.867628999999999</v>
      </c>
      <c r="R68" s="77">
        <v>8.8660370000000039</v>
      </c>
      <c r="S68" s="77">
        <v>9.8847339999999981</v>
      </c>
      <c r="T68" s="77">
        <v>25.738245000000003</v>
      </c>
      <c r="U68" s="77">
        <v>18.26266900000001</v>
      </c>
      <c r="V68" s="77">
        <v>8.7991309999999974</v>
      </c>
      <c r="W68" s="77">
        <v>12.810338</v>
      </c>
      <c r="X68" s="77">
        <v>9.1217939999999977</v>
      </c>
      <c r="Y68" s="77">
        <v>10.121452000000003</v>
      </c>
      <c r="Z68" s="77">
        <v>7.2529730000000017</v>
      </c>
      <c r="AA68" s="46">
        <v>9.3587320000000069</v>
      </c>
      <c r="AB68" s="46">
        <v>14.789708000000017</v>
      </c>
      <c r="AC68" s="46">
        <v>10.801520000000007</v>
      </c>
      <c r="AD68" s="46">
        <v>8.801425000000016</v>
      </c>
      <c r="AE68" s="46">
        <v>10.166861000000004</v>
      </c>
      <c r="AF68" s="46">
        <v>11.901017999999997</v>
      </c>
    </row>
    <row r="69" spans="1:32" x14ac:dyDescent="0.2">
      <c r="A69" s="53" t="s">
        <v>50</v>
      </c>
      <c r="B69" s="47"/>
      <c r="C69" s="77">
        <v>0</v>
      </c>
      <c r="D69" s="77">
        <v>9.3599999999999998E-4</v>
      </c>
      <c r="E69" s="77">
        <v>0.19754200000000005</v>
      </c>
      <c r="F69" s="77">
        <v>0.31898599999999999</v>
      </c>
      <c r="G69" s="77">
        <v>0.33154900000000004</v>
      </c>
      <c r="H69" s="77">
        <v>8.5486000000000006E-2</v>
      </c>
      <c r="I69" s="77">
        <v>0.21581300000000003</v>
      </c>
      <c r="J69" s="77">
        <v>0.145395</v>
      </c>
      <c r="K69" s="77">
        <v>0.47954499999999989</v>
      </c>
      <c r="L69" s="77">
        <v>0.31538300000000008</v>
      </c>
      <c r="M69" s="77">
        <v>0.37536299999999989</v>
      </c>
      <c r="N69" s="77">
        <v>0.53014800000000006</v>
      </c>
      <c r="O69" s="77">
        <v>0.34490099999999996</v>
      </c>
      <c r="P69" s="77">
        <v>0.31255800000000011</v>
      </c>
      <c r="Q69" s="77">
        <v>0.45117300000000005</v>
      </c>
      <c r="R69" s="77">
        <v>0.73854799999999998</v>
      </c>
      <c r="S69" s="77">
        <v>0.59299500000000016</v>
      </c>
      <c r="T69" s="77">
        <v>3.3087850000000012</v>
      </c>
      <c r="U69" s="77">
        <v>5.1925069999999991</v>
      </c>
      <c r="V69" s="77">
        <v>6.976594000000004</v>
      </c>
      <c r="W69" s="77">
        <v>6.3517840000000012</v>
      </c>
      <c r="X69" s="77">
        <v>7.9347679999999938</v>
      </c>
      <c r="Y69" s="77">
        <v>12.943892000000002</v>
      </c>
      <c r="Z69" s="77">
        <v>12.519164</v>
      </c>
      <c r="AA69" s="46">
        <v>11.406067</v>
      </c>
      <c r="AB69" s="46">
        <v>4.343232000000004</v>
      </c>
      <c r="AC69" s="46">
        <v>3.4759759999999993</v>
      </c>
      <c r="AD69" s="46">
        <v>4.6721499999999985</v>
      </c>
      <c r="AE69" s="46">
        <v>4.6667329999999971</v>
      </c>
      <c r="AF69" s="46">
        <v>9.8603760000000023</v>
      </c>
    </row>
    <row r="70" spans="1:32" x14ac:dyDescent="0.2">
      <c r="B70" s="415"/>
      <c r="AA70" s="45"/>
      <c r="AB70" s="45"/>
      <c r="AC70" s="45"/>
      <c r="AD70" s="45"/>
      <c r="AE70" s="45"/>
      <c r="AF70" s="45"/>
    </row>
    <row r="71" spans="1:32" ht="13.5" thickBot="1" x14ac:dyDescent="0.25">
      <c r="A71" s="29"/>
      <c r="B71" s="44" t="s">
        <v>49</v>
      </c>
      <c r="C71" s="78">
        <f>SUM(C45:C69)</f>
        <v>22.601019000000001</v>
      </c>
      <c r="D71" s="78">
        <f t="shared" ref="D71:X71" si="0">SUM(D45:D69)</f>
        <v>20.918994999999999</v>
      </c>
      <c r="E71" s="78">
        <f t="shared" si="0"/>
        <v>26.642288999999991</v>
      </c>
      <c r="F71" s="78">
        <f t="shared" si="0"/>
        <v>33.495258999999997</v>
      </c>
      <c r="G71" s="78">
        <f t="shared" si="0"/>
        <v>36.452389000000004</v>
      </c>
      <c r="H71" s="78">
        <f t="shared" si="0"/>
        <v>25.073646</v>
      </c>
      <c r="I71" s="78">
        <f t="shared" si="0"/>
        <v>28.056788999999998</v>
      </c>
      <c r="J71" s="78">
        <f t="shared" si="0"/>
        <v>41.425074000000002</v>
      </c>
      <c r="K71" s="78">
        <f t="shared" si="0"/>
        <v>47.359155000000001</v>
      </c>
      <c r="L71" s="78">
        <f t="shared" si="0"/>
        <v>47.540159000000003</v>
      </c>
      <c r="M71" s="78">
        <f t="shared" si="0"/>
        <v>34.950433000000011</v>
      </c>
      <c r="N71" s="78">
        <f t="shared" si="0"/>
        <v>38.320311000000004</v>
      </c>
      <c r="O71" s="78">
        <f t="shared" si="0"/>
        <v>33.948334999999993</v>
      </c>
      <c r="P71" s="78">
        <f t="shared" si="0"/>
        <v>40.616657999999994</v>
      </c>
      <c r="Q71" s="78">
        <f t="shared" si="0"/>
        <v>46.819259999999993</v>
      </c>
      <c r="R71" s="78">
        <f t="shared" si="0"/>
        <v>48.218593000000006</v>
      </c>
      <c r="S71" s="78">
        <f t="shared" si="0"/>
        <v>65.762439000000001</v>
      </c>
      <c r="T71" s="78">
        <f t="shared" si="0"/>
        <v>83.909078000000008</v>
      </c>
      <c r="U71" s="78">
        <f t="shared" si="0"/>
        <v>109.09241300000002</v>
      </c>
      <c r="V71" s="78">
        <f t="shared" si="0"/>
        <v>80.679162000000019</v>
      </c>
      <c r="W71" s="78">
        <f t="shared" si="0"/>
        <v>86.537326999999991</v>
      </c>
      <c r="X71" s="78">
        <f t="shared" si="0"/>
        <v>97.006672999999978</v>
      </c>
      <c r="Y71" s="78">
        <v>102.81389300000001</v>
      </c>
      <c r="Z71" s="78">
        <v>101.85523999999999</v>
      </c>
      <c r="AA71" s="43">
        <v>82.638027000000022</v>
      </c>
      <c r="AB71" s="43">
        <v>110.07829900000002</v>
      </c>
      <c r="AC71" s="43">
        <v>80.482271000000011</v>
      </c>
      <c r="AD71" s="43">
        <v>99.049668000000011</v>
      </c>
      <c r="AE71" s="43">
        <v>115.49678199999994</v>
      </c>
      <c r="AF71" s="43">
        <v>154.95275600000002</v>
      </c>
    </row>
    <row r="72" spans="1:32" x14ac:dyDescent="0.2">
      <c r="B72" s="415"/>
      <c r="AA72" s="45"/>
      <c r="AB72" s="45"/>
      <c r="AC72" s="45"/>
      <c r="AD72" s="45"/>
      <c r="AE72" s="45"/>
      <c r="AF72" s="526"/>
    </row>
    <row r="73" spans="1:32" x14ac:dyDescent="0.2">
      <c r="A73" s="550" t="s">
        <v>142</v>
      </c>
      <c r="B73" s="415"/>
      <c r="AA73" s="45"/>
      <c r="AB73" s="45"/>
      <c r="AC73" s="45"/>
      <c r="AD73" s="45"/>
      <c r="AE73" s="45"/>
      <c r="AF73" s="526"/>
    </row>
    <row r="74" spans="1:32" x14ac:dyDescent="0.2">
      <c r="A74" s="490" t="s">
        <v>365</v>
      </c>
      <c r="B74" s="415"/>
      <c r="AA74" s="45"/>
      <c r="AB74" s="45"/>
      <c r="AC74" s="45"/>
      <c r="AD74" s="45"/>
      <c r="AE74" s="45"/>
      <c r="AF74" s="526"/>
    </row>
    <row r="75" spans="1:32" x14ac:dyDescent="0.2">
      <c r="A75" s="460" t="s">
        <v>469</v>
      </c>
      <c r="B75" s="415"/>
      <c r="AA75" s="45"/>
      <c r="AB75" s="45"/>
      <c r="AC75" s="45"/>
      <c r="AD75" s="45"/>
      <c r="AE75" s="45"/>
      <c r="AF75" s="526"/>
    </row>
    <row r="76" spans="1:32" x14ac:dyDescent="0.2">
      <c r="B76" s="415"/>
      <c r="AA76" s="45"/>
      <c r="AB76" s="45"/>
      <c r="AC76" s="45"/>
      <c r="AD76" s="45"/>
      <c r="AE76" s="45"/>
      <c r="AF76" s="526"/>
    </row>
    <row r="77" spans="1:32" x14ac:dyDescent="0.2">
      <c r="B77" s="415"/>
      <c r="AA77" s="45"/>
      <c r="AB77" s="45"/>
      <c r="AC77" s="45"/>
      <c r="AD77" s="45"/>
      <c r="AE77" s="45"/>
      <c r="AF77" s="526"/>
    </row>
    <row r="78" spans="1:32" x14ac:dyDescent="0.2">
      <c r="B78" s="415"/>
      <c r="AA78" s="45"/>
      <c r="AB78" s="45"/>
      <c r="AC78" s="45"/>
      <c r="AD78" s="45"/>
      <c r="AE78" s="45"/>
      <c r="AF78" s="526"/>
    </row>
    <row r="79" spans="1:32" x14ac:dyDescent="0.2">
      <c r="B79" s="415"/>
      <c r="AA79" s="45"/>
      <c r="AB79" s="45"/>
      <c r="AC79" s="45"/>
      <c r="AD79" s="45"/>
      <c r="AE79" s="45"/>
      <c r="AF79" s="526"/>
    </row>
    <row r="80" spans="1:32" x14ac:dyDescent="0.2">
      <c r="B80" s="415"/>
      <c r="AA80" s="45"/>
      <c r="AB80" s="45"/>
      <c r="AC80" s="45"/>
      <c r="AD80" s="45"/>
      <c r="AE80" s="45"/>
      <c r="AF80" s="526"/>
    </row>
    <row r="81" spans="2:32" x14ac:dyDescent="0.2">
      <c r="B81" s="415"/>
      <c r="AA81" s="45"/>
      <c r="AB81" s="45"/>
      <c r="AC81" s="45"/>
      <c r="AD81" s="45"/>
      <c r="AE81" s="45"/>
      <c r="AF81" s="526"/>
    </row>
    <row r="82" spans="2:32" x14ac:dyDescent="0.2">
      <c r="B82" s="415"/>
      <c r="AA82" s="45"/>
      <c r="AB82" s="45"/>
      <c r="AC82" s="45"/>
      <c r="AD82" s="45"/>
      <c r="AE82" s="45"/>
      <c r="AF82" s="526"/>
    </row>
    <row r="83" spans="2:32" x14ac:dyDescent="0.2">
      <c r="B83" s="415"/>
      <c r="AA83" s="45"/>
      <c r="AB83" s="45"/>
      <c r="AC83" s="45"/>
      <c r="AD83" s="45"/>
      <c r="AE83" s="45"/>
      <c r="AF83" s="526"/>
    </row>
    <row r="84" spans="2:32" x14ac:dyDescent="0.2">
      <c r="B84" s="415"/>
      <c r="AA84" s="45"/>
      <c r="AB84" s="45"/>
      <c r="AC84" s="45"/>
      <c r="AD84" s="45"/>
      <c r="AE84" s="45"/>
      <c r="AF84" s="526"/>
    </row>
    <row r="85" spans="2:32" x14ac:dyDescent="0.2">
      <c r="B85" s="415"/>
      <c r="AA85" s="45"/>
      <c r="AB85" s="45"/>
      <c r="AC85" s="45"/>
      <c r="AD85" s="45"/>
      <c r="AE85" s="45"/>
      <c r="AF85" s="526"/>
    </row>
    <row r="86" spans="2:32" x14ac:dyDescent="0.2">
      <c r="B86" s="415"/>
    </row>
  </sheetData>
  <mergeCells count="1">
    <mergeCell ref="A1:H1"/>
  </mergeCells>
  <hyperlinks>
    <hyperlink ref="B69" location="Index!D59:D81" display="Click for Fruit Footnotes"/>
    <hyperlink ref="AF1" r:id="rId1" display="lisa.brown@defra.gsi.gov.uk "/>
  </hyperlinks>
  <pageMargins left="0.39370078740157483" right="0.39370078740157483" top="0.51181102362204722" bottom="0.51181102362204722" header="0.31496062992125984" footer="0.31496062992125984"/>
  <pageSetup paperSize="9" orientation="portrait" horizont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Notes and Contact Details</vt:lpstr>
      <vt:lpstr>Table 1 Areas</vt:lpstr>
      <vt:lpstr>Table 2 Total Supply</vt:lpstr>
      <vt:lpstr>Table 3 HPM, Imports &amp; Exports</vt:lpstr>
      <vt:lpstr>Table 4 Fruit area</vt:lpstr>
      <vt:lpstr>Table 5 Fruit production</vt:lpstr>
      <vt:lpstr>Table 6 Fruit value </vt:lpstr>
      <vt:lpstr>Table 7&amp;8 Fruit Imports</vt:lpstr>
      <vt:lpstr>Table 9 Fruit Exports</vt:lpstr>
      <vt:lpstr>Table 10 Fruit Supply </vt:lpstr>
      <vt:lpstr>Table 11 Veg area</vt:lpstr>
      <vt:lpstr>Table 12 Veg production</vt:lpstr>
      <vt:lpstr>Table 13 Veg value</vt:lpstr>
      <vt:lpstr>Table 14 Veg Area Yield Prod</vt:lpstr>
      <vt:lpstr>Table 15 Veg Price Value</vt:lpstr>
      <vt:lpstr>Table 16 Veg Imports Qty</vt:lpstr>
      <vt:lpstr>Table 17 Veg Imports Value</vt:lpstr>
      <vt:lpstr>Table 18 Veg Exports Qty</vt:lpstr>
      <vt:lpstr>Table 19 Veg Exports Value</vt:lpstr>
      <vt:lpstr>Table 20 Veg Supply</vt:lpstr>
      <vt:lpstr>Table 21 Ornamental Area HPM</vt:lpstr>
      <vt:lpstr>Table 22 Ornamental Value</vt:lpstr>
      <vt:lpstr>Table 23 Ornamental Imports</vt:lpstr>
      <vt:lpstr>Table 24 Ornamental Exports</vt:lpstr>
      <vt:lpstr>Table 25 Hops, Area Yield Prod</vt:lpstr>
    </vt:vector>
  </TitlesOfParts>
  <Company>Defra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cp:lastPrinted>2017-08-29T13:29:15Z</cp:lastPrinted>
  <dcterms:created xsi:type="dcterms:W3CDTF">2017-08-16T09:19:58Z</dcterms:created>
  <dcterms:modified xsi:type="dcterms:W3CDTF">2018-12-10T11:50:59Z</dcterms:modified>
</cp:coreProperties>
</file>