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https://beisgov-my.sharepoint.com/personal/kevin_harris_cirrus_beis_gov_uk/Documents/ET June 2019/"/>
    </mc:Choice>
  </mc:AlternateContent>
  <xr:revisionPtr revIDLastSave="0" documentId="8_{E4FEBA23-26D2-4A59-96FB-523780861129}" xr6:coauthVersionLast="43" xr6:coauthVersionMax="43" xr10:uidLastSave="{00000000-0000-0000-0000-000000000000}"/>
  <bookViews>
    <workbookView xWindow="31890" yWindow="-110" windowWidth="19420" windowHeight="10420" xr2:uid="{FC6ECBF7-95F8-4750-B1AD-A86511E434BF}"/>
  </bookViews>
  <sheets>
    <sheet name="Instructions" sheetId="10" r:id="rId1"/>
    <sheet name="Domestic" sheetId="6" r:id="rId2"/>
    <sheet name="Industry" sheetId="7" r:id="rId3"/>
    <sheet name="Services" sheetId="8" r:id="rId4"/>
    <sheet name="Transport" sheetId="9" r:id="rId5"/>
    <sheet name="Case Study" sheetId="11" r:id="rId6"/>
  </sheets>
  <definedNames>
    <definedName name="_xlnm._FilterDatabase" localSheetId="1" hidden="1">Domestic!$A$4:$E$54</definedName>
    <definedName name="_xlnm._FilterDatabase" localSheetId="3" hidden="1">Services!$A$4:$E$51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11" l="1"/>
  <c r="N7" i="11"/>
  <c r="N6" i="11"/>
  <c r="N5" i="11"/>
  <c r="M12" i="11"/>
  <c r="L12" i="11"/>
  <c r="K12" i="11"/>
  <c r="J12" i="11"/>
  <c r="I12" i="11"/>
  <c r="N12" i="11"/>
  <c r="N13" i="11"/>
  <c r="M6" i="11"/>
  <c r="L6" i="11"/>
  <c r="K6" i="11"/>
  <c r="J6" i="11"/>
  <c r="I6" i="11"/>
  <c r="D50" i="8"/>
  <c r="D49" i="8"/>
  <c r="D48" i="8"/>
  <c r="D47" i="8"/>
  <c r="D46" i="8"/>
  <c r="D45" i="8"/>
  <c r="D44" i="8"/>
  <c r="D43" i="8"/>
  <c r="D42" i="8"/>
  <c r="D41" i="8"/>
  <c r="D40" i="8"/>
  <c r="D39" i="8"/>
  <c r="D38" i="8"/>
  <c r="D37" i="8"/>
  <c r="D36" i="8"/>
  <c r="D35" i="8"/>
  <c r="D34" i="8"/>
  <c r="D33" i="8"/>
  <c r="D32" i="8"/>
  <c r="D31" i="8"/>
  <c r="D30" i="8"/>
  <c r="D29" i="8"/>
  <c r="D28" i="8"/>
  <c r="D26" i="8"/>
  <c r="D25" i="8"/>
  <c r="D24" i="8"/>
  <c r="D23" i="8"/>
  <c r="D22" i="8"/>
  <c r="D21" i="8"/>
  <c r="D20" i="8"/>
  <c r="D19" i="8"/>
  <c r="D18" i="8"/>
  <c r="D17" i="8"/>
  <c r="D16" i="8"/>
  <c r="D15" i="8"/>
  <c r="D14" i="8"/>
  <c r="D13" i="8"/>
  <c r="D11" i="8"/>
  <c r="D10" i="8"/>
  <c r="D9" i="8"/>
  <c r="D8" i="8"/>
  <c r="D6" i="8"/>
  <c r="B18" i="7"/>
  <c r="B56" i="6"/>
  <c r="F19" i="10"/>
  <c r="D12" i="9"/>
  <c r="E12" i="9"/>
  <c r="D8" i="9"/>
  <c r="E8" i="9"/>
  <c r="D7" i="9"/>
  <c r="E7" i="9"/>
  <c r="D10" i="9"/>
  <c r="E10" i="9"/>
  <c r="D13" i="9"/>
  <c r="E13" i="9"/>
  <c r="D6" i="9"/>
  <c r="E6" i="9"/>
  <c r="D15" i="9"/>
  <c r="E15" i="9"/>
  <c r="D9" i="9"/>
  <c r="E9" i="9"/>
  <c r="B16" i="9"/>
  <c r="F22" i="10"/>
  <c r="D5" i="9"/>
  <c r="D14" i="9"/>
  <c r="E14" i="9"/>
  <c r="E5" i="9"/>
  <c r="D7" i="8"/>
  <c r="E7" i="8"/>
  <c r="D51" i="8"/>
  <c r="E8" i="8"/>
  <c r="E6" i="8"/>
  <c r="E11" i="8"/>
  <c r="E10" i="8"/>
  <c r="E13" i="8"/>
  <c r="E49" i="8"/>
  <c r="E9" i="8"/>
  <c r="E38" i="8"/>
  <c r="E26" i="8"/>
  <c r="E42" i="8"/>
  <c r="E22" i="8"/>
  <c r="E20" i="8"/>
  <c r="E47" i="8"/>
  <c r="E36" i="8"/>
  <c r="E24" i="8"/>
  <c r="E29" i="8"/>
  <c r="E40" i="8"/>
  <c r="E18" i="8"/>
  <c r="E44" i="8"/>
  <c r="E32" i="8"/>
  <c r="E31" i="8"/>
  <c r="E35" i="8"/>
  <c r="E37" i="8"/>
  <c r="E15" i="8"/>
  <c r="E48" i="8"/>
  <c r="E25" i="8"/>
  <c r="E30" i="8"/>
  <c r="E14" i="8"/>
  <c r="E39" i="8"/>
  <c r="E21" i="8"/>
  <c r="E19" i="8"/>
  <c r="E50" i="8"/>
  <c r="B51" i="8"/>
  <c r="E45" i="8"/>
  <c r="E41" i="8"/>
  <c r="E23" i="8"/>
  <c r="E46" i="8"/>
  <c r="E16" i="8"/>
  <c r="E33" i="8"/>
  <c r="E34" i="8"/>
  <c r="E28" i="8"/>
  <c r="E43" i="8"/>
  <c r="E17" i="8"/>
  <c r="E51" i="8"/>
  <c r="D20" i="10"/>
  <c r="F20" i="10"/>
  <c r="D12" i="7"/>
  <c r="E12" i="7"/>
  <c r="D8" i="7"/>
  <c r="E8" i="7"/>
  <c r="E20" i="10"/>
  <c r="B20" i="10"/>
  <c r="C20" i="10"/>
  <c r="D16" i="7"/>
  <c r="E16" i="7"/>
  <c r="D6" i="7"/>
  <c r="E6" i="7"/>
  <c r="D10" i="7"/>
  <c r="E10" i="7"/>
  <c r="D14" i="7"/>
  <c r="E14" i="7"/>
  <c r="D15" i="7"/>
  <c r="E15" i="7"/>
  <c r="D5" i="7"/>
  <c r="D7" i="7"/>
  <c r="E7" i="7"/>
  <c r="D9" i="7"/>
  <c r="E9" i="7"/>
  <c r="D11" i="7"/>
  <c r="E11" i="7"/>
  <c r="D13" i="7"/>
  <c r="E13" i="7"/>
  <c r="D17" i="7"/>
  <c r="E17" i="7"/>
  <c r="F21" i="10"/>
  <c r="D18" i="7"/>
  <c r="E5" i="7"/>
  <c r="B21" i="10"/>
  <c r="C21" i="10"/>
  <c r="E18" i="7"/>
  <c r="D21" i="10"/>
  <c r="E21" i="10"/>
  <c r="D53" i="6"/>
  <c r="E53" i="6"/>
  <c r="D51" i="6"/>
  <c r="E51" i="6"/>
  <c r="D48" i="6"/>
  <c r="E48" i="6"/>
  <c r="D45" i="6"/>
  <c r="E45" i="6"/>
  <c r="D16" i="6"/>
  <c r="E16" i="6"/>
  <c r="D10" i="6"/>
  <c r="E10" i="6"/>
  <c r="D9" i="6"/>
  <c r="D6" i="6"/>
  <c r="E6" i="6"/>
  <c r="D25" i="6"/>
  <c r="E25" i="6"/>
  <c r="D29" i="6"/>
  <c r="E29" i="6"/>
  <c r="D33" i="6"/>
  <c r="E33" i="6"/>
  <c r="D37" i="6"/>
  <c r="E37" i="6"/>
  <c r="D41" i="6"/>
  <c r="E41" i="6"/>
  <c r="D34" i="6"/>
  <c r="E34" i="6"/>
  <c r="D23" i="6"/>
  <c r="E23" i="6"/>
  <c r="D24" i="6"/>
  <c r="E24" i="6"/>
  <c r="D35" i="6"/>
  <c r="E35" i="6"/>
  <c r="D43" i="6"/>
  <c r="E43" i="6"/>
  <c r="D26" i="6"/>
  <c r="D46" i="6"/>
  <c r="E46" i="6"/>
  <c r="D36" i="6"/>
  <c r="E36" i="6"/>
  <c r="D27" i="6"/>
  <c r="E27" i="6"/>
  <c r="D19" i="6"/>
  <c r="E19" i="6"/>
  <c r="D38" i="6"/>
  <c r="E38" i="6"/>
  <c r="D54" i="6"/>
  <c r="E54" i="6"/>
  <c r="E9" i="6"/>
  <c r="D13" i="6"/>
  <c r="D32" i="6"/>
  <c r="E32" i="6"/>
  <c r="D49" i="6"/>
  <c r="E49" i="6"/>
  <c r="D30" i="6"/>
  <c r="E30" i="6"/>
  <c r="D18" i="6"/>
  <c r="E18" i="6"/>
  <c r="D39" i="6"/>
  <c r="E39" i="6"/>
  <c r="D15" i="6"/>
  <c r="E15" i="6"/>
  <c r="D20" i="6"/>
  <c r="E20" i="6"/>
  <c r="D31" i="6"/>
  <c r="E31" i="6"/>
  <c r="D42" i="6"/>
  <c r="E42" i="6"/>
  <c r="D7" i="6"/>
  <c r="E7" i="6"/>
  <c r="D44" i="6"/>
  <c r="E44" i="6"/>
  <c r="E13" i="6"/>
  <c r="D21" i="6"/>
  <c r="E21" i="6"/>
  <c r="D12" i="6"/>
  <c r="D40" i="6"/>
  <c r="E40" i="6"/>
  <c r="E12" i="6"/>
  <c r="E26" i="6"/>
  <c r="E56" i="6"/>
  <c r="D19" i="10"/>
  <c r="D56" i="6"/>
  <c r="B19" i="10"/>
  <c r="C56" i="6"/>
  <c r="E19" i="10"/>
  <c r="C19" i="10"/>
  <c r="D16" i="9"/>
  <c r="B22" i="10"/>
  <c r="E16" i="9"/>
  <c r="D22" i="10"/>
  <c r="E22" i="10"/>
  <c r="C16" i="9"/>
  <c r="D25" i="10"/>
  <c r="C22" i="10"/>
  <c r="B25" i="10"/>
  <c r="F25" i="10"/>
  <c r="C25" i="10"/>
  <c r="E25" i="10"/>
</calcChain>
</file>

<file path=xl/sharedStrings.xml><?xml version="1.0" encoding="utf-8"?>
<sst xmlns="http://schemas.openxmlformats.org/spreadsheetml/2006/main" count="447" uniqueCount="239">
  <si>
    <t>Experimental Statistics on Whole UK Energy Flow Chart Incorporating End Use Energy Efficiency</t>
  </si>
  <si>
    <t>Instructions</t>
  </si>
  <si>
    <t>This workbook serves two main purposes. The first is to provide transparency in detailing the methodology, calculations and sources used in this publication. The second is to allow users to alter efficiency and consumption for disaggregated levels within each sector and see the impact of these alterations. The columns highlighted in grey are the consumption figures which feed through into the summary table and chart below. The other consumption columns are provided to help users gain an understanding of where the final consumption figures have been sourced from and calculated. The efficiency figures are highlighted in blue and can also be altered to assess the impact of changing energy efficiencies for each sector.</t>
  </si>
  <si>
    <t>Summary</t>
  </si>
  <si>
    <t>Useful and rejected energy proportions by sector</t>
  </si>
  <si>
    <t>Sector</t>
  </si>
  <si>
    <t>Useful</t>
  </si>
  <si>
    <t>Rejected</t>
  </si>
  <si>
    <t>Total</t>
  </si>
  <si>
    <t>Domestic</t>
  </si>
  <si>
    <t>Services</t>
  </si>
  <si>
    <t>Industry</t>
  </si>
  <si>
    <t>Transport</t>
  </si>
  <si>
    <t>Energy Transformation</t>
  </si>
  <si>
    <t>Feedback</t>
  </si>
  <si>
    <t>This workbook, along with the supporting article, represents a first attempt at publishing data and analysis which expands existing energy flow charts to incorporate end use energy efficiency. As a result, BEIS very much welcomes feedback at the following email address:</t>
  </si>
  <si>
    <t>energy.stats@beis.gov.uk</t>
  </si>
  <si>
    <t>ktoe</t>
  </si>
  <si>
    <t>End use</t>
  </si>
  <si>
    <t>Consumption</t>
  </si>
  <si>
    <t>Efficiency</t>
  </si>
  <si>
    <t xml:space="preserve">Useful energy </t>
  </si>
  <si>
    <t xml:space="preserve">Rejected energy </t>
  </si>
  <si>
    <t>Efficiency Rationale/ explanation</t>
  </si>
  <si>
    <t>Efficiency Source</t>
  </si>
  <si>
    <t xml:space="preserve">Solid fuels </t>
  </si>
  <si>
    <t xml:space="preserve">Space </t>
  </si>
  <si>
    <t>Same as biomass boiler efficiency as coal has similar efficiency</t>
  </si>
  <si>
    <t>BEIS internal assumption</t>
  </si>
  <si>
    <t>Water</t>
  </si>
  <si>
    <t>Gas</t>
  </si>
  <si>
    <t>Medium in-situ efficiency for gas boilers</t>
  </si>
  <si>
    <t>https://www.gov.uk/government/uploads/system/uploads/attachment_data/file/180950/In-situ_monitoring_of_condensing_boilers_final_report.pdf</t>
  </si>
  <si>
    <t>Cooking</t>
  </si>
  <si>
    <t>Gas hobs</t>
  </si>
  <si>
    <t>Calculated with reference to the most efficient product*</t>
  </si>
  <si>
    <t xml:space="preserve">Product policy data </t>
  </si>
  <si>
    <t>Gas ovens</t>
  </si>
  <si>
    <t>Calculated with reference to the most efficient product</t>
  </si>
  <si>
    <t>Electricity</t>
  </si>
  <si>
    <t>Space**</t>
  </si>
  <si>
    <t>Assumed that electricity have no losses</t>
  </si>
  <si>
    <t>Electric oven</t>
  </si>
  <si>
    <t>Electric hob</t>
  </si>
  <si>
    <t>Microwave</t>
  </si>
  <si>
    <t>US efficiencies</t>
  </si>
  <si>
    <t>Kettle</t>
  </si>
  <si>
    <t xml:space="preserve">Assumed to be the same efficiency as a hob </t>
  </si>
  <si>
    <t>Lighting</t>
  </si>
  <si>
    <t>Standard light bulb</t>
  </si>
  <si>
    <t>Nicola Armaroli, Vincenzo Balzani, Towards an electricity-powered world. In: Energy and Environmental Science 4, (2011), 3193-3222, doi:10.1039/c1ee01249e.</t>
  </si>
  <si>
    <t xml:space="preserve">Halogen </t>
  </si>
  <si>
    <t>0.035 luminous efficiency</t>
  </si>
  <si>
    <t>http://homeguides.sfgate.com/energyefficient-bulbs-halogen-vs-fluorescent-vs-incandescent-78832.html</t>
  </si>
  <si>
    <t>Flourescent strip lighting</t>
  </si>
  <si>
    <t>https://www.dial.de/en/blog/article/efficiency-of-ledsthe-highest-luminous-efficacy-of-a-white-led/</t>
  </si>
  <si>
    <t>Energy saving light bulb</t>
  </si>
  <si>
    <t>Compact fluorescant bulb</t>
  </si>
  <si>
    <t>https://www.mrsec.psu.edu/content/light-bulb-efficiency</t>
  </si>
  <si>
    <t>LED</t>
  </si>
  <si>
    <t>LED lights are more efficient than energy saving lightbulbs</t>
  </si>
  <si>
    <t>Appliances</t>
  </si>
  <si>
    <t>Desktops</t>
  </si>
  <si>
    <t xml:space="preserve">Assumed to be the same efficiency as a TV </t>
  </si>
  <si>
    <t>Laptops</t>
  </si>
  <si>
    <t>Monitors</t>
  </si>
  <si>
    <t>Assumed to be the same efficiency as a TV</t>
  </si>
  <si>
    <t>Printers</t>
  </si>
  <si>
    <t>All assumed to be the same as a TV</t>
  </si>
  <si>
    <t>MFDs</t>
  </si>
  <si>
    <t>TV</t>
  </si>
  <si>
    <t>Set top box</t>
  </si>
  <si>
    <t>DVD/VCR</t>
  </si>
  <si>
    <t xml:space="preserve">Games consoles </t>
  </si>
  <si>
    <t>Power supply units</t>
  </si>
  <si>
    <t>Chest freezer</t>
  </si>
  <si>
    <t>Fridge freezer</t>
  </si>
  <si>
    <t>Refrigerator</t>
  </si>
  <si>
    <t>Upright freezer</t>
  </si>
  <si>
    <t>Washing machine</t>
  </si>
  <si>
    <t>Washer-dryer</t>
  </si>
  <si>
    <t>Dishwasher</t>
  </si>
  <si>
    <t>Tumble dryer</t>
  </si>
  <si>
    <t>Oil</t>
  </si>
  <si>
    <t xml:space="preserve">Medium in-situ efficiency </t>
  </si>
  <si>
    <t>Heat sold</t>
  </si>
  <si>
    <t>Heat sold is waste energy being recovered</t>
  </si>
  <si>
    <t>Bioenergy and waste</t>
  </si>
  <si>
    <t>Assumed efficiency of a biomass boiler</t>
  </si>
  <si>
    <t xml:space="preserve">Total residential </t>
  </si>
  <si>
    <t>Sources</t>
  </si>
  <si>
    <t>Energy Consumption in the UK, 2018</t>
  </si>
  <si>
    <t>DUKES</t>
  </si>
  <si>
    <t>Solid fuels: desktop research</t>
  </si>
  <si>
    <t>https://e-reports-ext.llnl.gov/pdf/550009.pdf</t>
  </si>
  <si>
    <t>*Assumes the most efficient product is 100% efficient to calculate required useful energy for one unit of the product.</t>
  </si>
  <si>
    <t>Iron &amp; steel</t>
  </si>
  <si>
    <t>US Department of Energy</t>
  </si>
  <si>
    <t>Non-ferrous metals</t>
  </si>
  <si>
    <t>Mineral products</t>
  </si>
  <si>
    <t>Chemicals</t>
  </si>
  <si>
    <t>Mechanical engineering &amp; metal products</t>
  </si>
  <si>
    <t>Electrical &amp; instrument engineering</t>
  </si>
  <si>
    <t>Vehicles</t>
  </si>
  <si>
    <t>Food, drink &amp; tobacco</t>
  </si>
  <si>
    <t>Textiles, leather, clothing</t>
  </si>
  <si>
    <t>Paper, printing, publishing</t>
  </si>
  <si>
    <t>Construction</t>
  </si>
  <si>
    <t>Other industries</t>
  </si>
  <si>
    <t>Average of Foundaries, Glass, Machinery, Petroleum refineries and Plastics</t>
  </si>
  <si>
    <t>Unclassified</t>
  </si>
  <si>
    <t>Average of all UK industries above</t>
  </si>
  <si>
    <t>Notes</t>
  </si>
  <si>
    <t>Process and nonprocess loss assumptions are drawn from discussion with industry experts and have been substantiated where possible with review of relevant studies (from MECS)</t>
  </si>
  <si>
    <t xml:space="preserve"> https://energy.gov/eere/amo/manufacturing-energy-and-carbon-footprints-2010-mecs</t>
  </si>
  <si>
    <t>Agriculture</t>
  </si>
  <si>
    <t>natural gas</t>
  </si>
  <si>
    <t>For heating/hot water</t>
  </si>
  <si>
    <t>BEIS Internal Assumption</t>
  </si>
  <si>
    <t>electricity</t>
  </si>
  <si>
    <t>Assumed to be all lights use</t>
  </si>
  <si>
    <t>fluorescent strip lighting</t>
  </si>
  <si>
    <t>Assume half of consumption for lighting is by fluorescent vs half for LED (all strip lighting)</t>
  </si>
  <si>
    <t>LED strip lighting</t>
  </si>
  <si>
    <t>bioenergy and waste</t>
  </si>
  <si>
    <t>Assumption</t>
  </si>
  <si>
    <t>petroleum</t>
  </si>
  <si>
    <t xml:space="preserve">Assumed (petrol/DERV) for vehicle use </t>
  </si>
  <si>
    <t>US efficiences - Fuel Economy, 2011</t>
  </si>
  <si>
    <t>Pubic administration AND commercial AND MISC</t>
  </si>
  <si>
    <t>heating - electricity</t>
  </si>
  <si>
    <t>heating - natural gas</t>
  </si>
  <si>
    <t xml:space="preserve">heating - oil </t>
  </si>
  <si>
    <t>heating - district heating</t>
  </si>
  <si>
    <t>Heat sold bit is waste energy being recovered</t>
  </si>
  <si>
    <t>heating - other</t>
  </si>
  <si>
    <t>Same as gas as that is the main fuel used for heating</t>
  </si>
  <si>
    <t>hot water - electricity</t>
  </si>
  <si>
    <t>hot water - natural gas</t>
  </si>
  <si>
    <t xml:space="preserve">hot water - oil </t>
  </si>
  <si>
    <t>hot water - district heating</t>
  </si>
  <si>
    <t>hot water - other</t>
  </si>
  <si>
    <t>Average efficiency of electricity and gas</t>
  </si>
  <si>
    <t>cooling and humidification - electricity</t>
  </si>
  <si>
    <t>Assumed same as space heating and hot water</t>
  </si>
  <si>
    <t>cooling and humidification - natural gas</t>
  </si>
  <si>
    <t>Assumed same as space heating and hot water - Medium in-situ efficiency for gas boilers</t>
  </si>
  <si>
    <t>cooling and humidification - oil</t>
  </si>
  <si>
    <t>fans - electricity</t>
  </si>
  <si>
    <t>Assumed large fan as it is service sector and took average of old efficiency vs new efficiency</t>
  </si>
  <si>
    <t>http://www.nmbtc.com/fans/white-papers/fan_efficiency_important_selection_criteria/</t>
  </si>
  <si>
    <t>lighting - electricity</t>
  </si>
  <si>
    <t>offices - T12</t>
  </si>
  <si>
    <t>Fluorescent tubes</t>
  </si>
  <si>
    <t>offices - T5</t>
  </si>
  <si>
    <t>offices - T8 halogen Tri AV</t>
  </si>
  <si>
    <t>Halogen</t>
  </si>
  <si>
    <t>offices - T8 halogen Tri B1</t>
  </si>
  <si>
    <t>street lighting - compact fluorescent lighting</t>
  </si>
  <si>
    <t>street lighting - halogen</t>
  </si>
  <si>
    <t xml:space="preserve">street lighting - LED </t>
  </si>
  <si>
    <t>street lighting - mecury high pressure</t>
  </si>
  <si>
    <t>Mercury bulbs are more efficient than fluorescent, less than sodium - calculated average of the two</t>
  </si>
  <si>
    <t>street lighting - metal halide</t>
  </si>
  <si>
    <t xml:space="preserve">street lighting - sodium high pressure </t>
  </si>
  <si>
    <t>Similar efficiency to LED</t>
  </si>
  <si>
    <t>http://www.stouchlighting.com/blog/led-vs-hps-lps-high-and-low-pressure-sodium</t>
  </si>
  <si>
    <t>street lighting - sodium high pressure - new</t>
  </si>
  <si>
    <t>street lighting - sodium low pressure</t>
  </si>
  <si>
    <t>catering - electricity</t>
  </si>
  <si>
    <t>Average efficiency of electric hob and electric oven</t>
  </si>
  <si>
    <t>Product policy data</t>
  </si>
  <si>
    <t>catering - natural gas</t>
  </si>
  <si>
    <t>Average efficiency of gas hob and gas oven</t>
  </si>
  <si>
    <t>catering - oil</t>
  </si>
  <si>
    <t>Assumed to be same as heating w/oil</t>
  </si>
  <si>
    <t>small power - electricity</t>
  </si>
  <si>
    <t>Circuit cabling, fuse distribution etc. All classed as waste</t>
  </si>
  <si>
    <t>ICT equipment - electricity</t>
  </si>
  <si>
    <t>Same as domestic - assumed to be the same efficiency as a TV</t>
  </si>
  <si>
    <t>cooled storage - electricity</t>
  </si>
  <si>
    <t>Calculated with reference to the most efficient product - domestic refrigeration</t>
  </si>
  <si>
    <t>other - electricity</t>
  </si>
  <si>
    <t>Lighting average as that is the main use of electricity</t>
  </si>
  <si>
    <t>other - natural gas</t>
  </si>
  <si>
    <t xml:space="preserve">other - oil </t>
  </si>
  <si>
    <t>other - district heating</t>
  </si>
  <si>
    <t>other - other</t>
  </si>
  <si>
    <t>Average of all efficiencies</t>
  </si>
  <si>
    <t>Total services</t>
  </si>
  <si>
    <t>https://en.wikipedia.org/wiki/Mercury-vapor_lamp</t>
  </si>
  <si>
    <t>2016*</t>
  </si>
  <si>
    <t>Efficiency Explanation/ Rationale</t>
  </si>
  <si>
    <t>Electric cars</t>
  </si>
  <si>
    <t xml:space="preserve">Study states 72-94 per cent of the energy used by an electric car is converted into useful energy. 83 per cent is the average of this. </t>
  </si>
  <si>
    <t>Fuel Economy, 2011</t>
  </si>
  <si>
    <t>Cars (petrol or DERV)</t>
  </si>
  <si>
    <t>Average of 12-30 per cent (amount of energy from fuel put into a conventional vehicle used for forward motion) = 21 per cent</t>
  </si>
  <si>
    <t>LGV</t>
  </si>
  <si>
    <t>Assumed to be the same as cars (petrol and DERV)</t>
  </si>
  <si>
    <t>HGV</t>
  </si>
  <si>
    <t>60% to engine losses, 21% to aerodynamic drag, 13% to rolling resistance, 4% to auxiliary losses, and 2% to drivetrain. Defining useful energy services as the energy needed to overcome the aerodynamic drag, rolling resistance, half the auxiliary losses, and drivetrain, the percentage of useful energy for Heavy Trucks is 38%.</t>
  </si>
  <si>
    <t>US CCTP, 2003</t>
  </si>
  <si>
    <t>Buses</t>
  </si>
  <si>
    <t xml:space="preserve">Energy usage for transit buses calculated for a speed of 20mph = 27% </t>
  </si>
  <si>
    <t>Delorme, 2010</t>
  </si>
  <si>
    <t>Motor cycles</t>
  </si>
  <si>
    <t xml:space="preserve">Energy efficiency of motorcycles powered by gasoline = 15% </t>
  </si>
  <si>
    <t>Chiu, 1999</t>
  </si>
  <si>
    <t>Rail</t>
  </si>
  <si>
    <t>Petroleum + coal</t>
  </si>
  <si>
    <t>Diesel engines are estimated to be 30% efficient. Small amount of coal consumption has also been included here.</t>
  </si>
  <si>
    <t>Lindgreen, 2005</t>
  </si>
  <si>
    <t>Electric engines are 65% efficient</t>
  </si>
  <si>
    <t>Air</t>
  </si>
  <si>
    <t>Most efficient aircrafts have a thermal efficiency of 55-60% and propulsive efficiency of 65-70%. To take into account less efficient aircraft, overall efficiency is estimated using the lower end of each range 55 x 65 = 36%</t>
  </si>
  <si>
    <t>Schafer, 2009</t>
  </si>
  <si>
    <t>Propulsive coefficient of merchant ships = 60 - 70%, thermal efficiency of marine diesel engines = 45% . Overall is estimated to be 65% x 45% = 29%.</t>
  </si>
  <si>
    <t>Barrass, 2004; Rowen, 2008</t>
  </si>
  <si>
    <t>Total transport</t>
  </si>
  <si>
    <t>*Latest data available for transport consumption is for 2016</t>
  </si>
  <si>
    <t>https://e-reports-ext.llnl.gov/pdf/537889.pdf</t>
  </si>
  <si>
    <t>U.S. Department of Energy: Energy Efficiency &amp; Renewable Energy. Fuel Economy: Where the Energy
Goes. October 2011. Available at: http://www.fueleconomy.gov/feg/atv.shtml. (Fuel Economy, 2011)</t>
  </si>
  <si>
    <t>Barrass, C.B. Ship Design and Performance for Masters and Mates. Elsevier Butterworth-Heinemann,
MA: 2004. ISBN 0 7506 6000 7. Available at: http://www.scribd.com/doc/55059019/Ship-Design-and-
Performance-for-Masters-and-Mates#archive. (Barrass, 2004)</t>
  </si>
  <si>
    <t>Rowen, A.L. "Marine engine," in AccessScience, McGraw-Hill Companies, 2008, Available at: http://www.accessscience.com. (Rowen, 2008).</t>
  </si>
  <si>
    <t>Chiu, Y.C. and G. H. Tzeng. “The market acceptance of electric motorcycles in Taiwan experience through
a stated preference analysis.” Transportation Research Part D: Transport and Environment: 4(2), p127-
146, 1999. Available at: http://www.sciencedirect.com/science/article/pii/S1361920999000012 (Chiu,
1999)</t>
  </si>
  <si>
    <t>U.S. Climate Change Technology Program: Technology Options for the Near and Long Term. November
2003. Available at: http://www.ewp.rpi.edu/hartford/~stephc/EP/Research/
Articles%20%26%20Reports/CCTP_TechOptions_Paper.pdf. (US CCTP, 2003).</t>
  </si>
  <si>
    <t>Delorme, A. et al. “Fuel consumption potential of medium- and heavy-duty applications.” The 25th World
Battery, Hybrid, and Fuel Cell Electric Vehicle Symposium &amp; Exhibition. Shenzhen, China, Nov. 5-9, 2010.
Available at: http://www.autonomie.net/docs/6%20-%20Papers/Heavy%20duty/fuel_consumption_
potential.pdf (Delorme, 2010)</t>
  </si>
  <si>
    <t>Case Study: Lightbulbs</t>
  </si>
  <si>
    <t>Chart B1: Energy Consumed for light by bulb type</t>
  </si>
  <si>
    <t>Lightbulb Graphic</t>
  </si>
  <si>
    <t>Year</t>
  </si>
  <si>
    <t>Standard Light Bulb</t>
  </si>
  <si>
    <t>Fluorescent Strip Lighting</t>
  </si>
  <si>
    <t>Energy Saving Light Bulb</t>
  </si>
  <si>
    <t>Energy Consumed</t>
  </si>
  <si>
    <t>Percentage of rejected Energy</t>
  </si>
  <si>
    <t>ECUK 2017*</t>
  </si>
  <si>
    <t>*For time series comparisons the Energy Consumption in the UK edition published in 2017 has been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</si>
</sst>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Arial"/>
      <family val="2"/>
    </font>
    <font>
      <b/>
      <sz val="10"/>
      <color theme="1"/>
      <name val="Arial"/>
      <family val="2"/>
    </font>
    <font>
      <i/>
      <sz val="10"/>
      <color theme="1"/>
      <name val="Arial"/>
      <family val="2"/>
    </font>
    <font>
      <b/>
      <sz val="10"/>
      <name val="Arial"/>
      <family val="2"/>
    </font>
    <font>
      <sz val="10"/>
      <color theme="0" tint="-0.499984740745262"/>
      <name val="Arial"/>
      <family val="2"/>
    </font>
    <font>
      <u/>
      <sz val="10"/>
      <color theme="10"/>
      <name val="Arial"/>
      <family val="2"/>
    </font>
    <font>
      <sz val="10"/>
      <name val="Arial"/>
      <family val="2"/>
    </font>
    <font>
      <sz val="10"/>
      <name val="MS Sans Serif"/>
      <family val="2"/>
    </font>
    <font>
      <i/>
      <sz val="10"/>
      <name val="Arial"/>
      <family val="2"/>
    </font>
    <font>
      <i/>
      <u/>
      <sz val="11"/>
      <color theme="1"/>
      <name val="Calibri"/>
      <family val="2"/>
      <scheme val="minor"/>
    </font>
    <font>
      <sz val="18"/>
      <color theme="1"/>
      <name val="Calibri"/>
      <family val="2"/>
      <scheme val="minor"/>
    </font>
    <font>
      <i/>
      <u/>
      <sz val="11"/>
      <color theme="10"/>
      <name val="Calibri"/>
      <family val="2"/>
      <scheme val="minor"/>
    </font>
    <font>
      <i/>
      <sz val="10"/>
      <color theme="1"/>
      <name val="Arial"/>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s>
  <borders count="28">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rgb="FF000000"/>
      </right>
      <top/>
      <bottom/>
      <diagonal/>
    </border>
    <border>
      <left style="thin">
        <color indexed="64"/>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0" borderId="0"/>
  </cellStyleXfs>
  <cellXfs count="196">
    <xf numFmtId="0" fontId="0" fillId="0" borderId="0" xfId="0"/>
    <xf numFmtId="164" fontId="4" fillId="0" borderId="0" xfId="1" applyNumberFormat="1" applyFont="1" applyAlignment="1">
      <alignment vertical="top"/>
    </xf>
    <xf numFmtId="0" fontId="4" fillId="0" borderId="0" xfId="0" applyFont="1" applyAlignment="1">
      <alignment vertical="top"/>
    </xf>
    <xf numFmtId="0" fontId="4" fillId="0" borderId="0" xfId="0" applyFont="1" applyAlignment="1">
      <alignment horizontal="left" vertical="top" indent="1"/>
    </xf>
    <xf numFmtId="0" fontId="5" fillId="0" borderId="0" xfId="0" applyFont="1" applyAlignment="1">
      <alignment horizontal="left" vertical="top"/>
    </xf>
    <xf numFmtId="0" fontId="4" fillId="0" borderId="1" xfId="0" applyFont="1" applyBorder="1" applyAlignment="1">
      <alignment vertical="top"/>
    </xf>
    <xf numFmtId="164" fontId="6" fillId="0" borderId="1" xfId="1" applyNumberFormat="1" applyFont="1" applyBorder="1" applyAlignment="1">
      <alignment horizontal="right" vertical="top"/>
    </xf>
    <xf numFmtId="0" fontId="6" fillId="0" borderId="1" xfId="0" applyFont="1" applyBorder="1" applyAlignment="1">
      <alignment horizontal="right" vertical="top"/>
    </xf>
    <xf numFmtId="0" fontId="5" fillId="0" borderId="1" xfId="0" applyFont="1" applyBorder="1" applyAlignment="1">
      <alignment vertical="top"/>
    </xf>
    <xf numFmtId="0" fontId="5" fillId="0" borderId="1" xfId="0" applyFont="1" applyBorder="1" applyAlignment="1">
      <alignment horizontal="right" vertical="top" wrapText="1"/>
    </xf>
    <xf numFmtId="0" fontId="6" fillId="0" borderId="0" xfId="0" applyFont="1" applyAlignment="1">
      <alignment horizontal="left" vertical="top"/>
    </xf>
    <xf numFmtId="0" fontId="4" fillId="0" borderId="0" xfId="0" applyFont="1" applyAlignment="1">
      <alignment horizontal="left" vertical="top" wrapText="1" indent="1"/>
    </xf>
    <xf numFmtId="0" fontId="4"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vertical="top"/>
    </xf>
    <xf numFmtId="0" fontId="10" fillId="0" borderId="0" xfId="3" applyFont="1" applyAlignment="1">
      <alignment vertical="top"/>
    </xf>
    <xf numFmtId="0" fontId="4" fillId="0" borderId="0" xfId="0" applyFont="1"/>
    <xf numFmtId="0" fontId="5" fillId="0" borderId="0" xfId="0" applyFont="1" applyAlignment="1">
      <alignment horizontal="left"/>
    </xf>
    <xf numFmtId="0" fontId="4" fillId="0" borderId="1" xfId="0" applyFont="1" applyBorder="1"/>
    <xf numFmtId="0" fontId="6" fillId="0" borderId="1" xfId="0" applyFont="1" applyBorder="1" applyAlignment="1">
      <alignment horizontal="right"/>
    </xf>
    <xf numFmtId="0" fontId="10" fillId="0" borderId="0" xfId="4" applyFont="1"/>
    <xf numFmtId="0" fontId="10" fillId="0" borderId="0" xfId="4" applyFont="1" applyAlignment="1">
      <alignment vertical="top"/>
    </xf>
    <xf numFmtId="0" fontId="4" fillId="0" borderId="0" xfId="0" applyFont="1" applyAlignment="1">
      <alignment wrapText="1"/>
    </xf>
    <xf numFmtId="0" fontId="10" fillId="0" borderId="1" xfId="4" applyFont="1" applyBorder="1" applyAlignment="1">
      <alignment vertical="top"/>
    </xf>
    <xf numFmtId="0" fontId="5" fillId="0" borderId="2" xfId="0" applyFont="1" applyBorder="1" applyAlignment="1">
      <alignment vertical="top"/>
    </xf>
    <xf numFmtId="0" fontId="6" fillId="0" borderId="0" xfId="0" applyFont="1"/>
    <xf numFmtId="0" fontId="10" fillId="0" borderId="0" xfId="0" applyFont="1"/>
    <xf numFmtId="0" fontId="9" fillId="0" borderId="0" xfId="3" applyFont="1"/>
    <xf numFmtId="0" fontId="4" fillId="0" borderId="0" xfId="0" applyFont="1" applyAlignment="1">
      <alignment horizontal="left" indent="1"/>
    </xf>
    <xf numFmtId="164" fontId="4" fillId="0" borderId="0" xfId="1" applyNumberFormat="1" applyFont="1"/>
    <xf numFmtId="164" fontId="6" fillId="0" borderId="1" xfId="1" applyNumberFormat="1" applyFont="1" applyBorder="1" applyAlignment="1">
      <alignment horizontal="right"/>
    </xf>
    <xf numFmtId="0" fontId="4" fillId="0" borderId="0" xfId="0" applyFont="1" applyAlignment="1">
      <alignment horizontal="left" indent="2"/>
    </xf>
    <xf numFmtId="0" fontId="4" fillId="0" borderId="1" xfId="0" applyFont="1" applyBorder="1" applyAlignment="1">
      <alignment horizontal="left" indent="1"/>
    </xf>
    <xf numFmtId="0" fontId="5" fillId="0" borderId="3" xfId="0" applyFont="1" applyBorder="1"/>
    <xf numFmtId="0" fontId="12" fillId="0" borderId="0" xfId="0" applyFont="1"/>
    <xf numFmtId="0" fontId="12" fillId="0" borderId="0" xfId="0" applyFont="1" applyAlignment="1">
      <alignment vertical="top"/>
    </xf>
    <xf numFmtId="0" fontId="6" fillId="0" borderId="0" xfId="0" applyFont="1" applyAlignment="1">
      <alignment horizontal="left" vertical="top" indent="1"/>
    </xf>
    <xf numFmtId="0" fontId="5" fillId="0" borderId="3" xfId="0" applyFont="1" applyBorder="1" applyAlignment="1">
      <alignment vertical="top"/>
    </xf>
    <xf numFmtId="0" fontId="8" fillId="0" borderId="0" xfId="0" applyFont="1" applyAlignment="1">
      <alignment vertical="top"/>
    </xf>
    <xf numFmtId="1" fontId="8" fillId="0" borderId="0" xfId="0" applyNumberFormat="1" applyFont="1" applyAlignment="1">
      <alignment vertical="top"/>
    </xf>
    <xf numFmtId="165" fontId="4" fillId="0" borderId="0" xfId="0" applyNumberFormat="1" applyFont="1" applyAlignment="1">
      <alignment vertical="top"/>
    </xf>
    <xf numFmtId="0" fontId="10" fillId="0" borderId="0" xfId="0" applyFont="1" applyAlignment="1">
      <alignment vertical="top"/>
    </xf>
    <xf numFmtId="0" fontId="10" fillId="0" borderId="0" xfId="0" applyFont="1" applyAlignment="1">
      <alignment horizontal="left" vertical="top"/>
    </xf>
    <xf numFmtId="164" fontId="4" fillId="2" borderId="0" xfId="1" applyNumberFormat="1" applyFont="1" applyFill="1" applyAlignment="1">
      <alignment horizontal="right" vertical="top" wrapText="1"/>
    </xf>
    <xf numFmtId="0" fontId="5" fillId="0" borderId="0" xfId="0" applyFont="1" applyAlignment="1">
      <alignment vertical="top"/>
    </xf>
    <xf numFmtId="0" fontId="0" fillId="2" borderId="0" xfId="0" applyFill="1"/>
    <xf numFmtId="0" fontId="0" fillId="2" borderId="5" xfId="0" applyFill="1" applyBorder="1"/>
    <xf numFmtId="0" fontId="0" fillId="2" borderId="10" xfId="0" applyFill="1" applyBorder="1"/>
    <xf numFmtId="0" fontId="0" fillId="2" borderId="8" xfId="0" applyFill="1" applyBorder="1"/>
    <xf numFmtId="0" fontId="0" fillId="2" borderId="12" xfId="0" applyFill="1" applyBorder="1"/>
    <xf numFmtId="0" fontId="0" fillId="2" borderId="4" xfId="0" applyFill="1" applyBorder="1"/>
    <xf numFmtId="3" fontId="0" fillId="2" borderId="14" xfId="0" applyNumberFormat="1" applyFill="1" applyBorder="1"/>
    <xf numFmtId="9" fontId="0" fillId="2" borderId="13" xfId="2" applyFont="1" applyFill="1" applyBorder="1"/>
    <xf numFmtId="3" fontId="0" fillId="2" borderId="4" xfId="0" applyNumberFormat="1" applyFill="1" applyBorder="1"/>
    <xf numFmtId="3" fontId="0" fillId="2" borderId="15" xfId="0" applyNumberFormat="1" applyFill="1" applyBorder="1"/>
    <xf numFmtId="3" fontId="0" fillId="2" borderId="9" xfId="0" applyNumberFormat="1" applyFill="1" applyBorder="1"/>
    <xf numFmtId="9" fontId="0" fillId="2" borderId="7" xfId="2" applyFont="1" applyFill="1" applyBorder="1"/>
    <xf numFmtId="3" fontId="0" fillId="2" borderId="0" xfId="0" applyNumberFormat="1" applyFill="1"/>
    <xf numFmtId="3" fontId="0" fillId="2" borderId="11" xfId="0" applyNumberFormat="1" applyFill="1" applyBorder="1"/>
    <xf numFmtId="0" fontId="0" fillId="2" borderId="14" xfId="0" applyFill="1" applyBorder="1"/>
    <xf numFmtId="0" fontId="0" fillId="2" borderId="15" xfId="0" applyFill="1" applyBorder="1"/>
    <xf numFmtId="0" fontId="0" fillId="2" borderId="9" xfId="0" applyFill="1" applyBorder="1"/>
    <xf numFmtId="9" fontId="0" fillId="2" borderId="6" xfId="2" applyFont="1" applyFill="1" applyBorder="1"/>
    <xf numFmtId="3" fontId="0" fillId="2" borderId="10" xfId="0" applyNumberFormat="1" applyFill="1" applyBorder="1"/>
    <xf numFmtId="3" fontId="0" fillId="2" borderId="5" xfId="0" applyNumberFormat="1" applyFill="1" applyBorder="1"/>
    <xf numFmtId="9" fontId="0" fillId="2" borderId="8" xfId="2" applyFont="1" applyFill="1" applyBorder="1"/>
    <xf numFmtId="3" fontId="0" fillId="2" borderId="12" xfId="0" applyNumberFormat="1" applyFill="1" applyBorder="1"/>
    <xf numFmtId="0" fontId="5" fillId="0" borderId="0" xfId="0" applyFont="1"/>
    <xf numFmtId="164" fontId="4" fillId="2" borderId="1" xfId="1" applyNumberFormat="1" applyFont="1" applyFill="1" applyBorder="1" applyAlignment="1">
      <alignment horizontal="right" vertical="top" wrapText="1"/>
    </xf>
    <xf numFmtId="9" fontId="4" fillId="2" borderId="2" xfId="2" applyFont="1" applyFill="1" applyBorder="1" applyAlignment="1">
      <alignment vertical="top"/>
    </xf>
    <xf numFmtId="164" fontId="5" fillId="2" borderId="3" xfId="0" applyNumberFormat="1" applyFont="1" applyFill="1" applyBorder="1" applyAlignment="1">
      <alignment horizontal="right"/>
    </xf>
    <xf numFmtId="9" fontId="5" fillId="2" borderId="3" xfId="2" applyFont="1" applyFill="1" applyBorder="1"/>
    <xf numFmtId="2" fontId="6" fillId="2" borderId="7" xfId="0" applyNumberFormat="1" applyFont="1" applyFill="1" applyBorder="1" applyAlignment="1">
      <alignment vertical="top"/>
    </xf>
    <xf numFmtId="2" fontId="6" fillId="2" borderId="6" xfId="0" applyNumberFormat="1" applyFont="1" applyFill="1" applyBorder="1" applyAlignment="1">
      <alignment vertical="top"/>
    </xf>
    <xf numFmtId="2" fontId="4" fillId="2" borderId="17" xfId="0" applyNumberFormat="1" applyFont="1" applyFill="1" applyBorder="1" applyAlignment="1">
      <alignment vertical="top"/>
    </xf>
    <xf numFmtId="0" fontId="5" fillId="0" borderId="8" xfId="0" applyFont="1" applyBorder="1" applyAlignment="1">
      <alignment horizontal="right" vertical="top" wrapText="1"/>
    </xf>
    <xf numFmtId="164" fontId="4" fillId="2" borderId="7" xfId="1" applyNumberFormat="1" applyFont="1" applyFill="1" applyBorder="1" applyAlignment="1">
      <alignment horizontal="right" vertical="top" wrapText="1"/>
    </xf>
    <xf numFmtId="164" fontId="4" fillId="2" borderId="6" xfId="1" applyNumberFormat="1" applyFont="1" applyFill="1" applyBorder="1" applyAlignment="1">
      <alignment horizontal="right" vertical="top" wrapText="1"/>
    </xf>
    <xf numFmtId="164" fontId="4" fillId="2" borderId="17" xfId="1" applyNumberFormat="1" applyFont="1" applyFill="1" applyBorder="1" applyAlignment="1">
      <alignment horizontal="right" vertical="top" wrapText="1"/>
    </xf>
    <xf numFmtId="0" fontId="5" fillId="0" borderId="8" xfId="0" applyFont="1" applyBorder="1" applyAlignment="1">
      <alignment horizontal="left" vertical="top" wrapText="1" indent="1"/>
    </xf>
    <xf numFmtId="0" fontId="4" fillId="0" borderId="7" xfId="0" applyFont="1" applyBorder="1" applyAlignment="1">
      <alignment horizontal="left" vertical="top" wrapText="1" indent="1"/>
    </xf>
    <xf numFmtId="0" fontId="4" fillId="2" borderId="7" xfId="0" applyFont="1" applyFill="1" applyBorder="1" applyAlignment="1">
      <alignment horizontal="left" vertical="top" wrapText="1" indent="1"/>
    </xf>
    <xf numFmtId="0" fontId="4" fillId="2" borderId="7" xfId="0" applyFont="1" applyFill="1" applyBorder="1" applyAlignment="1">
      <alignment horizontal="left" vertical="top" indent="1"/>
    </xf>
    <xf numFmtId="0" fontId="4" fillId="0" borderId="7" xfId="0" applyFont="1" applyBorder="1" applyAlignment="1">
      <alignment horizontal="left" indent="1"/>
    </xf>
    <xf numFmtId="0" fontId="5" fillId="2" borderId="17" xfId="0" applyFont="1" applyFill="1" applyBorder="1" applyAlignment="1">
      <alignment horizontal="left" vertical="top" indent="1"/>
    </xf>
    <xf numFmtId="164" fontId="4" fillId="0" borderId="7" xfId="1" applyNumberFormat="1" applyFont="1" applyBorder="1" applyAlignment="1">
      <alignment horizontal="right" vertical="top" wrapText="1"/>
    </xf>
    <xf numFmtId="0" fontId="4" fillId="2" borderId="7" xfId="0" applyFont="1" applyFill="1" applyBorder="1" applyAlignment="1">
      <alignment vertical="top"/>
    </xf>
    <xf numFmtId="164" fontId="5" fillId="2" borderId="17" xfId="1" applyNumberFormat="1" applyFont="1" applyFill="1" applyBorder="1" applyAlignment="1">
      <alignment vertical="top"/>
    </xf>
    <xf numFmtId="0" fontId="5" fillId="0" borderId="5" xfId="0" applyFont="1" applyBorder="1" applyAlignment="1">
      <alignment vertical="top"/>
    </xf>
    <xf numFmtId="0" fontId="4" fillId="0" borderId="7" xfId="0" applyFont="1" applyBorder="1"/>
    <xf numFmtId="0" fontId="4" fillId="2" borderId="7" xfId="0" applyFont="1" applyFill="1" applyBorder="1"/>
    <xf numFmtId="164" fontId="5" fillId="2" borderId="19" xfId="0" applyNumberFormat="1" applyFont="1" applyFill="1" applyBorder="1"/>
    <xf numFmtId="164" fontId="5" fillId="2" borderId="3" xfId="1" applyNumberFormat="1" applyFont="1" applyFill="1" applyBorder="1" applyAlignment="1">
      <alignment vertical="top"/>
    </xf>
    <xf numFmtId="0" fontId="4" fillId="0" borderId="7" xfId="0" applyFont="1" applyBorder="1" applyAlignment="1">
      <alignment horizontal="left" vertical="top" indent="1"/>
    </xf>
    <xf numFmtId="0" fontId="4" fillId="0" borderId="6" xfId="0" applyFont="1" applyBorder="1" applyAlignment="1">
      <alignment horizontal="left" vertical="top" wrapText="1" indent="1"/>
    </xf>
    <xf numFmtId="0" fontId="5" fillId="0" borderId="19" xfId="0" applyFont="1" applyBorder="1" applyAlignment="1">
      <alignment horizontal="left" vertical="top" indent="1"/>
    </xf>
    <xf numFmtId="164" fontId="5" fillId="2" borderId="20" xfId="1" applyNumberFormat="1" applyFont="1" applyFill="1" applyBorder="1" applyAlignment="1">
      <alignment vertical="top"/>
    </xf>
    <xf numFmtId="164" fontId="5" fillId="2" borderId="19" xfId="1" applyNumberFormat="1" applyFont="1" applyFill="1" applyBorder="1" applyAlignment="1">
      <alignment vertical="top"/>
    </xf>
    <xf numFmtId="0" fontId="2" fillId="2" borderId="0" xfId="0" applyFont="1" applyFill="1"/>
    <xf numFmtId="0" fontId="0" fillId="2" borderId="11" xfId="0" applyFill="1" applyBorder="1"/>
    <xf numFmtId="164" fontId="7" fillId="3" borderId="5" xfId="1" applyNumberFormat="1" applyFont="1" applyFill="1" applyBorder="1" applyAlignment="1">
      <alignment horizontal="right" vertical="top" wrapText="1"/>
    </xf>
    <xf numFmtId="164" fontId="4" fillId="3" borderId="0" xfId="1" applyNumberFormat="1" applyFont="1" applyFill="1" applyAlignment="1">
      <alignment vertical="top"/>
    </xf>
    <xf numFmtId="0" fontId="7" fillId="3" borderId="10" xfId="0" applyFont="1" applyFill="1" applyBorder="1" applyAlignment="1">
      <alignment horizontal="right" vertical="top"/>
    </xf>
    <xf numFmtId="164" fontId="4" fillId="3" borderId="9" xfId="1" applyNumberFormat="1" applyFont="1" applyFill="1" applyBorder="1" applyAlignment="1">
      <alignment vertical="top"/>
    </xf>
    <xf numFmtId="164" fontId="4" fillId="3" borderId="16" xfId="1" applyNumberFormat="1" applyFont="1" applyFill="1" applyBorder="1" applyAlignment="1">
      <alignment vertical="top"/>
    </xf>
    <xf numFmtId="164" fontId="7" fillId="3" borderId="1" xfId="1" applyNumberFormat="1" applyFont="1" applyFill="1" applyBorder="1" applyAlignment="1">
      <alignment horizontal="right" vertical="top" wrapText="1"/>
    </xf>
    <xf numFmtId="164" fontId="4" fillId="3" borderId="0" xfId="1" applyNumberFormat="1" applyFont="1" applyFill="1"/>
    <xf numFmtId="164" fontId="4" fillId="3" borderId="0" xfId="0" applyNumberFormat="1" applyFont="1" applyFill="1" applyAlignment="1">
      <alignment horizontal="right"/>
    </xf>
    <xf numFmtId="164" fontId="4" fillId="3" borderId="9" xfId="1" applyNumberFormat="1" applyFont="1" applyFill="1" applyBorder="1" applyAlignment="1">
      <alignment vertical="top" wrapText="1"/>
    </xf>
    <xf numFmtId="0" fontId="5" fillId="4" borderId="5" xfId="0" applyFont="1" applyFill="1" applyBorder="1" applyAlignment="1">
      <alignment horizontal="right" vertical="top"/>
    </xf>
    <xf numFmtId="0" fontId="4" fillId="4" borderId="0" xfId="0" applyFont="1" applyFill="1" applyAlignment="1">
      <alignment vertical="top"/>
    </xf>
    <xf numFmtId="9" fontId="4" fillId="4" borderId="0" xfId="2" applyFont="1" applyFill="1" applyAlignment="1">
      <alignment vertical="top"/>
    </xf>
    <xf numFmtId="0" fontId="5" fillId="4" borderId="1" xfId="0" applyFont="1" applyFill="1" applyBorder="1" applyAlignment="1">
      <alignment horizontal="right" vertical="top"/>
    </xf>
    <xf numFmtId="9" fontId="4" fillId="4" borderId="1" xfId="2" applyFont="1" applyFill="1" applyBorder="1" applyAlignment="1">
      <alignment vertical="top"/>
    </xf>
    <xf numFmtId="0" fontId="4" fillId="4" borderId="0" xfId="0" applyFont="1" applyFill="1"/>
    <xf numFmtId="9" fontId="4" fillId="4" borderId="0" xfId="2" applyFont="1" applyFill="1"/>
    <xf numFmtId="9" fontId="4" fillId="4" borderId="0" xfId="2" applyFont="1" applyFill="1" applyAlignment="1">
      <alignment horizontal="right"/>
    </xf>
    <xf numFmtId="9" fontId="10" fillId="4" borderId="1" xfId="2" applyFont="1" applyFill="1" applyBorder="1"/>
    <xf numFmtId="0" fontId="13" fillId="2" borderId="0" xfId="0" applyFont="1" applyFill="1"/>
    <xf numFmtId="0" fontId="3" fillId="2" borderId="0" xfId="3" applyFill="1"/>
    <xf numFmtId="0" fontId="14" fillId="2" borderId="0" xfId="0" applyFont="1" applyFill="1"/>
    <xf numFmtId="0" fontId="3" fillId="0" borderId="0" xfId="3" applyAlignment="1">
      <alignment vertical="top"/>
    </xf>
    <xf numFmtId="0" fontId="6" fillId="0" borderId="11" xfId="0" applyFont="1" applyBorder="1" applyAlignment="1">
      <alignment horizontal="right" vertical="top"/>
    </xf>
    <xf numFmtId="0" fontId="5" fillId="2" borderId="21" xfId="0" applyFont="1" applyFill="1" applyBorder="1" applyAlignment="1">
      <alignment vertical="top"/>
    </xf>
    <xf numFmtId="0" fontId="6" fillId="2" borderId="11" xfId="0" applyFont="1" applyFill="1" applyBorder="1" applyAlignment="1">
      <alignment horizontal="left" vertical="top"/>
    </xf>
    <xf numFmtId="0" fontId="15" fillId="0" borderId="11" xfId="3" applyFont="1" applyBorder="1" applyAlignment="1">
      <alignment horizontal="left" vertical="center"/>
    </xf>
    <xf numFmtId="0" fontId="6" fillId="2" borderId="11" xfId="0" applyFont="1" applyFill="1" applyBorder="1" applyAlignment="1">
      <alignment horizontal="left" vertical="top" wrapText="1"/>
    </xf>
    <xf numFmtId="0" fontId="4" fillId="2" borderId="11" xfId="0" applyFont="1" applyFill="1" applyBorder="1" applyAlignment="1">
      <alignment horizontal="left" vertical="top"/>
    </xf>
    <xf numFmtId="0" fontId="5" fillId="0" borderId="10" xfId="0" applyFont="1" applyBorder="1" applyAlignment="1">
      <alignment horizontal="right" vertical="top" wrapText="1"/>
    </xf>
    <xf numFmtId="164" fontId="4" fillId="0" borderId="9" xfId="1" applyNumberFormat="1" applyFont="1" applyBorder="1" applyAlignment="1">
      <alignment horizontal="right" vertical="top" wrapText="1"/>
    </xf>
    <xf numFmtId="164" fontId="4" fillId="2" borderId="9" xfId="1" applyNumberFormat="1" applyFont="1" applyFill="1" applyBorder="1" applyAlignment="1">
      <alignment horizontal="right" vertical="top" wrapText="1"/>
    </xf>
    <xf numFmtId="0" fontId="4" fillId="2" borderId="9" xfId="0" applyFont="1" applyFill="1" applyBorder="1" applyAlignment="1">
      <alignment vertical="top"/>
    </xf>
    <xf numFmtId="43" fontId="4" fillId="2" borderId="9" xfId="1" applyFont="1" applyFill="1" applyBorder="1" applyAlignment="1">
      <alignment horizontal="right" vertical="top" wrapText="1"/>
    </xf>
    <xf numFmtId="164" fontId="5" fillId="2" borderId="18" xfId="1" applyNumberFormat="1" applyFont="1" applyFill="1" applyBorder="1" applyAlignment="1">
      <alignment vertical="top"/>
    </xf>
    <xf numFmtId="0" fontId="5" fillId="0" borderId="8" xfId="0" applyFont="1" applyBorder="1" applyAlignment="1">
      <alignment horizontal="left" vertical="top"/>
    </xf>
    <xf numFmtId="164" fontId="4" fillId="2" borderId="16" xfId="1" applyNumberFormat="1" applyFont="1" applyFill="1" applyBorder="1" applyAlignment="1">
      <alignment horizontal="right" vertical="top" wrapText="1"/>
    </xf>
    <xf numFmtId="164" fontId="4" fillId="2" borderId="18" xfId="1" applyNumberFormat="1" applyFont="1" applyFill="1" applyBorder="1" applyAlignment="1">
      <alignment horizontal="right" vertical="top" wrapText="1"/>
    </xf>
    <xf numFmtId="0" fontId="5" fillId="0" borderId="12" xfId="0" applyFont="1" applyBorder="1" applyAlignment="1">
      <alignment horizontal="left" vertical="top"/>
    </xf>
    <xf numFmtId="0" fontId="4" fillId="0" borderId="9" xfId="0" applyFont="1" applyBorder="1"/>
    <xf numFmtId="164" fontId="5" fillId="2" borderId="20" xfId="0" applyNumberFormat="1" applyFont="1" applyFill="1" applyBorder="1"/>
    <xf numFmtId="0" fontId="4" fillId="0" borderId="7" xfId="0" applyFont="1" applyBorder="1" applyAlignment="1">
      <alignment horizontal="left"/>
    </xf>
    <xf numFmtId="0" fontId="5" fillId="0" borderId="18" xfId="0" applyFont="1" applyBorder="1" applyAlignment="1">
      <alignment horizontal="left"/>
    </xf>
    <xf numFmtId="0" fontId="6" fillId="0" borderId="7" xfId="0" applyFont="1" applyBorder="1" applyAlignment="1">
      <alignment horizontal="left"/>
    </xf>
    <xf numFmtId="0" fontId="6" fillId="0" borderId="7" xfId="0" applyFont="1" applyBorder="1" applyAlignment="1">
      <alignment horizontal="left" vertical="top"/>
    </xf>
    <xf numFmtId="0" fontId="6" fillId="0" borderId="7" xfId="0" applyFont="1" applyBorder="1" applyAlignment="1">
      <alignment horizontal="left" indent="1"/>
    </xf>
    <xf numFmtId="0" fontId="5" fillId="4" borderId="8" xfId="0" applyFont="1" applyFill="1" applyBorder="1" applyAlignment="1">
      <alignment horizontal="right" vertical="top"/>
    </xf>
    <xf numFmtId="9" fontId="4" fillId="4" borderId="7" xfId="2" applyFont="1" applyFill="1" applyBorder="1" applyAlignment="1">
      <alignment vertical="top"/>
    </xf>
    <xf numFmtId="9" fontId="4" fillId="4" borderId="7" xfId="2" applyFont="1" applyFill="1" applyBorder="1" applyAlignment="1">
      <alignment vertical="top" wrapText="1"/>
    </xf>
    <xf numFmtId="9" fontId="4" fillId="4" borderId="6" xfId="2" applyFont="1" applyFill="1" applyBorder="1" applyAlignment="1">
      <alignment vertical="top"/>
    </xf>
    <xf numFmtId="9" fontId="4" fillId="2" borderId="19" xfId="2" applyFont="1" applyFill="1" applyBorder="1" applyAlignment="1">
      <alignment vertical="top"/>
    </xf>
    <xf numFmtId="0" fontId="6" fillId="2" borderId="7" xfId="0" applyFont="1" applyFill="1" applyBorder="1" applyAlignment="1">
      <alignment horizontal="left" vertical="top" wrapText="1"/>
    </xf>
    <xf numFmtId="2" fontId="4" fillId="0" borderId="17" xfId="0" applyNumberFormat="1" applyFont="1" applyBorder="1" applyAlignment="1">
      <alignment horizontal="left"/>
    </xf>
    <xf numFmtId="0" fontId="15" fillId="0" borderId="7" xfId="3" applyFont="1" applyBorder="1" applyAlignment="1">
      <alignment horizontal="left" vertical="center"/>
    </xf>
    <xf numFmtId="0" fontId="5" fillId="0" borderId="12" xfId="0" applyFont="1" applyBorder="1" applyAlignment="1">
      <alignment horizontal="left" vertical="top" wrapText="1" indent="1"/>
    </xf>
    <xf numFmtId="0" fontId="4" fillId="0" borderId="15" xfId="0" applyFont="1" applyBorder="1"/>
    <xf numFmtId="0" fontId="4" fillId="0" borderId="11" xfId="0" applyFont="1" applyBorder="1" applyAlignment="1">
      <alignment horizontal="left" indent="1"/>
    </xf>
    <xf numFmtId="0" fontId="4" fillId="2" borderId="11" xfId="0" applyFont="1" applyFill="1" applyBorder="1" applyAlignment="1">
      <alignment horizontal="left" vertical="top" wrapText="1" indent="1"/>
    </xf>
    <xf numFmtId="0" fontId="4" fillId="0" borderId="11" xfId="0" applyFont="1" applyBorder="1" applyAlignment="1">
      <alignment horizontal="left"/>
    </xf>
    <xf numFmtId="0" fontId="4" fillId="0" borderId="22" xfId="0" applyFont="1" applyBorder="1" applyAlignment="1">
      <alignment horizontal="left" indent="1"/>
    </xf>
    <xf numFmtId="0" fontId="5" fillId="0" borderId="12" xfId="0" applyFont="1" applyBorder="1" applyAlignment="1">
      <alignment horizontal="right" vertical="top"/>
    </xf>
    <xf numFmtId="0" fontId="6" fillId="0" borderId="11" xfId="0" applyFont="1" applyBorder="1" applyAlignment="1">
      <alignment vertical="top"/>
    </xf>
    <xf numFmtId="0" fontId="6" fillId="0" borderId="22" xfId="0" applyFont="1" applyBorder="1" applyAlignment="1">
      <alignment horizontal="right" vertical="top" wrapText="1"/>
    </xf>
    <xf numFmtId="0" fontId="5" fillId="0" borderId="23" xfId="0" applyFont="1" applyBorder="1" applyAlignment="1">
      <alignment vertical="top"/>
    </xf>
    <xf numFmtId="0" fontId="9" fillId="0" borderId="0" xfId="3" applyFont="1" applyAlignment="1">
      <alignment vertical="top"/>
    </xf>
    <xf numFmtId="164" fontId="4" fillId="2" borderId="9" xfId="0" applyNumberFormat="1" applyFont="1" applyFill="1" applyBorder="1"/>
    <xf numFmtId="0" fontId="4" fillId="0" borderId="11" xfId="0" applyFont="1" applyBorder="1" applyAlignment="1">
      <alignment horizontal="left" wrapText="1" indent="1"/>
    </xf>
    <xf numFmtId="166" fontId="6" fillId="2" borderId="11" xfId="2" applyNumberFormat="1" applyFont="1" applyFill="1" applyBorder="1" applyAlignment="1">
      <alignment horizontal="left" vertical="top" wrapText="1"/>
    </xf>
    <xf numFmtId="10" fontId="4" fillId="0" borderId="0" xfId="1" applyNumberFormat="1" applyFont="1" applyAlignment="1">
      <alignment vertical="top"/>
    </xf>
    <xf numFmtId="0" fontId="16" fillId="0" borderId="24" xfId="0" applyFont="1" applyFill="1" applyBorder="1"/>
    <xf numFmtId="164" fontId="4" fillId="3" borderId="0" xfId="1" applyNumberFormat="1" applyFont="1" applyFill="1" applyAlignment="1">
      <alignment horizontal="right"/>
    </xf>
    <xf numFmtId="164" fontId="4" fillId="3" borderId="1" xfId="1" applyNumberFormat="1" applyFont="1" applyFill="1" applyBorder="1" applyAlignment="1">
      <alignment horizontal="right"/>
    </xf>
    <xf numFmtId="164" fontId="4" fillId="3" borderId="9" xfId="1" applyNumberFormat="1" applyFont="1" applyFill="1" applyBorder="1" applyAlignment="1">
      <alignment horizontal="right" vertical="top"/>
    </xf>
    <xf numFmtId="164" fontId="4" fillId="3" borderId="16" xfId="1" applyNumberFormat="1" applyFont="1" applyFill="1" applyBorder="1" applyAlignment="1">
      <alignment horizontal="right" vertical="top"/>
    </xf>
    <xf numFmtId="164" fontId="4" fillId="2" borderId="18" xfId="1" applyNumberFormat="1" applyFont="1" applyFill="1" applyBorder="1" applyAlignment="1">
      <alignment horizontal="right" vertical="top"/>
    </xf>
    <xf numFmtId="164" fontId="4" fillId="3" borderId="0" xfId="1" applyNumberFormat="1" applyFont="1" applyFill="1" applyAlignment="1">
      <alignment horizontal="right" vertical="top"/>
    </xf>
    <xf numFmtId="164" fontId="4" fillId="2" borderId="2" xfId="1" applyNumberFormat="1" applyFont="1" applyFill="1" applyBorder="1" applyAlignment="1">
      <alignment horizontal="right" vertical="top"/>
    </xf>
    <xf numFmtId="0" fontId="17" fillId="2" borderId="0" xfId="0" applyFont="1" applyFill="1" applyAlignment="1">
      <alignment horizontal="right"/>
    </xf>
    <xf numFmtId="0" fontId="2" fillId="2" borderId="25" xfId="0" applyFont="1" applyFill="1" applyBorder="1"/>
    <xf numFmtId="0" fontId="2" fillId="2" borderId="26" xfId="0" applyFont="1" applyFill="1" applyBorder="1" applyAlignment="1">
      <alignment horizontal="right"/>
    </xf>
    <xf numFmtId="0" fontId="2" fillId="2" borderId="27" xfId="0" applyFont="1" applyFill="1" applyBorder="1" applyAlignment="1">
      <alignment horizontal="right"/>
    </xf>
    <xf numFmtId="1" fontId="0" fillId="2" borderId="0" xfId="0" applyNumberFormat="1" applyFill="1"/>
    <xf numFmtId="1" fontId="0" fillId="2" borderId="7" xfId="0" applyNumberFormat="1" applyFill="1" applyBorder="1"/>
    <xf numFmtId="0" fontId="0" fillId="2" borderId="22" xfId="0" applyFill="1" applyBorder="1"/>
    <xf numFmtId="1" fontId="0" fillId="2" borderId="1" xfId="0" applyNumberFormat="1" applyFill="1" applyBorder="1"/>
    <xf numFmtId="1" fontId="0" fillId="2" borderId="6" xfId="0" applyNumberFormat="1" applyFill="1" applyBorder="1"/>
    <xf numFmtId="0" fontId="2" fillId="2" borderId="15" xfId="0" applyFont="1" applyFill="1" applyBorder="1"/>
    <xf numFmtId="0" fontId="2" fillId="2" borderId="4" xfId="0" applyFont="1" applyFill="1" applyBorder="1" applyAlignment="1">
      <alignment horizontal="right"/>
    </xf>
    <xf numFmtId="0" fontId="2" fillId="2" borderId="13" xfId="0" applyFont="1" applyFill="1" applyBorder="1" applyAlignment="1">
      <alignment horizontal="right"/>
    </xf>
    <xf numFmtId="1" fontId="0" fillId="2" borderId="4" xfId="0" applyNumberFormat="1" applyFill="1" applyBorder="1"/>
    <xf numFmtId="1" fontId="0" fillId="2" borderId="13" xfId="0" applyNumberFormat="1" applyFill="1" applyBorder="1"/>
    <xf numFmtId="0" fontId="2" fillId="2" borderId="22" xfId="0" applyFont="1" applyFill="1" applyBorder="1"/>
    <xf numFmtId="9" fontId="17" fillId="2" borderId="0" xfId="2" applyFont="1" applyFill="1"/>
    <xf numFmtId="0" fontId="12" fillId="2" borderId="0" xfId="0" applyFont="1" applyFill="1" applyAlignment="1">
      <alignment vertical="top"/>
    </xf>
    <xf numFmtId="0" fontId="18" fillId="0" borderId="0" xfId="3" applyFont="1" applyAlignment="1">
      <alignment vertical="top"/>
    </xf>
    <xf numFmtId="0" fontId="17" fillId="2" borderId="0" xfId="0" applyFont="1" applyFill="1"/>
    <xf numFmtId="0" fontId="0" fillId="2" borderId="0" xfId="0" applyFill="1" applyAlignment="1">
      <alignment horizontal="left" wrapText="1"/>
    </xf>
  </cellXfs>
  <cellStyles count="5">
    <cellStyle name="Comma" xfId="1" builtinId="3"/>
    <cellStyle name="Hyperlink" xfId="3" builtinId="8"/>
    <cellStyle name="Normal" xfId="0" builtinId="0"/>
    <cellStyle name="Normal_digdata" xfId="4" xr:uid="{38919D59-5084-4870-88A3-5B8D63D88C5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Instructions!$B$18</c:f>
              <c:strCache>
                <c:ptCount val="1"/>
                <c:pt idx="0">
                  <c:v>Useful</c:v>
                </c:pt>
              </c:strCache>
            </c:strRef>
          </c:tx>
          <c:spPr>
            <a:solidFill>
              <a:schemeClr val="accent6">
                <a:lumMod val="75000"/>
              </a:schemeClr>
            </a:solidFill>
            <a:ln>
              <a:noFill/>
            </a:ln>
            <a:effectLst/>
          </c:spPr>
          <c:invertIfNegative val="0"/>
          <c:cat>
            <c:strRef>
              <c:f>(Instructions!$A$19:$A$22,Instructions!$A$25)</c:f>
              <c:strCache>
                <c:ptCount val="5"/>
                <c:pt idx="0">
                  <c:v>Domestic</c:v>
                </c:pt>
                <c:pt idx="1">
                  <c:v>Services</c:v>
                </c:pt>
                <c:pt idx="2">
                  <c:v>Industry</c:v>
                </c:pt>
                <c:pt idx="3">
                  <c:v>Transport</c:v>
                </c:pt>
                <c:pt idx="4">
                  <c:v>Total</c:v>
                </c:pt>
              </c:strCache>
            </c:strRef>
          </c:cat>
          <c:val>
            <c:numRef>
              <c:f>(Instructions!$C$19:$C$22,Instructions!$C$25)</c:f>
              <c:numCache>
                <c:formatCode>0%</c:formatCode>
                <c:ptCount val="5"/>
                <c:pt idx="0">
                  <c:v>0.80912001138802714</c:v>
                </c:pt>
                <c:pt idx="1">
                  <c:v>0.67495780336907618</c:v>
                </c:pt>
                <c:pt idx="2">
                  <c:v>0.53849345927460734</c:v>
                </c:pt>
                <c:pt idx="3">
                  <c:v>0.27357106048794344</c:v>
                </c:pt>
                <c:pt idx="4">
                  <c:v>0.38922322411791965</c:v>
                </c:pt>
              </c:numCache>
            </c:numRef>
          </c:val>
          <c:extLst>
            <c:ext xmlns:c16="http://schemas.microsoft.com/office/drawing/2014/chart" uri="{C3380CC4-5D6E-409C-BE32-E72D297353CC}">
              <c16:uniqueId val="{00000000-E216-46FD-AA02-254FC1477195}"/>
            </c:ext>
          </c:extLst>
        </c:ser>
        <c:ser>
          <c:idx val="1"/>
          <c:order val="1"/>
          <c:tx>
            <c:strRef>
              <c:f>Instructions!$D$18</c:f>
              <c:strCache>
                <c:ptCount val="1"/>
                <c:pt idx="0">
                  <c:v>Rejected</c:v>
                </c:pt>
              </c:strCache>
            </c:strRef>
          </c:tx>
          <c:spPr>
            <a:solidFill>
              <a:schemeClr val="bg1">
                <a:lumMod val="75000"/>
              </a:schemeClr>
            </a:solidFill>
            <a:ln>
              <a:noFill/>
            </a:ln>
            <a:effectLst/>
          </c:spPr>
          <c:invertIfNegative val="0"/>
          <c:cat>
            <c:strRef>
              <c:f>(Instructions!$A$19:$A$22,Instructions!$A$25)</c:f>
              <c:strCache>
                <c:ptCount val="5"/>
                <c:pt idx="0">
                  <c:v>Domestic</c:v>
                </c:pt>
                <c:pt idx="1">
                  <c:v>Services</c:v>
                </c:pt>
                <c:pt idx="2">
                  <c:v>Industry</c:v>
                </c:pt>
                <c:pt idx="3">
                  <c:v>Transport</c:v>
                </c:pt>
                <c:pt idx="4">
                  <c:v>Total</c:v>
                </c:pt>
              </c:strCache>
            </c:strRef>
          </c:cat>
          <c:val>
            <c:numRef>
              <c:f>(Instructions!$E$19:$E$22,Instructions!$E$25)</c:f>
              <c:numCache>
                <c:formatCode>0%</c:formatCode>
                <c:ptCount val="5"/>
                <c:pt idx="0">
                  <c:v>0.1908799886119725</c:v>
                </c:pt>
                <c:pt idx="1">
                  <c:v>0.32504219663092387</c:v>
                </c:pt>
                <c:pt idx="2">
                  <c:v>0.46150654072539266</c:v>
                </c:pt>
                <c:pt idx="3">
                  <c:v>0.72642893951205656</c:v>
                </c:pt>
                <c:pt idx="4">
                  <c:v>0.61077677588208024</c:v>
                </c:pt>
              </c:numCache>
            </c:numRef>
          </c:val>
          <c:extLst>
            <c:ext xmlns:c16="http://schemas.microsoft.com/office/drawing/2014/chart" uri="{C3380CC4-5D6E-409C-BE32-E72D297353CC}">
              <c16:uniqueId val="{00000001-E216-46FD-AA02-254FC1477195}"/>
            </c:ext>
          </c:extLst>
        </c:ser>
        <c:dLbls>
          <c:showLegendKey val="0"/>
          <c:showVal val="0"/>
          <c:showCatName val="0"/>
          <c:showSerName val="0"/>
          <c:showPercent val="0"/>
          <c:showBubbleSize val="0"/>
        </c:dLbls>
        <c:gapWidth val="219"/>
        <c:overlap val="100"/>
        <c:axId val="930406368"/>
        <c:axId val="930407352"/>
      </c:barChart>
      <c:catAx>
        <c:axId val="930406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407352"/>
        <c:crosses val="autoZero"/>
        <c:auto val="1"/>
        <c:lblAlgn val="ctr"/>
        <c:lblOffset val="100"/>
        <c:noMultiLvlLbl val="0"/>
      </c:catAx>
      <c:valAx>
        <c:axId val="930407352"/>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40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598487</xdr:colOff>
      <xdr:row>14</xdr:row>
      <xdr:rowOff>128587</xdr:rowOff>
    </xdr:from>
    <xdr:to>
      <xdr:col>14</xdr:col>
      <xdr:colOff>606425</xdr:colOff>
      <xdr:row>29</xdr:row>
      <xdr:rowOff>165100</xdr:rowOff>
    </xdr:to>
    <xdr:graphicFrame macro="">
      <xdr:nvGraphicFramePr>
        <xdr:cNvPr id="2" name="Chart 1">
          <a:extLst>
            <a:ext uri="{FF2B5EF4-FFF2-40B4-BE49-F238E27FC236}">
              <a16:creationId xmlns:a16="http://schemas.microsoft.com/office/drawing/2014/main" id="{14F0E1B3-BF77-40CF-B9DD-2542AE6877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254000</xdr:colOff>
      <xdr:row>6</xdr:row>
      <xdr:rowOff>66675</xdr:rowOff>
    </xdr:to>
    <xdr:pic>
      <xdr:nvPicPr>
        <xdr:cNvPr id="3" name="Picture 5">
          <a:extLst>
            <a:ext uri="{FF2B5EF4-FFF2-40B4-BE49-F238E27FC236}">
              <a16:creationId xmlns:a16="http://schemas.microsoft.com/office/drawing/2014/main" id="{02DEA884-28CE-4090-B8BC-A354585B73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87494" cy="1187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stats@beis.gov.u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reports-ext.llnl.gov/pdf/550009.pdf" TargetMode="External"/><Relationship Id="rId7" Type="http://schemas.openxmlformats.org/officeDocument/2006/relationships/hyperlink" Target="https://www.gov.uk/government/uploads/system/uploads/attachment_data/file/180950/In-situ_monitoring_of_condensing_boilers_final_report.pdf" TargetMode="External"/><Relationship Id="rId2" Type="http://schemas.openxmlformats.org/officeDocument/2006/relationships/hyperlink" Target="https://www.gov.uk/government/collections/digest-of-uk-energy-statistics-dukes" TargetMode="External"/><Relationship Id="rId1" Type="http://schemas.openxmlformats.org/officeDocument/2006/relationships/hyperlink" Target="https://www.gov.uk/government/statistics/energy-consumption-in-the-uk" TargetMode="External"/><Relationship Id="rId6" Type="http://schemas.openxmlformats.org/officeDocument/2006/relationships/hyperlink" Target="https://www.gov.uk/government/uploads/system/uploads/attachment_data/file/180950/In-situ_monitoring_of_condensing_boilers_final_report.pdf" TargetMode="External"/><Relationship Id="rId5" Type="http://schemas.openxmlformats.org/officeDocument/2006/relationships/hyperlink" Target="https://www.gov.uk/government/uploads/system/uploads/attachment_data/file/180950/In-situ_monitoring_of_condensing_boilers_final_report.pdf" TargetMode="External"/><Relationship Id="rId4" Type="http://schemas.openxmlformats.org/officeDocument/2006/relationships/hyperlink" Target="https://www.gov.uk/government/uploads/system/uploads/attachment_data/file/180950/In-situ_monitoring_of_condensing_boilers_final_report.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energy-consumption-in-the-u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180950/In-situ_monitoring_of_condensing_boilers_final_report.pdf" TargetMode="External"/><Relationship Id="rId3" Type="http://schemas.openxmlformats.org/officeDocument/2006/relationships/hyperlink" Target="https://www.gov.uk/government/uploads/system/uploads/attachment_data/file/180950/In-situ_monitoring_of_condensing_boilers_final_report.pdf" TargetMode="External"/><Relationship Id="rId7" Type="http://schemas.openxmlformats.org/officeDocument/2006/relationships/hyperlink" Target="https://www.gov.uk/government/uploads/system/uploads/attachment_data/file/180950/In-situ_monitoring_of_condensing_boilers_final_report.pdf" TargetMode="External"/><Relationship Id="rId2" Type="http://schemas.openxmlformats.org/officeDocument/2006/relationships/hyperlink" Target="https://www.gov.uk/government/collections/digest-of-uk-energy-statistics-dukes" TargetMode="External"/><Relationship Id="rId1" Type="http://schemas.openxmlformats.org/officeDocument/2006/relationships/hyperlink" Target="https://www.gov.uk/government/statistics/energy-consumption-in-the-uk" TargetMode="External"/><Relationship Id="rId6" Type="http://schemas.openxmlformats.org/officeDocument/2006/relationships/hyperlink" Target="https://www.gov.uk/government/uploads/system/uploads/attachment_data/file/180950/In-situ_monitoring_of_condensing_boilers_final_report.pdf" TargetMode="External"/><Relationship Id="rId11" Type="http://schemas.openxmlformats.org/officeDocument/2006/relationships/printerSettings" Target="../printerSettings/printerSettings4.bin"/><Relationship Id="rId5" Type="http://schemas.openxmlformats.org/officeDocument/2006/relationships/hyperlink" Target="https://www.gov.uk/government/uploads/system/uploads/attachment_data/file/180950/In-situ_monitoring_of_condensing_boilers_final_report.pdf" TargetMode="External"/><Relationship Id="rId10" Type="http://schemas.openxmlformats.org/officeDocument/2006/relationships/hyperlink" Target="https://www.gov.uk/government/uploads/system/uploads/attachment_data/file/180950/In-situ_monitoring_of_condensing_boilers_final_report.pdf" TargetMode="External"/><Relationship Id="rId4" Type="http://schemas.openxmlformats.org/officeDocument/2006/relationships/hyperlink" Target="https://www.gov.uk/government/uploads/system/uploads/attachment_data/file/180950/In-situ_monitoring_of_condensing_boilers_final_report.pdf" TargetMode="External"/><Relationship Id="rId9" Type="http://schemas.openxmlformats.org/officeDocument/2006/relationships/hyperlink" Target="https://www.gov.uk/government/uploads/system/uploads/attachment_data/file/180950/In-situ_monitoring_of_condensing_boilers_final_report.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reports-ext.llnl.gov/pdf/537889.pdf" TargetMode="External"/><Relationship Id="rId1" Type="http://schemas.openxmlformats.org/officeDocument/2006/relationships/hyperlink" Target="https://www.gov.uk/government/statistics/energy-consumption-in-the-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65B0-F1B1-44EF-ADDE-C641822DAE63}">
  <dimension ref="A8:O35"/>
  <sheetViews>
    <sheetView tabSelected="1" zoomScale="85" zoomScaleNormal="85" workbookViewId="0">
      <selection activeCell="P10" sqref="P10"/>
    </sheetView>
  </sheetViews>
  <sheetFormatPr defaultColWidth="8.68359375" defaultRowHeight="14.4" x14ac:dyDescent="0.55000000000000004"/>
  <cols>
    <col min="1" max="1" width="20.41796875" style="45" customWidth="1"/>
    <col min="2" max="16384" width="8.68359375" style="45"/>
  </cols>
  <sheetData>
    <row r="8" spans="1:15" ht="23.1" x14ac:dyDescent="0.85">
      <c r="A8" s="120" t="s">
        <v>0</v>
      </c>
    </row>
    <row r="9" spans="1:15" ht="15.25" customHeight="1" x14ac:dyDescent="0.85">
      <c r="A9" s="120"/>
    </row>
    <row r="10" spans="1:15" x14ac:dyDescent="0.55000000000000004">
      <c r="A10" s="98" t="s">
        <v>1</v>
      </c>
    </row>
    <row r="12" spans="1:15" ht="74.099999999999994" customHeight="1" x14ac:dyDescent="0.55000000000000004">
      <c r="A12" s="195" t="s">
        <v>2</v>
      </c>
      <c r="B12" s="195"/>
      <c r="C12" s="195"/>
      <c r="D12" s="195"/>
      <c r="E12" s="195"/>
      <c r="F12" s="195"/>
      <c r="G12" s="195"/>
      <c r="H12" s="195"/>
      <c r="I12" s="195"/>
      <c r="J12" s="195"/>
      <c r="K12" s="195"/>
      <c r="L12" s="195"/>
      <c r="M12" s="195"/>
      <c r="N12" s="195"/>
      <c r="O12" s="195"/>
    </row>
    <row r="14" spans="1:15" x14ac:dyDescent="0.55000000000000004">
      <c r="A14" s="98" t="s">
        <v>3</v>
      </c>
    </row>
    <row r="16" spans="1:15" x14ac:dyDescent="0.55000000000000004">
      <c r="A16" s="118" t="s">
        <v>4</v>
      </c>
    </row>
    <row r="18" spans="1:6" x14ac:dyDescent="0.55000000000000004">
      <c r="A18" s="49" t="s">
        <v>5</v>
      </c>
      <c r="B18" s="47" t="s">
        <v>6</v>
      </c>
      <c r="C18" s="48"/>
      <c r="D18" s="46" t="s">
        <v>7</v>
      </c>
      <c r="E18" s="48"/>
      <c r="F18" s="49" t="s">
        <v>8</v>
      </c>
    </row>
    <row r="19" spans="1:6" x14ac:dyDescent="0.55000000000000004">
      <c r="A19" s="60" t="s">
        <v>9</v>
      </c>
      <c r="B19" s="51">
        <f>Domestic!D56</f>
        <v>32458.687076707305</v>
      </c>
      <c r="C19" s="52">
        <f>B19/F19</f>
        <v>0.80912001138802714</v>
      </c>
      <c r="D19" s="53">
        <f>Domestic!E56</f>
        <v>7657.3483937603542</v>
      </c>
      <c r="E19" s="52">
        <f>D19/F19</f>
        <v>0.1908799886119725</v>
      </c>
      <c r="F19" s="54">
        <f>Domestic!B56</f>
        <v>40116.035470467672</v>
      </c>
    </row>
    <row r="20" spans="1:6" x14ac:dyDescent="0.55000000000000004">
      <c r="A20" s="99" t="s">
        <v>10</v>
      </c>
      <c r="B20" s="55">
        <f>Services!D51</f>
        <v>13848.507476827321</v>
      </c>
      <c r="C20" s="56">
        <f>B20/F20</f>
        <v>0.67495780336907618</v>
      </c>
      <c r="D20" s="57">
        <f>Services!E51</f>
        <v>6669.0825231726767</v>
      </c>
      <c r="E20" s="56">
        <f>D20/F20</f>
        <v>0.32504219663092387</v>
      </c>
      <c r="F20" s="58">
        <f>Services!B51</f>
        <v>20517.589999999997</v>
      </c>
    </row>
    <row r="21" spans="1:6" x14ac:dyDescent="0.55000000000000004">
      <c r="A21" s="99" t="s">
        <v>11</v>
      </c>
      <c r="B21" s="55">
        <f>Industry!D18</f>
        <v>12962.242991171452</v>
      </c>
      <c r="C21" s="56">
        <f>B21/F21</f>
        <v>0.53849345927460734</v>
      </c>
      <c r="D21" s="57">
        <f>Industry!E18</f>
        <v>11109.067008828553</v>
      </c>
      <c r="E21" s="56">
        <f>D21/F21</f>
        <v>0.46150654072539266</v>
      </c>
      <c r="F21" s="58">
        <f>Industry!B18</f>
        <v>24071.310000000005</v>
      </c>
    </row>
    <row r="22" spans="1:6" x14ac:dyDescent="0.55000000000000004">
      <c r="A22" s="99" t="s">
        <v>12</v>
      </c>
      <c r="B22" s="55">
        <f>Transport!D16</f>
        <v>15448.571464307188</v>
      </c>
      <c r="C22" s="56">
        <f>B22/F22</f>
        <v>0.27357106048794344</v>
      </c>
      <c r="D22" s="57">
        <f>Transport!E16</f>
        <v>41021.478535692804</v>
      </c>
      <c r="E22" s="56">
        <f>D22/F22</f>
        <v>0.72642893951205656</v>
      </c>
      <c r="F22" s="58">
        <f>Transport!B16</f>
        <v>56470.049999999996</v>
      </c>
    </row>
    <row r="23" spans="1:6" x14ac:dyDescent="0.55000000000000004">
      <c r="A23" s="60"/>
      <c r="B23" s="59"/>
      <c r="C23" s="52"/>
      <c r="D23" s="50"/>
      <c r="E23" s="52"/>
      <c r="F23" s="60"/>
    </row>
    <row r="24" spans="1:6" x14ac:dyDescent="0.55000000000000004">
      <c r="A24" s="99" t="s">
        <v>13</v>
      </c>
      <c r="B24" s="61"/>
      <c r="C24" s="62"/>
      <c r="D24" s="57">
        <v>50792</v>
      </c>
      <c r="E24" s="56"/>
      <c r="F24" s="58">
        <v>50792</v>
      </c>
    </row>
    <row r="25" spans="1:6" x14ac:dyDescent="0.55000000000000004">
      <c r="A25" s="49" t="s">
        <v>8</v>
      </c>
      <c r="B25" s="63">
        <f>SUM(B19:B22)</f>
        <v>74718.009009013258</v>
      </c>
      <c r="C25" s="62">
        <f t="shared" ref="C25" si="0">B25/F25</f>
        <v>0.38922322411791965</v>
      </c>
      <c r="D25" s="64">
        <f>SUM(D19:D24)</f>
        <v>117248.97646145438</v>
      </c>
      <c r="E25" s="65">
        <f>D25/F25</f>
        <v>0.61077677588208024</v>
      </c>
      <c r="F25" s="66">
        <f>SUM(D25,B25)</f>
        <v>191966.98547046765</v>
      </c>
    </row>
    <row r="32" spans="1:6" x14ac:dyDescent="0.55000000000000004">
      <c r="A32" s="98" t="s">
        <v>14</v>
      </c>
    </row>
    <row r="34" spans="1:15" ht="25.35" customHeight="1" x14ac:dyDescent="0.55000000000000004">
      <c r="A34" s="195" t="s">
        <v>15</v>
      </c>
      <c r="B34" s="195"/>
      <c r="C34" s="195"/>
      <c r="D34" s="195"/>
      <c r="E34" s="195"/>
      <c r="F34" s="195"/>
      <c r="G34" s="195"/>
      <c r="H34" s="195"/>
      <c r="I34" s="195"/>
      <c r="J34" s="195"/>
      <c r="K34" s="195"/>
      <c r="L34" s="195"/>
      <c r="M34" s="195"/>
      <c r="N34" s="195"/>
      <c r="O34" s="195"/>
    </row>
    <row r="35" spans="1:15" x14ac:dyDescent="0.55000000000000004">
      <c r="A35" s="119" t="s">
        <v>16</v>
      </c>
    </row>
  </sheetData>
  <sortState xmlns:xlrd2="http://schemas.microsoft.com/office/spreadsheetml/2017/richdata2" ref="A18:F22">
    <sortCondition descending="1" ref="C19"/>
  </sortState>
  <mergeCells count="2">
    <mergeCell ref="A12:O12"/>
    <mergeCell ref="A34:O34"/>
  </mergeCells>
  <hyperlinks>
    <hyperlink ref="A35" r:id="rId1" xr:uid="{B9C84ACE-18B6-4ECA-A71E-116F5C6A8AF6}"/>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D1486-7044-4F32-998C-DF88E61C7244}">
  <dimension ref="A1:G68"/>
  <sheetViews>
    <sheetView showGridLines="0" zoomScale="70" zoomScaleNormal="70" workbookViewId="0">
      <pane xSplit="1" ySplit="4" topLeftCell="B46" activePane="bottomRight" state="frozen"/>
      <selection pane="topRight"/>
      <selection pane="bottomLeft"/>
      <selection pane="bottomRight" activeCell="A70" sqref="A70"/>
    </sheetView>
  </sheetViews>
  <sheetFormatPr defaultColWidth="8.83984375" defaultRowHeight="13" customHeight="1" x14ac:dyDescent="0.55000000000000004"/>
  <cols>
    <col min="1" max="1" width="30.26171875" style="2" bestFit="1" customWidth="1"/>
    <col min="2" max="2" width="14.26171875" style="1" customWidth="1"/>
    <col min="3" max="3" width="11.68359375" style="2" customWidth="1"/>
    <col min="4" max="4" width="13.26171875" style="2" customWidth="1"/>
    <col min="5" max="5" width="11.68359375" style="2" customWidth="1"/>
    <col min="6" max="6" width="53.83984375" style="2" customWidth="1"/>
    <col min="7" max="7" width="132.83984375" style="2" customWidth="1"/>
    <col min="8" max="16384" width="8.83984375" style="2"/>
  </cols>
  <sheetData>
    <row r="1" spans="1:7" ht="13" customHeight="1" x14ac:dyDescent="0.55000000000000004">
      <c r="A1" s="44" t="s">
        <v>9</v>
      </c>
      <c r="B1" s="167"/>
    </row>
    <row r="2" spans="1:7" ht="13" customHeight="1" x14ac:dyDescent="0.55000000000000004">
      <c r="A2" s="4">
        <v>2017</v>
      </c>
    </row>
    <row r="3" spans="1:7" ht="13" customHeight="1" x14ac:dyDescent="0.55000000000000004">
      <c r="A3" s="5"/>
      <c r="B3" s="6" t="s">
        <v>17</v>
      </c>
      <c r="C3" s="7"/>
      <c r="D3" s="7" t="s">
        <v>17</v>
      </c>
      <c r="E3" s="7" t="s">
        <v>17</v>
      </c>
    </row>
    <row r="4" spans="1:7" ht="13" customHeight="1" x14ac:dyDescent="0.55000000000000004">
      <c r="A4" s="88" t="s">
        <v>18</v>
      </c>
      <c r="B4" s="100" t="s">
        <v>19</v>
      </c>
      <c r="C4" s="109" t="s">
        <v>20</v>
      </c>
      <c r="D4" s="128" t="s">
        <v>21</v>
      </c>
      <c r="E4" s="75" t="s">
        <v>22</v>
      </c>
      <c r="F4" s="79" t="s">
        <v>23</v>
      </c>
      <c r="G4" s="137" t="s">
        <v>24</v>
      </c>
    </row>
    <row r="5" spans="1:7" ht="13" customHeight="1" x14ac:dyDescent="0.55000000000000004">
      <c r="A5" s="10" t="s">
        <v>25</v>
      </c>
      <c r="B5" s="101"/>
      <c r="C5" s="110"/>
      <c r="D5" s="129"/>
      <c r="E5" s="85"/>
      <c r="F5" s="80"/>
      <c r="G5" s="122"/>
    </row>
    <row r="6" spans="1:7" ht="13" customHeight="1" x14ac:dyDescent="0.55000000000000004">
      <c r="A6" s="3" t="s">
        <v>26</v>
      </c>
      <c r="B6" s="174">
        <v>485.07</v>
      </c>
      <c r="C6" s="111">
        <v>0.74</v>
      </c>
      <c r="D6" s="130">
        <f>B6*C6</f>
        <v>358.95179999999999</v>
      </c>
      <c r="E6" s="76">
        <f>B6-D6</f>
        <v>126.1182</v>
      </c>
      <c r="F6" s="81" t="s">
        <v>27</v>
      </c>
      <c r="G6" s="126" t="s">
        <v>28</v>
      </c>
    </row>
    <row r="7" spans="1:7" s="13" customFormat="1" ht="13" customHeight="1" x14ac:dyDescent="0.55000000000000004">
      <c r="A7" s="11" t="s">
        <v>29</v>
      </c>
      <c r="B7" s="174">
        <v>79.14</v>
      </c>
      <c r="C7" s="111">
        <v>0.74</v>
      </c>
      <c r="D7" s="130">
        <f>B7*C7</f>
        <v>58.563600000000001</v>
      </c>
      <c r="E7" s="76">
        <f>B7-D7</f>
        <v>20.5764</v>
      </c>
      <c r="F7" s="81" t="s">
        <v>27</v>
      </c>
      <c r="G7" s="126" t="s">
        <v>28</v>
      </c>
    </row>
    <row r="8" spans="1:7" ht="13" customHeight="1" x14ac:dyDescent="0.55000000000000004">
      <c r="A8" s="10" t="s">
        <v>30</v>
      </c>
      <c r="B8" s="174"/>
      <c r="C8" s="111"/>
      <c r="D8" s="130"/>
      <c r="E8" s="76"/>
      <c r="F8" s="81"/>
      <c r="G8" s="124"/>
    </row>
    <row r="9" spans="1:7" ht="13" customHeight="1" x14ac:dyDescent="0.55000000000000004">
      <c r="A9" s="3" t="s">
        <v>26</v>
      </c>
      <c r="B9" s="174">
        <v>18976.61</v>
      </c>
      <c r="C9" s="111">
        <v>0.84</v>
      </c>
      <c r="D9" s="130">
        <f>B9*C9</f>
        <v>15940.3524</v>
      </c>
      <c r="E9" s="76">
        <f>B9-D9</f>
        <v>3036.2576000000008</v>
      </c>
      <c r="F9" s="81" t="s">
        <v>31</v>
      </c>
      <c r="G9" s="125" t="s">
        <v>32</v>
      </c>
    </row>
    <row r="10" spans="1:7" ht="13" customHeight="1" x14ac:dyDescent="0.55000000000000004">
      <c r="A10" s="3" t="s">
        <v>29</v>
      </c>
      <c r="B10" s="174">
        <v>5902.01</v>
      </c>
      <c r="C10" s="111">
        <v>0.84</v>
      </c>
      <c r="D10" s="130">
        <f>B10*C10</f>
        <v>4957.6884</v>
      </c>
      <c r="E10" s="76">
        <f>B10-D10</f>
        <v>944.32160000000022</v>
      </c>
      <c r="F10" s="81" t="s">
        <v>31</v>
      </c>
      <c r="G10" s="125" t="s">
        <v>32</v>
      </c>
    </row>
    <row r="11" spans="1:7" ht="13" customHeight="1" x14ac:dyDescent="0.55000000000000004">
      <c r="A11" s="3" t="s">
        <v>33</v>
      </c>
      <c r="B11" s="174"/>
      <c r="C11" s="111"/>
      <c r="D11" s="130"/>
      <c r="E11" s="76"/>
      <c r="F11" s="82"/>
      <c r="G11" s="124"/>
    </row>
    <row r="12" spans="1:7" ht="13" customHeight="1" x14ac:dyDescent="0.55000000000000004">
      <c r="A12" s="3" t="s">
        <v>34</v>
      </c>
      <c r="B12" s="174">
        <v>425.41109687128505</v>
      </c>
      <c r="C12" s="111">
        <v>0.87709000710124263</v>
      </c>
      <c r="D12" s="130">
        <f>B12*C12</f>
        <v>373.12382197578285</v>
      </c>
      <c r="E12" s="76">
        <f>B12-D12</f>
        <v>52.287274895502208</v>
      </c>
      <c r="F12" s="82" t="s">
        <v>35</v>
      </c>
      <c r="G12" s="124" t="s">
        <v>36</v>
      </c>
    </row>
    <row r="13" spans="1:7" ht="13" customHeight="1" x14ac:dyDescent="0.55000000000000004">
      <c r="A13" s="3" t="s">
        <v>37</v>
      </c>
      <c r="B13" s="174">
        <v>236.39890312871489</v>
      </c>
      <c r="C13" s="111">
        <v>0.83375608108892485</v>
      </c>
      <c r="D13" s="130">
        <f>B13*C13</f>
        <v>197.09902304631771</v>
      </c>
      <c r="E13" s="76">
        <f>B13-D13</f>
        <v>39.299880082397181</v>
      </c>
      <c r="F13" s="82" t="s">
        <v>38</v>
      </c>
      <c r="G13" s="124" t="s">
        <v>36</v>
      </c>
    </row>
    <row r="14" spans="1:7" ht="13" customHeight="1" x14ac:dyDescent="0.55000000000000004">
      <c r="A14" s="10" t="s">
        <v>39</v>
      </c>
      <c r="B14" s="174"/>
      <c r="C14" s="111"/>
      <c r="D14" s="130"/>
      <c r="E14" s="76"/>
      <c r="F14" s="81"/>
      <c r="G14" s="124"/>
    </row>
    <row r="15" spans="1:7" ht="13" customHeight="1" x14ac:dyDescent="0.55000000000000004">
      <c r="A15" s="3" t="s">
        <v>40</v>
      </c>
      <c r="B15" s="174">
        <v>1571.78</v>
      </c>
      <c r="C15" s="111">
        <v>1</v>
      </c>
      <c r="D15" s="130">
        <f>B15*C15</f>
        <v>1571.78</v>
      </c>
      <c r="E15" s="76">
        <f>B15-D15</f>
        <v>0</v>
      </c>
      <c r="F15" s="81" t="s">
        <v>41</v>
      </c>
      <c r="G15" s="126" t="s">
        <v>28</v>
      </c>
    </row>
    <row r="16" spans="1:7" ht="13" customHeight="1" x14ac:dyDescent="0.55000000000000004">
      <c r="A16" s="3" t="s">
        <v>29</v>
      </c>
      <c r="B16" s="174">
        <v>420.78</v>
      </c>
      <c r="C16" s="111">
        <v>1</v>
      </c>
      <c r="D16" s="130">
        <f>B16*C16</f>
        <v>420.78</v>
      </c>
      <c r="E16" s="76">
        <f>B16-D16</f>
        <v>0</v>
      </c>
      <c r="F16" s="81" t="s">
        <v>41</v>
      </c>
      <c r="G16" s="126" t="s">
        <v>28</v>
      </c>
    </row>
    <row r="17" spans="1:7" ht="13" customHeight="1" x14ac:dyDescent="0.55000000000000004">
      <c r="A17" s="3" t="s">
        <v>33</v>
      </c>
      <c r="B17" s="174"/>
      <c r="C17" s="111"/>
      <c r="D17" s="130"/>
      <c r="E17" s="76"/>
      <c r="F17" s="81"/>
      <c r="G17" s="126"/>
    </row>
    <row r="18" spans="1:7" ht="13" customHeight="1" x14ac:dyDescent="0.55000000000000004">
      <c r="A18" s="3" t="s">
        <v>42</v>
      </c>
      <c r="B18" s="174">
        <v>119.48917432023622</v>
      </c>
      <c r="C18" s="111">
        <v>0.53727006807060385</v>
      </c>
      <c r="D18" s="130">
        <f>B18*C18</f>
        <v>64.197956820733566</v>
      </c>
      <c r="E18" s="76">
        <f>B18-D18</f>
        <v>55.29121749950265</v>
      </c>
      <c r="F18" s="82" t="s">
        <v>38</v>
      </c>
      <c r="G18" s="124" t="s">
        <v>36</v>
      </c>
    </row>
    <row r="19" spans="1:7" ht="13" customHeight="1" x14ac:dyDescent="0.55000000000000004">
      <c r="A19" s="3" t="s">
        <v>43</v>
      </c>
      <c r="B19" s="174">
        <v>125.42574497762804</v>
      </c>
      <c r="C19" s="111">
        <v>0.78377224246109545</v>
      </c>
      <c r="D19" s="130">
        <f>B19*C19</f>
        <v>98.305217403469015</v>
      </c>
      <c r="E19" s="76">
        <f>B19-D19</f>
        <v>27.120527574159027</v>
      </c>
      <c r="F19" s="82" t="s">
        <v>38</v>
      </c>
      <c r="G19" s="124" t="s">
        <v>36</v>
      </c>
    </row>
    <row r="20" spans="1:7" ht="13" customHeight="1" x14ac:dyDescent="0.55000000000000004">
      <c r="A20" s="3" t="s">
        <v>44</v>
      </c>
      <c r="B20" s="174">
        <v>93.957736536057837</v>
      </c>
      <c r="C20" s="111">
        <v>0.55000000000000004</v>
      </c>
      <c r="D20" s="130">
        <f>B20*C20</f>
        <v>51.676755094831812</v>
      </c>
      <c r="E20" s="76">
        <f>B20-D20</f>
        <v>42.280981441226025</v>
      </c>
      <c r="F20" s="81"/>
      <c r="G20" s="126" t="s">
        <v>45</v>
      </c>
    </row>
    <row r="21" spans="1:7" ht="13" customHeight="1" x14ac:dyDescent="0.55000000000000004">
      <c r="A21" s="3" t="s">
        <v>46</v>
      </c>
      <c r="B21" s="174">
        <v>174.38734416607792</v>
      </c>
      <c r="C21" s="111">
        <v>0.78377224246109545</v>
      </c>
      <c r="D21" s="130">
        <f>B21*C21</f>
        <v>136.67995979388172</v>
      </c>
      <c r="E21" s="76">
        <f>B21-D21</f>
        <v>37.707384372196202</v>
      </c>
      <c r="F21" s="81" t="s">
        <v>47</v>
      </c>
      <c r="G21" s="126" t="s">
        <v>28</v>
      </c>
    </row>
    <row r="22" spans="1:7" ht="13" customHeight="1" x14ac:dyDescent="0.55000000000000004">
      <c r="A22" s="3" t="s">
        <v>48</v>
      </c>
      <c r="B22" s="174"/>
      <c r="C22" s="111"/>
      <c r="D22" s="130"/>
      <c r="E22" s="76"/>
      <c r="F22" s="81"/>
      <c r="G22" s="166"/>
    </row>
    <row r="23" spans="1:7" ht="13" customHeight="1" x14ac:dyDescent="0.55000000000000004">
      <c r="A23" s="3" t="s">
        <v>49</v>
      </c>
      <c r="B23" s="174">
        <v>47.513833226414754</v>
      </c>
      <c r="C23" s="111">
        <v>2.1999999999999999E-2</v>
      </c>
      <c r="D23" s="130">
        <f>B23*C23</f>
        <v>1.0453043309811245</v>
      </c>
      <c r="E23" s="76">
        <f>B23-D23</f>
        <v>46.468528895433629</v>
      </c>
      <c r="F23" s="81"/>
      <c r="G23" s="124" t="s">
        <v>50</v>
      </c>
    </row>
    <row r="24" spans="1:7" ht="13" customHeight="1" x14ac:dyDescent="0.55000000000000004">
      <c r="A24" s="3" t="s">
        <v>51</v>
      </c>
      <c r="B24" s="174">
        <v>690.97800450969066</v>
      </c>
      <c r="C24" s="111">
        <v>3.5000000000000003E-2</v>
      </c>
      <c r="D24" s="130">
        <f>B24*C24</f>
        <v>24.184230157839174</v>
      </c>
      <c r="E24" s="76">
        <f>B24-D24</f>
        <v>666.79377435185154</v>
      </c>
      <c r="F24" s="81" t="s">
        <v>52</v>
      </c>
      <c r="G24" s="124" t="s">
        <v>53</v>
      </c>
    </row>
    <row r="25" spans="1:7" ht="13" customHeight="1" x14ac:dyDescent="0.55000000000000004">
      <c r="A25" s="3" t="s">
        <v>54</v>
      </c>
      <c r="B25" s="174">
        <v>69.14382170304701</v>
      </c>
      <c r="C25" s="111">
        <v>0.23699999999999999</v>
      </c>
      <c r="D25" s="130">
        <f>B25*C25</f>
        <v>16.387085743622141</v>
      </c>
      <c r="E25" s="76">
        <f>B25-D25</f>
        <v>52.756735959424873</v>
      </c>
      <c r="F25" s="81"/>
      <c r="G25" s="124" t="s">
        <v>55</v>
      </c>
    </row>
    <row r="26" spans="1:7" ht="13" customHeight="1" x14ac:dyDescent="0.45">
      <c r="A26" s="3" t="s">
        <v>56</v>
      </c>
      <c r="B26" s="174">
        <v>394.78771377130994</v>
      </c>
      <c r="C26" s="111">
        <v>0.85</v>
      </c>
      <c r="D26" s="130">
        <f>B26*C26</f>
        <v>335.56955670561342</v>
      </c>
      <c r="E26" s="76">
        <f>B26-D26</f>
        <v>59.218157065696516</v>
      </c>
      <c r="F26" s="81" t="s">
        <v>57</v>
      </c>
      <c r="G26" s="168" t="s">
        <v>58</v>
      </c>
    </row>
    <row r="27" spans="1:7" ht="13" customHeight="1" x14ac:dyDescent="0.55000000000000004">
      <c r="A27" s="3" t="s">
        <v>59</v>
      </c>
      <c r="B27" s="174">
        <v>9.4032612353846972</v>
      </c>
      <c r="C27" s="111">
        <v>0.9</v>
      </c>
      <c r="D27" s="130">
        <f>B27*C27</f>
        <v>8.4629351118462282</v>
      </c>
      <c r="E27" s="76">
        <f>B27-D27</f>
        <v>0.94032612353846901</v>
      </c>
      <c r="F27" s="81" t="s">
        <v>60</v>
      </c>
      <c r="G27" s="124" t="s">
        <v>55</v>
      </c>
    </row>
    <row r="28" spans="1:7" ht="13" customHeight="1" x14ac:dyDescent="0.55000000000000004">
      <c r="A28" s="3" t="s">
        <v>61</v>
      </c>
      <c r="B28" s="174"/>
      <c r="C28" s="111"/>
      <c r="D28" s="130"/>
      <c r="E28" s="76"/>
      <c r="F28" s="81"/>
      <c r="G28" s="126"/>
    </row>
    <row r="29" spans="1:7" ht="13" customHeight="1" x14ac:dyDescent="0.55000000000000004">
      <c r="A29" s="3" t="s">
        <v>62</v>
      </c>
      <c r="B29" s="174">
        <v>224.94873382973563</v>
      </c>
      <c r="C29" s="111">
        <v>0.84115374185619673</v>
      </c>
      <c r="D29" s="130">
        <f t="shared" ref="D29:D46" si="0">B29*C29</f>
        <v>189.21646918669575</v>
      </c>
      <c r="E29" s="76">
        <f t="shared" ref="E29:E46" si="1">B29-D29</f>
        <v>35.732264643039883</v>
      </c>
      <c r="F29" s="81" t="s">
        <v>63</v>
      </c>
      <c r="G29" s="126" t="s">
        <v>28</v>
      </c>
    </row>
    <row r="30" spans="1:7" ht="13" customHeight="1" x14ac:dyDescent="0.55000000000000004">
      <c r="A30" s="3" t="s">
        <v>64</v>
      </c>
      <c r="B30" s="174">
        <v>171.90558415396674</v>
      </c>
      <c r="C30" s="111">
        <v>0.84115374185619673</v>
      </c>
      <c r="D30" s="130">
        <f t="shared" si="0"/>
        <v>144.59902535708446</v>
      </c>
      <c r="E30" s="76">
        <f t="shared" si="1"/>
        <v>27.306558796882285</v>
      </c>
      <c r="F30" s="81" t="s">
        <v>63</v>
      </c>
      <c r="G30" s="126" t="s">
        <v>28</v>
      </c>
    </row>
    <row r="31" spans="1:7" ht="13" customHeight="1" x14ac:dyDescent="0.55000000000000004">
      <c r="A31" s="3" t="s">
        <v>65</v>
      </c>
      <c r="B31" s="174">
        <v>182.26429700346191</v>
      </c>
      <c r="C31" s="111">
        <v>0.84115374185619673</v>
      </c>
      <c r="D31" s="130">
        <f t="shared" si="0"/>
        <v>153.31229543125116</v>
      </c>
      <c r="E31" s="76">
        <f t="shared" si="1"/>
        <v>28.952001572210747</v>
      </c>
      <c r="F31" s="81" t="s">
        <v>66</v>
      </c>
      <c r="G31" s="126" t="s">
        <v>28</v>
      </c>
    </row>
    <row r="32" spans="1:7" ht="13" customHeight="1" x14ac:dyDescent="0.55000000000000004">
      <c r="A32" s="3" t="s">
        <v>67</v>
      </c>
      <c r="B32" s="174">
        <v>8.688706155608104</v>
      </c>
      <c r="C32" s="111">
        <v>0.84115374185619673</v>
      </c>
      <c r="D32" s="130">
        <f t="shared" si="0"/>
        <v>7.3085376946787264</v>
      </c>
      <c r="E32" s="76">
        <f t="shared" si="1"/>
        <v>1.3801684609293776</v>
      </c>
      <c r="F32" s="81" t="s">
        <v>68</v>
      </c>
      <c r="G32" s="126" t="s">
        <v>28</v>
      </c>
    </row>
    <row r="33" spans="1:7" ht="13" customHeight="1" x14ac:dyDescent="0.55000000000000004">
      <c r="A33" s="3" t="s">
        <v>69</v>
      </c>
      <c r="B33" s="174">
        <v>31.227957338838799</v>
      </c>
      <c r="C33" s="111">
        <v>0.84115374185619673</v>
      </c>
      <c r="D33" s="130">
        <f t="shared" si="0"/>
        <v>26.267513166089934</v>
      </c>
      <c r="E33" s="76">
        <f t="shared" si="1"/>
        <v>4.9604441727488648</v>
      </c>
      <c r="F33" s="81" t="s">
        <v>68</v>
      </c>
      <c r="G33" s="126" t="s">
        <v>28</v>
      </c>
    </row>
    <row r="34" spans="1:7" ht="13" customHeight="1" x14ac:dyDescent="0.55000000000000004">
      <c r="A34" s="3" t="s">
        <v>70</v>
      </c>
      <c r="B34" s="174">
        <v>776.01590770699306</v>
      </c>
      <c r="C34" s="111">
        <v>0.84115374185619673</v>
      </c>
      <c r="D34" s="130">
        <f t="shared" si="0"/>
        <v>652.74868450767019</v>
      </c>
      <c r="E34" s="76">
        <f t="shared" si="1"/>
        <v>123.26722319932287</v>
      </c>
      <c r="F34" s="81" t="s">
        <v>38</v>
      </c>
      <c r="G34" s="124" t="s">
        <v>36</v>
      </c>
    </row>
    <row r="35" spans="1:7" ht="13" customHeight="1" x14ac:dyDescent="0.55000000000000004">
      <c r="A35" s="3" t="s">
        <v>71</v>
      </c>
      <c r="B35" s="174">
        <v>421.694207759211</v>
      </c>
      <c r="C35" s="111">
        <v>0.84115374185619673</v>
      </c>
      <c r="D35" s="130">
        <f t="shared" si="0"/>
        <v>354.70966077574474</v>
      </c>
      <c r="E35" s="76">
        <f t="shared" si="1"/>
        <v>66.984546983466259</v>
      </c>
      <c r="F35" s="81" t="s">
        <v>68</v>
      </c>
      <c r="G35" s="126" t="s">
        <v>28</v>
      </c>
    </row>
    <row r="36" spans="1:7" ht="13" customHeight="1" x14ac:dyDescent="0.55000000000000004">
      <c r="A36" s="3" t="s">
        <v>72</v>
      </c>
      <c r="B36" s="174">
        <v>107.27749293738714</v>
      </c>
      <c r="C36" s="111">
        <v>0.84115374185619673</v>
      </c>
      <c r="D36" s="130">
        <f t="shared" si="0"/>
        <v>90.236864601234913</v>
      </c>
      <c r="E36" s="76">
        <f t="shared" si="1"/>
        <v>17.040628336152224</v>
      </c>
      <c r="F36" s="81" t="s">
        <v>68</v>
      </c>
      <c r="G36" s="126" t="s">
        <v>28</v>
      </c>
    </row>
    <row r="37" spans="1:7" ht="13" customHeight="1" x14ac:dyDescent="0.55000000000000004">
      <c r="A37" s="3" t="s">
        <v>73</v>
      </c>
      <c r="B37" s="174">
        <v>128.06498884730976</v>
      </c>
      <c r="C37" s="111">
        <v>0.84115374185619673</v>
      </c>
      <c r="D37" s="130">
        <f t="shared" si="0"/>
        <v>107.72234456968671</v>
      </c>
      <c r="E37" s="76">
        <f t="shared" si="1"/>
        <v>20.342644277623052</v>
      </c>
      <c r="F37" s="81" t="s">
        <v>68</v>
      </c>
      <c r="G37" s="126" t="s">
        <v>28</v>
      </c>
    </row>
    <row r="38" spans="1:7" ht="13" customHeight="1" x14ac:dyDescent="0.55000000000000004">
      <c r="A38" s="3" t="s">
        <v>74</v>
      </c>
      <c r="B38" s="174">
        <v>660.23656250981742</v>
      </c>
      <c r="C38" s="111">
        <v>0.84115374185619673</v>
      </c>
      <c r="D38" s="130">
        <f t="shared" si="0"/>
        <v>555.36045506540563</v>
      </c>
      <c r="E38" s="76">
        <f t="shared" si="1"/>
        <v>104.87610744441179</v>
      </c>
      <c r="F38" s="81" t="s">
        <v>68</v>
      </c>
      <c r="G38" s="126" t="s">
        <v>28</v>
      </c>
    </row>
    <row r="39" spans="1:7" ht="14.25" customHeight="1" x14ac:dyDescent="0.55000000000000004">
      <c r="A39" s="3" t="s">
        <v>75</v>
      </c>
      <c r="B39" s="174">
        <v>97.818014461523504</v>
      </c>
      <c r="C39" s="111">
        <v>0.36795464205055467</v>
      </c>
      <c r="D39" s="130">
        <f t="shared" si="0"/>
        <v>35.992592497285862</v>
      </c>
      <c r="E39" s="76">
        <f t="shared" si="1"/>
        <v>61.825421964237641</v>
      </c>
      <c r="F39" s="81" t="s">
        <v>38</v>
      </c>
      <c r="G39" s="124" t="s">
        <v>36</v>
      </c>
    </row>
    <row r="40" spans="1:7" ht="13" customHeight="1" x14ac:dyDescent="0.55000000000000004">
      <c r="A40" s="3" t="s">
        <v>76</v>
      </c>
      <c r="B40" s="174">
        <v>671.50618810143271</v>
      </c>
      <c r="C40" s="111">
        <v>0.36795464205055467</v>
      </c>
      <c r="D40" s="130">
        <f t="shared" si="0"/>
        <v>247.08381907759511</v>
      </c>
      <c r="E40" s="76">
        <f t="shared" si="1"/>
        <v>424.42236902383763</v>
      </c>
      <c r="F40" s="81" t="s">
        <v>38</v>
      </c>
      <c r="G40" s="124" t="s">
        <v>36</v>
      </c>
    </row>
    <row r="41" spans="1:7" ht="13" customHeight="1" x14ac:dyDescent="0.55000000000000004">
      <c r="A41" s="3" t="s">
        <v>77</v>
      </c>
      <c r="B41" s="174">
        <v>162.9599538916068</v>
      </c>
      <c r="C41" s="111">
        <v>0.36795464205055467</v>
      </c>
      <c r="D41" s="130">
        <f t="shared" si="0"/>
        <v>59.961871502761078</v>
      </c>
      <c r="E41" s="76">
        <f t="shared" si="1"/>
        <v>102.99808238884572</v>
      </c>
      <c r="F41" s="81" t="s">
        <v>38</v>
      </c>
      <c r="G41" s="124" t="s">
        <v>36</v>
      </c>
    </row>
    <row r="42" spans="1:7" ht="13" customHeight="1" x14ac:dyDescent="0.55000000000000004">
      <c r="A42" s="3" t="s">
        <v>78</v>
      </c>
      <c r="B42" s="174">
        <v>207.06915167350442</v>
      </c>
      <c r="C42" s="111">
        <v>0.36795464205055467</v>
      </c>
      <c r="D42" s="130">
        <f t="shared" si="0"/>
        <v>76.192055583736334</v>
      </c>
      <c r="E42" s="76">
        <f t="shared" si="1"/>
        <v>130.87709608976809</v>
      </c>
      <c r="F42" s="81" t="s">
        <v>38</v>
      </c>
      <c r="G42" s="124" t="s">
        <v>36</v>
      </c>
    </row>
    <row r="43" spans="1:7" ht="13" customHeight="1" x14ac:dyDescent="0.55000000000000004">
      <c r="A43" s="3" t="s">
        <v>79</v>
      </c>
      <c r="B43" s="174">
        <v>456.19210827489155</v>
      </c>
      <c r="C43" s="111">
        <v>0.76686561630064476</v>
      </c>
      <c r="D43" s="130">
        <f t="shared" si="0"/>
        <v>349.83804226371518</v>
      </c>
      <c r="E43" s="76">
        <f t="shared" si="1"/>
        <v>106.35406601117637</v>
      </c>
      <c r="F43" s="81" t="s">
        <v>38</v>
      </c>
      <c r="G43" s="124" t="s">
        <v>36</v>
      </c>
    </row>
    <row r="44" spans="1:7" ht="13" customHeight="1" x14ac:dyDescent="0.55000000000000004">
      <c r="A44" s="3" t="s">
        <v>80</v>
      </c>
      <c r="B44" s="174">
        <v>233.66079672232115</v>
      </c>
      <c r="C44" s="111">
        <v>0.76686561630064476</v>
      </c>
      <c r="D44" s="130">
        <f t="shared" si="0"/>
        <v>179.18643088376248</v>
      </c>
      <c r="E44" s="76">
        <f t="shared" si="1"/>
        <v>54.474365838558668</v>
      </c>
      <c r="F44" s="81" t="s">
        <v>38</v>
      </c>
      <c r="G44" s="124" t="s">
        <v>36</v>
      </c>
    </row>
    <row r="45" spans="1:7" ht="13" customHeight="1" x14ac:dyDescent="0.55000000000000004">
      <c r="A45" s="3" t="s">
        <v>81</v>
      </c>
      <c r="B45" s="174">
        <v>328.25558148095774</v>
      </c>
      <c r="C45" s="111">
        <v>0.83059346748463947</v>
      </c>
      <c r="D45" s="130">
        <f t="shared" si="0"/>
        <v>272.64694164345531</v>
      </c>
      <c r="E45" s="76">
        <f t="shared" si="1"/>
        <v>55.608639837502437</v>
      </c>
      <c r="F45" s="81" t="s">
        <v>38</v>
      </c>
      <c r="G45" s="124" t="s">
        <v>36</v>
      </c>
    </row>
    <row r="46" spans="1:7" ht="13" customHeight="1" x14ac:dyDescent="0.55000000000000004">
      <c r="A46" s="3" t="s">
        <v>82</v>
      </c>
      <c r="B46" s="174">
        <v>474.98260317324304</v>
      </c>
      <c r="C46" s="111">
        <v>0.76686561630064476</v>
      </c>
      <c r="D46" s="130">
        <f t="shared" si="0"/>
        <v>364.24782671453363</v>
      </c>
      <c r="E46" s="76">
        <f t="shared" si="1"/>
        <v>110.7347764587094</v>
      </c>
      <c r="F46" s="81" t="s">
        <v>38</v>
      </c>
      <c r="G46" s="124" t="s">
        <v>36</v>
      </c>
    </row>
    <row r="47" spans="1:7" ht="13" customHeight="1" x14ac:dyDescent="0.55000000000000004">
      <c r="A47" s="14" t="s">
        <v>83</v>
      </c>
      <c r="B47" s="174"/>
      <c r="C47" s="111"/>
      <c r="D47" s="130"/>
      <c r="E47" s="76"/>
      <c r="F47" s="81"/>
      <c r="G47" s="126"/>
    </row>
    <row r="48" spans="1:7" ht="13" customHeight="1" x14ac:dyDescent="0.55000000000000004">
      <c r="A48" s="3" t="s">
        <v>26</v>
      </c>
      <c r="B48" s="174">
        <v>1989.19</v>
      </c>
      <c r="C48" s="111">
        <v>0.84</v>
      </c>
      <c r="D48" s="130">
        <f>B48*C48</f>
        <v>1670.9195999999999</v>
      </c>
      <c r="E48" s="76">
        <f>B48-D48</f>
        <v>318.27040000000011</v>
      </c>
      <c r="F48" s="81" t="s">
        <v>84</v>
      </c>
      <c r="G48" s="125" t="s">
        <v>32</v>
      </c>
    </row>
    <row r="49" spans="1:7" ht="13" customHeight="1" x14ac:dyDescent="0.55000000000000004">
      <c r="A49" s="3" t="s">
        <v>29</v>
      </c>
      <c r="B49" s="174">
        <v>483.29</v>
      </c>
      <c r="C49" s="111">
        <v>0.84</v>
      </c>
      <c r="D49" s="130">
        <f>B49*C49</f>
        <v>405.96359999999999</v>
      </c>
      <c r="E49" s="76">
        <f>B49-D49</f>
        <v>77.326400000000035</v>
      </c>
      <c r="F49" s="81" t="s">
        <v>84</v>
      </c>
      <c r="G49" s="125" t="s">
        <v>32</v>
      </c>
    </row>
    <row r="50" spans="1:7" ht="13" customHeight="1" x14ac:dyDescent="0.55000000000000004">
      <c r="A50" s="14" t="s">
        <v>85</v>
      </c>
      <c r="B50" s="174"/>
      <c r="C50" s="111"/>
      <c r="D50" s="130"/>
      <c r="E50" s="76"/>
      <c r="F50" s="82"/>
      <c r="G50" s="124"/>
    </row>
    <row r="51" spans="1:7" ht="13" customHeight="1" x14ac:dyDescent="0.4">
      <c r="A51" s="3" t="s">
        <v>26</v>
      </c>
      <c r="B51" s="174">
        <v>260.44</v>
      </c>
      <c r="C51" s="111">
        <v>1</v>
      </c>
      <c r="D51" s="130">
        <f>B51*C51</f>
        <v>260.44</v>
      </c>
      <c r="E51" s="76">
        <f>B51-D51</f>
        <v>0</v>
      </c>
      <c r="F51" s="83" t="s">
        <v>86</v>
      </c>
      <c r="G51" s="126" t="s">
        <v>28</v>
      </c>
    </row>
    <row r="52" spans="1:7" ht="13" customHeight="1" x14ac:dyDescent="0.55000000000000004">
      <c r="A52" s="14" t="s">
        <v>87</v>
      </c>
      <c r="B52" s="174"/>
      <c r="C52" s="111"/>
      <c r="D52" s="131"/>
      <c r="E52" s="86"/>
      <c r="F52" s="82"/>
      <c r="G52" s="127"/>
    </row>
    <row r="53" spans="1:7" ht="13" customHeight="1" x14ac:dyDescent="0.55000000000000004">
      <c r="A53" s="3" t="s">
        <v>26</v>
      </c>
      <c r="B53" s="174">
        <v>2095.9</v>
      </c>
      <c r="C53" s="111">
        <v>0.74</v>
      </c>
      <c r="D53" s="132">
        <f>B53*C53</f>
        <v>1550.9660000000001</v>
      </c>
      <c r="E53" s="76">
        <f>B53-D53</f>
        <v>544.93399999999997</v>
      </c>
      <c r="F53" s="81" t="s">
        <v>88</v>
      </c>
      <c r="G53" s="126" t="s">
        <v>28</v>
      </c>
    </row>
    <row r="54" spans="1:7" ht="13" customHeight="1" x14ac:dyDescent="0.55000000000000004">
      <c r="A54" s="3" t="s">
        <v>29</v>
      </c>
      <c r="B54" s="174">
        <v>120.16</v>
      </c>
      <c r="C54" s="111">
        <v>0.74</v>
      </c>
      <c r="D54" s="132">
        <f>B54*C54</f>
        <v>88.918399999999991</v>
      </c>
      <c r="E54" s="76">
        <f>B54-D54</f>
        <v>31.241600000000005</v>
      </c>
      <c r="F54" s="81" t="s">
        <v>88</v>
      </c>
      <c r="G54" s="126" t="s">
        <v>28</v>
      </c>
    </row>
    <row r="55" spans="1:7" ht="13" customHeight="1" x14ac:dyDescent="0.55000000000000004">
      <c r="A55" s="12"/>
      <c r="B55" s="174"/>
      <c r="C55" s="111"/>
      <c r="D55" s="130"/>
      <c r="E55" s="76"/>
      <c r="F55" s="81"/>
      <c r="G55" s="126"/>
    </row>
    <row r="56" spans="1:7" ht="13" customHeight="1" thickBot="1" x14ac:dyDescent="0.6">
      <c r="A56" s="24" t="s">
        <v>89</v>
      </c>
      <c r="B56" s="175">
        <f>SUM(B6:B55)</f>
        <v>40116.035470467672</v>
      </c>
      <c r="C56" s="69">
        <f>D56/B56</f>
        <v>0.80912001138802714</v>
      </c>
      <c r="D56" s="133">
        <f>SUM(D6:D55)</f>
        <v>32458.687076707305</v>
      </c>
      <c r="E56" s="87">
        <f>SUM(E6:E55)</f>
        <v>7657.3483937603542</v>
      </c>
      <c r="F56" s="84"/>
      <c r="G56" s="123"/>
    </row>
    <row r="57" spans="1:7" ht="13" customHeight="1" thickTop="1" x14ac:dyDescent="0.55000000000000004"/>
    <row r="58" spans="1:7" ht="13" customHeight="1" x14ac:dyDescent="0.55000000000000004">
      <c r="A58" s="14" t="s">
        <v>90</v>
      </c>
    </row>
    <row r="59" spans="1:7" ht="13" customHeight="1" x14ac:dyDescent="0.55000000000000004">
      <c r="A59" s="121" t="s">
        <v>91</v>
      </c>
    </row>
    <row r="60" spans="1:7" ht="13" customHeight="1" x14ac:dyDescent="0.55000000000000004">
      <c r="A60" s="121" t="s">
        <v>92</v>
      </c>
    </row>
    <row r="61" spans="1:7" s="1" customFormat="1" ht="13" customHeight="1" x14ac:dyDescent="0.55000000000000004">
      <c r="A61" s="15" t="s">
        <v>36</v>
      </c>
      <c r="C61" s="2"/>
      <c r="D61" s="2"/>
      <c r="E61" s="2"/>
    </row>
    <row r="62" spans="1:7" s="1" customFormat="1" ht="13" customHeight="1" x14ac:dyDescent="0.55000000000000004">
      <c r="A62" s="12" t="s">
        <v>50</v>
      </c>
      <c r="C62" s="2"/>
      <c r="D62" s="2"/>
      <c r="E62" s="2"/>
    </row>
    <row r="63" spans="1:7" s="1" customFormat="1" ht="13" customHeight="1" x14ac:dyDescent="0.55000000000000004">
      <c r="A63" s="12" t="s">
        <v>53</v>
      </c>
      <c r="C63" s="2"/>
      <c r="D63" s="2"/>
      <c r="E63" s="2"/>
    </row>
    <row r="64" spans="1:7" s="1" customFormat="1" ht="13" customHeight="1" x14ac:dyDescent="0.55000000000000004">
      <c r="A64" s="12" t="s">
        <v>55</v>
      </c>
      <c r="C64" s="2"/>
      <c r="D64" s="2"/>
      <c r="E64" s="2"/>
    </row>
    <row r="65" spans="1:5" s="1" customFormat="1" ht="13" customHeight="1" x14ac:dyDescent="0.55000000000000004">
      <c r="A65" s="12" t="s">
        <v>93</v>
      </c>
      <c r="C65" s="2"/>
      <c r="D65" s="2"/>
      <c r="E65" s="2"/>
    </row>
    <row r="66" spans="1:5" s="1" customFormat="1" ht="13" customHeight="1" x14ac:dyDescent="0.4">
      <c r="A66" s="27" t="s">
        <v>94</v>
      </c>
      <c r="C66" s="2"/>
      <c r="D66" s="2"/>
      <c r="E66" s="2"/>
    </row>
    <row r="68" spans="1:5" ht="13" customHeight="1" x14ac:dyDescent="0.55000000000000004">
      <c r="A68" s="2" t="s">
        <v>95</v>
      </c>
    </row>
  </sheetData>
  <hyperlinks>
    <hyperlink ref="A59" r:id="rId1" xr:uid="{AD2E6476-2C1E-41CB-AC59-5D1DFEF7A63D}"/>
    <hyperlink ref="A60" r:id="rId2" xr:uid="{D1D62EF8-BAFB-48C0-9E69-87F0D7E065AC}"/>
    <hyperlink ref="A66" r:id="rId3" xr:uid="{DA9DA9F7-4393-48D1-9397-1425EBC2246E}"/>
    <hyperlink ref="G9" r:id="rId4" xr:uid="{AE6320FE-2E0F-4F85-85DB-08773AD4CC67}"/>
    <hyperlink ref="G10" r:id="rId5" xr:uid="{0CCE32E4-FCC2-4A03-85E5-939C9ED4AC7D}"/>
    <hyperlink ref="G48" r:id="rId6" xr:uid="{BDD009DF-DC68-4544-80BE-F544D36FE1AF}"/>
    <hyperlink ref="G49" r:id="rId7" xr:uid="{805506D1-7096-476B-80B8-EE46489740A7}"/>
  </hyperlinks>
  <pageMargins left="0.7" right="0.7" top="0.75" bottom="0.75" header="0.3" footer="0.3"/>
  <pageSetup paperSize="9"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F13EA-1C4B-4A62-9BD9-AB0490314634}">
  <dimension ref="A1:G33"/>
  <sheetViews>
    <sheetView showGridLines="0" zoomScale="70" zoomScaleNormal="70" workbookViewId="0"/>
  </sheetViews>
  <sheetFormatPr defaultColWidth="8.83984375" defaultRowHeight="12.3" x14ac:dyDescent="0.4"/>
  <cols>
    <col min="1" max="1" width="38.41796875" style="16" customWidth="1"/>
    <col min="2" max="2" width="14.26171875" style="16" customWidth="1"/>
    <col min="3" max="3" width="12.26171875" style="16" customWidth="1"/>
    <col min="4" max="5" width="17.68359375" style="16" customWidth="1"/>
    <col min="6" max="6" width="64.15625" style="16" customWidth="1"/>
    <col min="7" max="16384" width="8.83984375" style="16"/>
  </cols>
  <sheetData>
    <row r="1" spans="1:7" x14ac:dyDescent="0.4">
      <c r="A1" s="67" t="s">
        <v>11</v>
      </c>
    </row>
    <row r="2" spans="1:7" x14ac:dyDescent="0.4">
      <c r="A2" s="17">
        <v>2017</v>
      </c>
    </row>
    <row r="3" spans="1:7" ht="12.6" x14ac:dyDescent="0.45">
      <c r="A3" s="18"/>
      <c r="B3" s="19" t="s">
        <v>17</v>
      </c>
      <c r="C3" s="19"/>
      <c r="D3" s="19" t="s">
        <v>17</v>
      </c>
      <c r="E3" s="19" t="s">
        <v>17</v>
      </c>
      <c r="G3" s="20"/>
    </row>
    <row r="4" spans="1:7" s="2" customFormat="1" x14ac:dyDescent="0.4">
      <c r="A4" s="8" t="s">
        <v>18</v>
      </c>
      <c r="B4" s="102" t="s">
        <v>19</v>
      </c>
      <c r="C4" s="112" t="s">
        <v>20</v>
      </c>
      <c r="D4" s="128" t="s">
        <v>21</v>
      </c>
      <c r="E4" s="75" t="s">
        <v>22</v>
      </c>
      <c r="F4" s="134" t="s">
        <v>24</v>
      </c>
      <c r="G4" s="20"/>
    </row>
    <row r="5" spans="1:7" ht="12.6" x14ac:dyDescent="0.4">
      <c r="A5" s="21" t="s">
        <v>96</v>
      </c>
      <c r="B5" s="171">
        <v>885.27</v>
      </c>
      <c r="C5" s="111">
        <v>0.547808764940239</v>
      </c>
      <c r="D5" s="130">
        <f t="shared" ref="D5:D17" si="0">B5*C5</f>
        <v>484.95866533864535</v>
      </c>
      <c r="E5" s="76">
        <f t="shared" ref="E5:E18" si="1">B5-D5</f>
        <v>400.31133466135464</v>
      </c>
      <c r="F5" s="72" t="s">
        <v>97</v>
      </c>
      <c r="G5" s="20"/>
    </row>
    <row r="6" spans="1:7" s="2" customFormat="1" ht="12.6" x14ac:dyDescent="0.4">
      <c r="A6" s="21" t="s">
        <v>98</v>
      </c>
      <c r="B6" s="171">
        <v>658.57</v>
      </c>
      <c r="C6" s="111">
        <v>0.48695652173913045</v>
      </c>
      <c r="D6" s="130">
        <f t="shared" si="0"/>
        <v>320.69495652173919</v>
      </c>
      <c r="E6" s="76">
        <f t="shared" si="1"/>
        <v>337.87504347826086</v>
      </c>
      <c r="F6" s="72" t="s">
        <v>97</v>
      </c>
      <c r="G6" s="20"/>
    </row>
    <row r="7" spans="1:7" s="22" customFormat="1" ht="12.6" x14ac:dyDescent="0.4">
      <c r="A7" s="21" t="s">
        <v>99</v>
      </c>
      <c r="B7" s="171">
        <v>2562.41</v>
      </c>
      <c r="C7" s="111">
        <v>0.53559322033898304</v>
      </c>
      <c r="D7" s="130">
        <f t="shared" si="0"/>
        <v>1372.4094237288134</v>
      </c>
      <c r="E7" s="76">
        <f t="shared" si="1"/>
        <v>1190.0005762711864</v>
      </c>
      <c r="F7" s="72" t="s">
        <v>97</v>
      </c>
      <c r="G7" s="20"/>
    </row>
    <row r="8" spans="1:7" ht="12.6" x14ac:dyDescent="0.4">
      <c r="A8" s="21" t="s">
        <v>100</v>
      </c>
      <c r="B8" s="171">
        <v>3524.34</v>
      </c>
      <c r="C8" s="111">
        <v>0.6308982873121286</v>
      </c>
      <c r="D8" s="130">
        <f t="shared" si="0"/>
        <v>2223.5000699056272</v>
      </c>
      <c r="E8" s="76">
        <f t="shared" si="1"/>
        <v>1300.8399300943729</v>
      </c>
      <c r="F8" s="72" t="s">
        <v>97</v>
      </c>
      <c r="G8" s="20"/>
    </row>
    <row r="9" spans="1:7" ht="12.6" x14ac:dyDescent="0.4">
      <c r="A9" s="21" t="s">
        <v>101</v>
      </c>
      <c r="B9" s="171">
        <v>1540.44</v>
      </c>
      <c r="C9" s="111">
        <v>0.58507462686567169</v>
      </c>
      <c r="D9" s="130">
        <f t="shared" si="0"/>
        <v>901.27235820895532</v>
      </c>
      <c r="E9" s="76">
        <f t="shared" si="1"/>
        <v>639.16764179104473</v>
      </c>
      <c r="F9" s="72" t="s">
        <v>97</v>
      </c>
      <c r="G9" s="20"/>
    </row>
    <row r="10" spans="1:7" ht="12.6" x14ac:dyDescent="0.4">
      <c r="A10" s="21" t="s">
        <v>102</v>
      </c>
      <c r="B10" s="171">
        <v>791.17</v>
      </c>
      <c r="C10" s="111">
        <v>0.60089686098654704</v>
      </c>
      <c r="D10" s="130">
        <f t="shared" si="0"/>
        <v>475.41156950672638</v>
      </c>
      <c r="E10" s="76">
        <f t="shared" si="1"/>
        <v>315.75843049327358</v>
      </c>
      <c r="F10" s="72" t="s">
        <v>97</v>
      </c>
      <c r="G10" s="20"/>
    </row>
    <row r="11" spans="1:7" ht="12.6" x14ac:dyDescent="0.4">
      <c r="A11" s="21" t="s">
        <v>103</v>
      </c>
      <c r="B11" s="171">
        <v>1246.42</v>
      </c>
      <c r="C11" s="111">
        <v>0.57807308970099669</v>
      </c>
      <c r="D11" s="130">
        <f t="shared" si="0"/>
        <v>720.52186046511633</v>
      </c>
      <c r="E11" s="76">
        <f t="shared" si="1"/>
        <v>525.89813953488374</v>
      </c>
      <c r="F11" s="72" t="s">
        <v>97</v>
      </c>
      <c r="G11" s="20"/>
    </row>
    <row r="12" spans="1:7" ht="12.6" x14ac:dyDescent="0.4">
      <c r="A12" s="21" t="s">
        <v>104</v>
      </c>
      <c r="B12" s="171">
        <v>2783.42</v>
      </c>
      <c r="C12" s="111">
        <v>0.49537512846865367</v>
      </c>
      <c r="D12" s="130">
        <f t="shared" si="0"/>
        <v>1378.83704008222</v>
      </c>
      <c r="E12" s="76">
        <f t="shared" si="1"/>
        <v>1404.58295991778</v>
      </c>
      <c r="F12" s="72" t="s">
        <v>97</v>
      </c>
      <c r="G12" s="20"/>
    </row>
    <row r="13" spans="1:7" ht="12.6" x14ac:dyDescent="0.4">
      <c r="A13" s="21" t="s">
        <v>105</v>
      </c>
      <c r="B13" s="171">
        <v>560.87</v>
      </c>
      <c r="C13" s="111">
        <v>0.47499999999999998</v>
      </c>
      <c r="D13" s="130">
        <f t="shared" si="0"/>
        <v>266.41325000000001</v>
      </c>
      <c r="E13" s="76">
        <f t="shared" si="1"/>
        <v>294.45675</v>
      </c>
      <c r="F13" s="72" t="s">
        <v>97</v>
      </c>
      <c r="G13" s="20"/>
    </row>
    <row r="14" spans="1:7" ht="12.6" x14ac:dyDescent="0.4">
      <c r="A14" s="21" t="s">
        <v>106</v>
      </c>
      <c r="B14" s="171">
        <v>2027.33</v>
      </c>
      <c r="C14" s="111">
        <v>0.39616995810891681</v>
      </c>
      <c r="D14" s="130">
        <f t="shared" si="0"/>
        <v>803.1672411729503</v>
      </c>
      <c r="E14" s="76">
        <f t="shared" si="1"/>
        <v>1224.1627588270496</v>
      </c>
      <c r="F14" s="72" t="s">
        <v>97</v>
      </c>
      <c r="G14" s="20"/>
    </row>
    <row r="15" spans="1:7" ht="12.6" x14ac:dyDescent="0.4">
      <c r="A15" s="21" t="s">
        <v>107</v>
      </c>
      <c r="B15" s="171">
        <v>725.2</v>
      </c>
      <c r="C15" s="111">
        <v>0.39616995810891681</v>
      </c>
      <c r="D15" s="130">
        <f t="shared" si="0"/>
        <v>287.3024536205865</v>
      </c>
      <c r="E15" s="76">
        <f t="shared" si="1"/>
        <v>437.89754637941354</v>
      </c>
      <c r="F15" s="72" t="s">
        <v>97</v>
      </c>
      <c r="G15" s="20"/>
    </row>
    <row r="16" spans="1:7" ht="12.6" x14ac:dyDescent="0.4">
      <c r="A16" s="21" t="s">
        <v>108</v>
      </c>
      <c r="B16" s="171">
        <v>3250.56</v>
      </c>
      <c r="C16" s="111">
        <v>0.57846005569601266</v>
      </c>
      <c r="D16" s="130">
        <f t="shared" si="0"/>
        <v>1880.3191186432309</v>
      </c>
      <c r="E16" s="76">
        <f t="shared" si="1"/>
        <v>1370.240881356769</v>
      </c>
      <c r="F16" s="72" t="s">
        <v>109</v>
      </c>
      <c r="G16" s="20"/>
    </row>
    <row r="17" spans="1:7" ht="12.6" x14ac:dyDescent="0.4">
      <c r="A17" s="23" t="s">
        <v>110</v>
      </c>
      <c r="B17" s="172">
        <v>3515.31</v>
      </c>
      <c r="C17" s="113">
        <v>0.52553970602218314</v>
      </c>
      <c r="D17" s="135">
        <f t="shared" si="0"/>
        <v>1847.4349839768406</v>
      </c>
      <c r="E17" s="77">
        <f t="shared" si="1"/>
        <v>1667.8750160231593</v>
      </c>
      <c r="F17" s="73" t="s">
        <v>111</v>
      </c>
      <c r="G17" s="20"/>
    </row>
    <row r="18" spans="1:7" s="2" customFormat="1" ht="12.6" thickBot="1" x14ac:dyDescent="0.6">
      <c r="A18" s="24" t="s">
        <v>8</v>
      </c>
      <c r="B18" s="173">
        <f>SUM(B5:B17)</f>
        <v>24071.310000000005</v>
      </c>
      <c r="C18" s="69">
        <v>0.53849345927460734</v>
      </c>
      <c r="D18" s="136">
        <f>SUM(D5:D17)</f>
        <v>12962.242991171452</v>
      </c>
      <c r="E18" s="78">
        <f t="shared" si="1"/>
        <v>11109.067008828553</v>
      </c>
      <c r="F18" s="74"/>
      <c r="G18" s="21"/>
    </row>
    <row r="19" spans="1:7" ht="12.6" thickTop="1" x14ac:dyDescent="0.4"/>
    <row r="20" spans="1:7" ht="12.6" x14ac:dyDescent="0.45">
      <c r="A20" s="25" t="s">
        <v>112</v>
      </c>
    </row>
    <row r="21" spans="1:7" x14ac:dyDescent="0.4">
      <c r="A21" s="26" t="s">
        <v>113</v>
      </c>
    </row>
    <row r="23" spans="1:7" ht="12.6" x14ac:dyDescent="0.45">
      <c r="A23" s="25" t="s">
        <v>90</v>
      </c>
    </row>
    <row r="24" spans="1:7" x14ac:dyDescent="0.4">
      <c r="A24" s="163" t="s">
        <v>91</v>
      </c>
    </row>
    <row r="25" spans="1:7" x14ac:dyDescent="0.4">
      <c r="A25" s="27" t="s">
        <v>114</v>
      </c>
    </row>
    <row r="26" spans="1:7" x14ac:dyDescent="0.4">
      <c r="A26" s="28"/>
    </row>
    <row r="27" spans="1:7" ht="22.5" customHeight="1" x14ac:dyDescent="0.4">
      <c r="A27" s="28"/>
    </row>
    <row r="28" spans="1:7" x14ac:dyDescent="0.4">
      <c r="A28" s="28"/>
    </row>
    <row r="29" spans="1:7" x14ac:dyDescent="0.4">
      <c r="A29" s="3"/>
    </row>
    <row r="30" spans="1:7" x14ac:dyDescent="0.4">
      <c r="A30" s="28"/>
    </row>
    <row r="31" spans="1:7" x14ac:dyDescent="0.4">
      <c r="A31" s="28"/>
    </row>
    <row r="32" spans="1:7" x14ac:dyDescent="0.4">
      <c r="A32" s="28"/>
    </row>
    <row r="33" spans="1:1" x14ac:dyDescent="0.4">
      <c r="A33" s="28"/>
    </row>
  </sheetData>
  <hyperlinks>
    <hyperlink ref="A24" r:id="rId1" xr:uid="{772CA259-A10B-4822-B398-CAEC12364B4C}"/>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FECB1-ACAA-4A27-AF19-618E5F577A41}">
  <dimension ref="A1:G63"/>
  <sheetViews>
    <sheetView showGridLines="0" zoomScale="70" zoomScaleNormal="70" workbookViewId="0">
      <pane xSplit="1" topLeftCell="B1" activePane="topRight" state="frozen"/>
      <selection pane="topRight"/>
    </sheetView>
  </sheetViews>
  <sheetFormatPr defaultColWidth="8.83984375" defaultRowHeight="12.3" x14ac:dyDescent="0.4"/>
  <cols>
    <col min="1" max="1" width="41.26171875" style="16" customWidth="1"/>
    <col min="2" max="2" width="16.26171875" style="29" customWidth="1"/>
    <col min="3" max="4" width="11.68359375" style="16" customWidth="1"/>
    <col min="5" max="5" width="12.578125" style="16" customWidth="1"/>
    <col min="6" max="6" width="84.83984375" style="16" bestFit="1" customWidth="1"/>
    <col min="7" max="7" width="125.578125" style="16" bestFit="1" customWidth="1"/>
    <col min="8" max="8" width="85.26171875" style="16" bestFit="1" customWidth="1"/>
    <col min="9" max="16384" width="8.83984375" style="16"/>
  </cols>
  <sheetData>
    <row r="1" spans="1:7" x14ac:dyDescent="0.4">
      <c r="A1" s="67" t="s">
        <v>10</v>
      </c>
    </row>
    <row r="2" spans="1:7" x14ac:dyDescent="0.4">
      <c r="A2" s="17">
        <v>2017</v>
      </c>
    </row>
    <row r="3" spans="1:7" ht="12.6" x14ac:dyDescent="0.45">
      <c r="A3" s="18"/>
      <c r="B3" s="30" t="s">
        <v>17</v>
      </c>
      <c r="C3" s="19"/>
      <c r="D3" s="19" t="s">
        <v>17</v>
      </c>
      <c r="E3" s="19" t="s">
        <v>17</v>
      </c>
      <c r="F3" s="18"/>
      <c r="G3" s="18"/>
    </row>
    <row r="4" spans="1:7" s="2" customFormat="1" ht="24.6" x14ac:dyDescent="0.55000000000000004">
      <c r="A4" s="8" t="s">
        <v>18</v>
      </c>
      <c r="B4" s="105" t="s">
        <v>19</v>
      </c>
      <c r="C4" s="112" t="s">
        <v>20</v>
      </c>
      <c r="D4" s="128" t="s">
        <v>21</v>
      </c>
      <c r="E4" s="75" t="s">
        <v>22</v>
      </c>
      <c r="F4" s="153" t="s">
        <v>23</v>
      </c>
      <c r="G4" s="134" t="s">
        <v>24</v>
      </c>
    </row>
    <row r="5" spans="1:7" x14ac:dyDescent="0.4">
      <c r="A5" s="16" t="s">
        <v>115</v>
      </c>
      <c r="B5" s="106"/>
      <c r="C5" s="114"/>
      <c r="D5" s="138"/>
      <c r="E5" s="89"/>
      <c r="F5" s="154"/>
      <c r="G5" s="89"/>
    </row>
    <row r="6" spans="1:7" ht="12.6" x14ac:dyDescent="0.45">
      <c r="A6" s="28" t="s">
        <v>116</v>
      </c>
      <c r="B6" s="169">
        <v>109.93</v>
      </c>
      <c r="C6" s="115">
        <v>0.84</v>
      </c>
      <c r="D6" s="130">
        <f t="shared" ref="D6:D11" si="0">B6*C6</f>
        <v>92.341200000000001</v>
      </c>
      <c r="E6" s="76">
        <f t="shared" ref="E6:E11" si="1">B6-D6</f>
        <v>17.588800000000006</v>
      </c>
      <c r="F6" s="155" t="s">
        <v>117</v>
      </c>
      <c r="G6" s="142" t="s">
        <v>118</v>
      </c>
    </row>
    <row r="7" spans="1:7" ht="12.6" x14ac:dyDescent="0.45">
      <c r="A7" s="28" t="s">
        <v>119</v>
      </c>
      <c r="B7" s="169"/>
      <c r="C7" s="115"/>
      <c r="D7" s="130">
        <f t="shared" si="0"/>
        <v>0</v>
      </c>
      <c r="E7" s="76">
        <f t="shared" si="1"/>
        <v>0</v>
      </c>
      <c r="F7" s="155" t="s">
        <v>120</v>
      </c>
      <c r="G7" s="142"/>
    </row>
    <row r="8" spans="1:7" ht="12.6" x14ac:dyDescent="0.45">
      <c r="A8" s="31" t="s">
        <v>121</v>
      </c>
      <c r="B8" s="169">
        <v>186.48500000000001</v>
      </c>
      <c r="C8" s="115">
        <v>0.23699999999999999</v>
      </c>
      <c r="D8" s="130">
        <f t="shared" si="0"/>
        <v>44.196944999999999</v>
      </c>
      <c r="E8" s="76">
        <f t="shared" si="1"/>
        <v>142.28805500000001</v>
      </c>
      <c r="F8" s="155" t="s">
        <v>122</v>
      </c>
      <c r="G8" s="142" t="s">
        <v>55</v>
      </c>
    </row>
    <row r="9" spans="1:7" ht="12.6" x14ac:dyDescent="0.45">
      <c r="A9" s="31" t="s">
        <v>123</v>
      </c>
      <c r="B9" s="169">
        <v>186.48500000000001</v>
      </c>
      <c r="C9" s="115">
        <v>0.44900000000000001</v>
      </c>
      <c r="D9" s="130">
        <f t="shared" si="0"/>
        <v>83.73176500000001</v>
      </c>
      <c r="E9" s="76">
        <f t="shared" si="1"/>
        <v>102.753235</v>
      </c>
      <c r="F9" s="155" t="s">
        <v>122</v>
      </c>
      <c r="G9" s="142" t="s">
        <v>55</v>
      </c>
    </row>
    <row r="10" spans="1:7" ht="12.6" x14ac:dyDescent="0.45">
      <c r="A10" s="28" t="s">
        <v>124</v>
      </c>
      <c r="B10" s="169">
        <v>524.87</v>
      </c>
      <c r="C10" s="111">
        <v>0.74</v>
      </c>
      <c r="D10" s="130">
        <f t="shared" si="0"/>
        <v>388.40379999999999</v>
      </c>
      <c r="E10" s="76">
        <f t="shared" si="1"/>
        <v>136.46620000000001</v>
      </c>
      <c r="F10" s="155" t="s">
        <v>117</v>
      </c>
      <c r="G10" s="142" t="s">
        <v>125</v>
      </c>
    </row>
    <row r="11" spans="1:7" ht="12.6" x14ac:dyDescent="0.45">
      <c r="A11" s="28" t="s">
        <v>126</v>
      </c>
      <c r="B11" s="169">
        <v>473.87</v>
      </c>
      <c r="C11" s="115">
        <v>0.21</v>
      </c>
      <c r="D11" s="130">
        <f t="shared" si="0"/>
        <v>99.512699999999995</v>
      </c>
      <c r="E11" s="76">
        <f t="shared" si="1"/>
        <v>374.35730000000001</v>
      </c>
      <c r="F11" s="155" t="s">
        <v>127</v>
      </c>
      <c r="G11" s="142" t="s">
        <v>128</v>
      </c>
    </row>
    <row r="12" spans="1:7" ht="12.6" x14ac:dyDescent="0.45">
      <c r="A12" s="16" t="s">
        <v>129</v>
      </c>
      <c r="B12" s="169"/>
      <c r="C12" s="115"/>
      <c r="D12" s="164"/>
      <c r="E12" s="90"/>
      <c r="F12" s="155"/>
      <c r="G12" s="142"/>
    </row>
    <row r="13" spans="1:7" ht="12.6" x14ac:dyDescent="0.4">
      <c r="A13" s="28" t="s">
        <v>130</v>
      </c>
      <c r="B13" s="107">
        <v>773.8404065152547</v>
      </c>
      <c r="C13" s="115">
        <v>1</v>
      </c>
      <c r="D13" s="130">
        <f t="shared" ref="D13:D26" si="2">B13*C13</f>
        <v>773.8404065152547</v>
      </c>
      <c r="E13" s="76">
        <f t="shared" ref="E13:E26" si="3">B13-D13</f>
        <v>0</v>
      </c>
      <c r="F13" s="81" t="s">
        <v>41</v>
      </c>
      <c r="G13" s="150" t="s">
        <v>28</v>
      </c>
    </row>
    <row r="14" spans="1:7" ht="14.4" x14ac:dyDescent="0.4">
      <c r="A14" s="28" t="s">
        <v>131</v>
      </c>
      <c r="B14" s="107">
        <v>5891.0230946830052</v>
      </c>
      <c r="C14" s="115">
        <v>0.84</v>
      </c>
      <c r="D14" s="130">
        <f t="shared" si="2"/>
        <v>4948.4593995337245</v>
      </c>
      <c r="E14" s="76">
        <f t="shared" si="3"/>
        <v>942.56369514928065</v>
      </c>
      <c r="F14" s="156" t="s">
        <v>31</v>
      </c>
      <c r="G14" s="152" t="s">
        <v>32</v>
      </c>
    </row>
    <row r="15" spans="1:7" ht="14.4" x14ac:dyDescent="0.4">
      <c r="A15" s="28" t="s">
        <v>132</v>
      </c>
      <c r="B15" s="107">
        <v>903.55047465478447</v>
      </c>
      <c r="C15" s="115">
        <v>0.84</v>
      </c>
      <c r="D15" s="130">
        <f t="shared" si="2"/>
        <v>758.98239871001897</v>
      </c>
      <c r="E15" s="76">
        <f t="shared" si="3"/>
        <v>144.5680759447655</v>
      </c>
      <c r="F15" s="156" t="s">
        <v>31</v>
      </c>
      <c r="G15" s="152" t="s">
        <v>32</v>
      </c>
    </row>
    <row r="16" spans="1:7" ht="12.6" x14ac:dyDescent="0.4">
      <c r="A16" s="28" t="s">
        <v>133</v>
      </c>
      <c r="B16" s="107">
        <v>260.88013704602974</v>
      </c>
      <c r="C16" s="115">
        <v>1</v>
      </c>
      <c r="D16" s="130">
        <f t="shared" si="2"/>
        <v>260.88013704602974</v>
      </c>
      <c r="E16" s="76">
        <f t="shared" si="3"/>
        <v>0</v>
      </c>
      <c r="F16" s="155" t="s">
        <v>134</v>
      </c>
      <c r="G16" s="150" t="s">
        <v>28</v>
      </c>
    </row>
    <row r="17" spans="1:7" ht="12.6" x14ac:dyDescent="0.4">
      <c r="A17" s="28" t="s">
        <v>135</v>
      </c>
      <c r="B17" s="107">
        <v>945.71049680236433</v>
      </c>
      <c r="C17" s="115">
        <v>0.84</v>
      </c>
      <c r="D17" s="130">
        <f t="shared" si="2"/>
        <v>794.39681731398605</v>
      </c>
      <c r="E17" s="76">
        <f t="shared" si="3"/>
        <v>151.31367948837828</v>
      </c>
      <c r="F17" s="155" t="s">
        <v>136</v>
      </c>
      <c r="G17" s="150" t="s">
        <v>28</v>
      </c>
    </row>
    <row r="18" spans="1:7" ht="12.6" x14ac:dyDescent="0.4">
      <c r="A18" s="28" t="s">
        <v>137</v>
      </c>
      <c r="B18" s="107">
        <v>164.22008626839545</v>
      </c>
      <c r="C18" s="115">
        <v>1</v>
      </c>
      <c r="D18" s="130">
        <f t="shared" si="2"/>
        <v>164.22008626839545</v>
      </c>
      <c r="E18" s="76">
        <f t="shared" si="3"/>
        <v>0</v>
      </c>
      <c r="F18" s="155" t="s">
        <v>125</v>
      </c>
      <c r="G18" s="150" t="s">
        <v>28</v>
      </c>
    </row>
    <row r="19" spans="1:7" ht="14.4" x14ac:dyDescent="0.4">
      <c r="A19" s="28" t="s">
        <v>138</v>
      </c>
      <c r="B19" s="107">
        <v>781.93041076511054</v>
      </c>
      <c r="C19" s="115">
        <v>0.84</v>
      </c>
      <c r="D19" s="130">
        <f t="shared" si="2"/>
        <v>656.82154504269283</v>
      </c>
      <c r="E19" s="76">
        <f t="shared" si="3"/>
        <v>125.1088657224177</v>
      </c>
      <c r="F19" s="156" t="s">
        <v>31</v>
      </c>
      <c r="G19" s="152" t="s">
        <v>32</v>
      </c>
    </row>
    <row r="20" spans="1:7" ht="14.4" x14ac:dyDescent="0.4">
      <c r="A20" s="28" t="s">
        <v>139</v>
      </c>
      <c r="B20" s="107">
        <v>144.97007615594501</v>
      </c>
      <c r="C20" s="115">
        <v>0.84</v>
      </c>
      <c r="D20" s="130">
        <f t="shared" si="2"/>
        <v>121.77486397099381</v>
      </c>
      <c r="E20" s="76">
        <f t="shared" si="3"/>
        <v>23.195212184951203</v>
      </c>
      <c r="F20" s="156" t="s">
        <v>31</v>
      </c>
      <c r="G20" s="152" t="s">
        <v>32</v>
      </c>
    </row>
    <row r="21" spans="1:7" ht="12.6" x14ac:dyDescent="0.4">
      <c r="A21" s="28" t="s">
        <v>140</v>
      </c>
      <c r="B21" s="107">
        <v>17.240009056553021</v>
      </c>
      <c r="C21" s="115">
        <v>1</v>
      </c>
      <c r="D21" s="130">
        <f t="shared" si="2"/>
        <v>17.240009056553021</v>
      </c>
      <c r="E21" s="76">
        <f t="shared" si="3"/>
        <v>0</v>
      </c>
      <c r="F21" s="155" t="s">
        <v>86</v>
      </c>
      <c r="G21" s="150" t="s">
        <v>28</v>
      </c>
    </row>
    <row r="22" spans="1:7" ht="12.6" x14ac:dyDescent="0.4">
      <c r="A22" s="28" t="s">
        <v>141</v>
      </c>
      <c r="B22" s="107">
        <v>122.45006432569129</v>
      </c>
      <c r="C22" s="115">
        <v>0.91999999999999993</v>
      </c>
      <c r="D22" s="130">
        <f t="shared" si="2"/>
        <v>112.65405917963598</v>
      </c>
      <c r="E22" s="76">
        <f t="shared" si="3"/>
        <v>9.7960051460553075</v>
      </c>
      <c r="F22" s="155" t="s">
        <v>142</v>
      </c>
      <c r="G22" s="150" t="s">
        <v>28</v>
      </c>
    </row>
    <row r="23" spans="1:7" ht="12.6" x14ac:dyDescent="0.4">
      <c r="A23" s="28" t="s">
        <v>143</v>
      </c>
      <c r="B23" s="107">
        <v>503.80026465727457</v>
      </c>
      <c r="C23" s="115">
        <v>1</v>
      </c>
      <c r="D23" s="130">
        <f t="shared" si="2"/>
        <v>503.80026465727457</v>
      </c>
      <c r="E23" s="76">
        <f t="shared" si="3"/>
        <v>0</v>
      </c>
      <c r="F23" s="155" t="s">
        <v>144</v>
      </c>
      <c r="G23" s="150" t="s">
        <v>28</v>
      </c>
    </row>
    <row r="24" spans="1:7" ht="14.4" x14ac:dyDescent="0.4">
      <c r="A24" s="28" t="s">
        <v>145</v>
      </c>
      <c r="B24" s="107">
        <v>2.4500012870391479</v>
      </c>
      <c r="C24" s="115">
        <v>0.84</v>
      </c>
      <c r="D24" s="130">
        <f t="shared" si="2"/>
        <v>2.0580010811128839</v>
      </c>
      <c r="E24" s="76">
        <f t="shared" si="3"/>
        <v>0.39200020592626394</v>
      </c>
      <c r="F24" s="155" t="s">
        <v>146</v>
      </c>
      <c r="G24" s="152" t="s">
        <v>32</v>
      </c>
    </row>
    <row r="25" spans="1:7" ht="14.4" x14ac:dyDescent="0.4">
      <c r="A25" s="28" t="s">
        <v>147</v>
      </c>
      <c r="B25" s="107">
        <v>24.21001271804807</v>
      </c>
      <c r="C25" s="115">
        <v>0.84</v>
      </c>
      <c r="D25" s="130">
        <f t="shared" si="2"/>
        <v>20.336410683160377</v>
      </c>
      <c r="E25" s="76">
        <f t="shared" si="3"/>
        <v>3.8736020348876927</v>
      </c>
      <c r="F25" s="155" t="s">
        <v>146</v>
      </c>
      <c r="G25" s="152" t="s">
        <v>32</v>
      </c>
    </row>
    <row r="26" spans="1:7" ht="12.6" x14ac:dyDescent="0.45">
      <c r="A26" s="28" t="s">
        <v>148</v>
      </c>
      <c r="B26" s="107">
        <v>574.2803016819762</v>
      </c>
      <c r="C26" s="115">
        <v>0.4</v>
      </c>
      <c r="D26" s="130">
        <f t="shared" si="2"/>
        <v>229.71212067279049</v>
      </c>
      <c r="E26" s="76">
        <f t="shared" si="3"/>
        <v>344.56818100918571</v>
      </c>
      <c r="F26" s="165" t="s">
        <v>149</v>
      </c>
      <c r="G26" s="142" t="s">
        <v>150</v>
      </c>
    </row>
    <row r="27" spans="1:7" x14ac:dyDescent="0.4">
      <c r="A27" s="28" t="s">
        <v>151</v>
      </c>
      <c r="B27" s="107"/>
      <c r="C27" s="115"/>
      <c r="D27" s="130"/>
      <c r="E27" s="76"/>
      <c r="F27" s="157"/>
      <c r="G27" s="140"/>
    </row>
    <row r="28" spans="1:7" ht="12.6" x14ac:dyDescent="0.4">
      <c r="A28" s="31" t="s">
        <v>152</v>
      </c>
      <c r="B28" s="169">
        <v>29.148082558765569</v>
      </c>
      <c r="C28" s="115">
        <v>0.23699999999999999</v>
      </c>
      <c r="D28" s="130">
        <f t="shared" ref="D28:D50" si="4">B28*C28</f>
        <v>6.9080955664274395</v>
      </c>
      <c r="E28" s="76">
        <f t="shared" ref="E28:E50" si="5">B28-D28</f>
        <v>22.239986992338132</v>
      </c>
      <c r="F28" s="155" t="s">
        <v>153</v>
      </c>
      <c r="G28" s="143" t="s">
        <v>55</v>
      </c>
    </row>
    <row r="29" spans="1:7" ht="12.6" x14ac:dyDescent="0.4">
      <c r="A29" s="31" t="s">
        <v>154</v>
      </c>
      <c r="B29" s="169">
        <v>965.29088006656502</v>
      </c>
      <c r="C29" s="115">
        <v>0.23699999999999999</v>
      </c>
      <c r="D29" s="130">
        <f t="shared" si="4"/>
        <v>228.7739385757759</v>
      </c>
      <c r="E29" s="76">
        <f t="shared" si="5"/>
        <v>736.51694149078912</v>
      </c>
      <c r="F29" s="155" t="s">
        <v>153</v>
      </c>
      <c r="G29" s="143" t="s">
        <v>55</v>
      </c>
    </row>
    <row r="30" spans="1:7" ht="12.6" x14ac:dyDescent="0.4">
      <c r="A30" s="31" t="s">
        <v>155</v>
      </c>
      <c r="B30" s="169">
        <v>418.67466906202708</v>
      </c>
      <c r="C30" s="115">
        <v>3.5000000000000003E-2</v>
      </c>
      <c r="D30" s="130">
        <f t="shared" si="4"/>
        <v>14.653613417170948</v>
      </c>
      <c r="E30" s="76">
        <f t="shared" si="5"/>
        <v>404.02105564485612</v>
      </c>
      <c r="F30" s="155" t="s">
        <v>156</v>
      </c>
      <c r="G30" s="143" t="s">
        <v>53</v>
      </c>
    </row>
    <row r="31" spans="1:7" ht="12.6" x14ac:dyDescent="0.4">
      <c r="A31" s="31" t="s">
        <v>157</v>
      </c>
      <c r="B31" s="169">
        <v>262.93454911300233</v>
      </c>
      <c r="C31" s="115">
        <v>3.5000000000000003E-2</v>
      </c>
      <c r="D31" s="130">
        <f t="shared" si="4"/>
        <v>9.2027092189550821</v>
      </c>
      <c r="E31" s="76">
        <f t="shared" si="5"/>
        <v>253.73183989404725</v>
      </c>
      <c r="F31" s="155" t="s">
        <v>156</v>
      </c>
      <c r="G31" s="143" t="s">
        <v>53</v>
      </c>
    </row>
    <row r="32" spans="1:7" ht="12.6" x14ac:dyDescent="0.4">
      <c r="A32" s="31" t="s">
        <v>158</v>
      </c>
      <c r="B32" s="169">
        <v>3.0758977632399116</v>
      </c>
      <c r="C32" s="115">
        <v>0.23699999999999999</v>
      </c>
      <c r="D32" s="130">
        <f t="shared" si="4"/>
        <v>0.72898776988785896</v>
      </c>
      <c r="E32" s="76">
        <f t="shared" si="5"/>
        <v>2.3469099933520527</v>
      </c>
      <c r="F32" s="155" t="s">
        <v>153</v>
      </c>
      <c r="G32" s="143" t="s">
        <v>53</v>
      </c>
    </row>
    <row r="33" spans="1:7" ht="12.6" x14ac:dyDescent="0.4">
      <c r="A33" s="31" t="s">
        <v>159</v>
      </c>
      <c r="B33" s="169">
        <v>3.3616036819598252</v>
      </c>
      <c r="C33" s="115">
        <v>3.5000000000000003E-2</v>
      </c>
      <c r="D33" s="130">
        <f t="shared" si="4"/>
        <v>0.11765612886859389</v>
      </c>
      <c r="E33" s="76">
        <f t="shared" si="5"/>
        <v>3.2439475530912314</v>
      </c>
      <c r="F33" s="155" t="s">
        <v>156</v>
      </c>
      <c r="G33" s="143" t="s">
        <v>55</v>
      </c>
    </row>
    <row r="34" spans="1:7" ht="12.6" x14ac:dyDescent="0.45">
      <c r="A34" s="31" t="s">
        <v>160</v>
      </c>
      <c r="B34" s="169">
        <v>1.750708608326274</v>
      </c>
      <c r="C34" s="115">
        <v>0.44900000000000001</v>
      </c>
      <c r="D34" s="130">
        <f t="shared" si="4"/>
        <v>0.78606816513849698</v>
      </c>
      <c r="E34" s="76">
        <f t="shared" si="5"/>
        <v>0.96464044318777697</v>
      </c>
      <c r="F34" s="155" t="s">
        <v>59</v>
      </c>
      <c r="G34" s="142" t="s">
        <v>55</v>
      </c>
    </row>
    <row r="35" spans="1:7" ht="12.6" x14ac:dyDescent="0.4">
      <c r="A35" s="31" t="s">
        <v>161</v>
      </c>
      <c r="B35" s="169">
        <v>2.4315397337864916E-2</v>
      </c>
      <c r="C35" s="115">
        <v>0.34299999999999997</v>
      </c>
      <c r="D35" s="130">
        <f t="shared" si="4"/>
        <v>8.340181286887665E-3</v>
      </c>
      <c r="E35" s="76">
        <f t="shared" si="5"/>
        <v>1.5975216050977251E-2</v>
      </c>
      <c r="F35" s="155" t="s">
        <v>162</v>
      </c>
      <c r="G35" s="150" t="s">
        <v>28</v>
      </c>
    </row>
    <row r="36" spans="1:7" ht="12.6" x14ac:dyDescent="0.4">
      <c r="A36" s="31" t="s">
        <v>163</v>
      </c>
      <c r="B36" s="169">
        <v>15.896191009629188</v>
      </c>
      <c r="C36" s="115">
        <v>0.34299999999999997</v>
      </c>
      <c r="D36" s="130">
        <f t="shared" si="4"/>
        <v>5.452393516302811</v>
      </c>
      <c r="E36" s="76">
        <f t="shared" si="5"/>
        <v>10.443797493326377</v>
      </c>
      <c r="F36" s="155" t="s">
        <v>162</v>
      </c>
      <c r="G36" s="150" t="s">
        <v>28</v>
      </c>
    </row>
    <row r="37" spans="1:7" ht="12.6" x14ac:dyDescent="0.45">
      <c r="A37" s="31" t="s">
        <v>164</v>
      </c>
      <c r="B37" s="169">
        <v>96.927252638064004</v>
      </c>
      <c r="C37" s="115">
        <v>0.44900000000000001</v>
      </c>
      <c r="D37" s="130">
        <f t="shared" si="4"/>
        <v>43.520336434490737</v>
      </c>
      <c r="E37" s="76">
        <f t="shared" si="5"/>
        <v>53.406916203573267</v>
      </c>
      <c r="F37" s="155" t="s">
        <v>165</v>
      </c>
      <c r="G37" s="144" t="s">
        <v>166</v>
      </c>
    </row>
    <row r="38" spans="1:7" ht="12.6" x14ac:dyDescent="0.45">
      <c r="A38" s="31" t="s">
        <v>167</v>
      </c>
      <c r="B38" s="169">
        <v>7.519536626734725</v>
      </c>
      <c r="C38" s="115">
        <v>0.44900000000000001</v>
      </c>
      <c r="D38" s="130">
        <f t="shared" si="4"/>
        <v>3.3762719454038916</v>
      </c>
      <c r="E38" s="76">
        <f t="shared" si="5"/>
        <v>4.1432646813308338</v>
      </c>
      <c r="F38" s="155" t="s">
        <v>165</v>
      </c>
      <c r="G38" s="144" t="s">
        <v>166</v>
      </c>
    </row>
    <row r="39" spans="1:7" ht="12.6" x14ac:dyDescent="0.45">
      <c r="A39" s="31" t="s">
        <v>168</v>
      </c>
      <c r="B39" s="169">
        <v>31.707278128575847</v>
      </c>
      <c r="C39" s="115">
        <v>0.44900000000000001</v>
      </c>
      <c r="D39" s="130">
        <f t="shared" si="4"/>
        <v>14.236567879730556</v>
      </c>
      <c r="E39" s="76">
        <f t="shared" si="5"/>
        <v>17.470710248845293</v>
      </c>
      <c r="F39" s="155" t="s">
        <v>165</v>
      </c>
      <c r="G39" s="144" t="s">
        <v>166</v>
      </c>
    </row>
    <row r="40" spans="1:7" ht="12.6" x14ac:dyDescent="0.45">
      <c r="A40" s="28" t="s">
        <v>169</v>
      </c>
      <c r="B40" s="169">
        <v>771.39040522821551</v>
      </c>
      <c r="C40" s="115">
        <v>0.66052115526584965</v>
      </c>
      <c r="D40" s="130">
        <f t="shared" si="4"/>
        <v>509.51968162233283</v>
      </c>
      <c r="E40" s="76">
        <f t="shared" si="5"/>
        <v>261.87072360588269</v>
      </c>
      <c r="F40" s="155" t="s">
        <v>170</v>
      </c>
      <c r="G40" s="142" t="s">
        <v>171</v>
      </c>
    </row>
    <row r="41" spans="1:7" ht="12.6" x14ac:dyDescent="0.45">
      <c r="A41" s="28" t="s">
        <v>172</v>
      </c>
      <c r="B41" s="169">
        <v>571.86030041069682</v>
      </c>
      <c r="C41" s="115">
        <v>0.85542304409508374</v>
      </c>
      <c r="D41" s="130">
        <f t="shared" si="4"/>
        <v>489.18247897444735</v>
      </c>
      <c r="E41" s="76">
        <f t="shared" si="5"/>
        <v>82.677821436249474</v>
      </c>
      <c r="F41" s="155" t="s">
        <v>173</v>
      </c>
      <c r="G41" s="142" t="s">
        <v>171</v>
      </c>
    </row>
    <row r="42" spans="1:7" ht="12.6" x14ac:dyDescent="0.4">
      <c r="A42" s="28" t="s">
        <v>174</v>
      </c>
      <c r="B42" s="169">
        <v>452.56023773977012</v>
      </c>
      <c r="C42" s="115">
        <v>0.84</v>
      </c>
      <c r="D42" s="130">
        <f t="shared" si="4"/>
        <v>380.15059970140686</v>
      </c>
      <c r="E42" s="76">
        <f t="shared" si="5"/>
        <v>72.409638038363255</v>
      </c>
      <c r="F42" s="155" t="s">
        <v>175</v>
      </c>
      <c r="G42" s="150" t="s">
        <v>28</v>
      </c>
    </row>
    <row r="43" spans="1:7" ht="12.6" x14ac:dyDescent="0.4">
      <c r="A43" s="28" t="s">
        <v>176</v>
      </c>
      <c r="B43" s="169">
        <v>537.11028215575379</v>
      </c>
      <c r="C43" s="116">
        <v>0</v>
      </c>
      <c r="D43" s="130">
        <f t="shared" si="4"/>
        <v>0</v>
      </c>
      <c r="E43" s="76">
        <f t="shared" si="5"/>
        <v>537.11028215575379</v>
      </c>
      <c r="F43" s="155" t="s">
        <v>177</v>
      </c>
      <c r="G43" s="150" t="s">
        <v>28</v>
      </c>
    </row>
    <row r="44" spans="1:7" ht="12.6" x14ac:dyDescent="0.45">
      <c r="A44" s="28" t="s">
        <v>178</v>
      </c>
      <c r="B44" s="169">
        <v>836.26043930586036</v>
      </c>
      <c r="C44" s="115">
        <v>0.84115374185619673</v>
      </c>
      <c r="D44" s="130">
        <f t="shared" si="4"/>
        <v>703.4235976884313</v>
      </c>
      <c r="E44" s="76">
        <f t="shared" si="5"/>
        <v>132.83684161742906</v>
      </c>
      <c r="F44" s="155" t="s">
        <v>179</v>
      </c>
      <c r="G44" s="142" t="s">
        <v>36</v>
      </c>
    </row>
    <row r="45" spans="1:7" ht="12.6" x14ac:dyDescent="0.45">
      <c r="A45" s="28" t="s">
        <v>180</v>
      </c>
      <c r="B45" s="169">
        <v>1178.670619181401</v>
      </c>
      <c r="C45" s="115">
        <v>0.36795464205055467</v>
      </c>
      <c r="D45" s="130">
        <f t="shared" si="4"/>
        <v>433.69732577639803</v>
      </c>
      <c r="E45" s="76">
        <f t="shared" si="5"/>
        <v>744.97329340500301</v>
      </c>
      <c r="F45" s="155" t="s">
        <v>181</v>
      </c>
      <c r="G45" s="142" t="s">
        <v>36</v>
      </c>
    </row>
    <row r="46" spans="1:7" ht="12.6" x14ac:dyDescent="0.4">
      <c r="A46" s="28" t="s">
        <v>182</v>
      </c>
      <c r="B46" s="169">
        <v>864.40045408842423</v>
      </c>
      <c r="C46" s="115">
        <v>0.27483333333333332</v>
      </c>
      <c r="D46" s="130">
        <f t="shared" si="4"/>
        <v>237.56605813196859</v>
      </c>
      <c r="E46" s="76">
        <f t="shared" si="5"/>
        <v>626.83439595645564</v>
      </c>
      <c r="F46" s="155" t="s">
        <v>183</v>
      </c>
      <c r="G46" s="150" t="s">
        <v>28</v>
      </c>
    </row>
    <row r="47" spans="1:7" ht="14.4" x14ac:dyDescent="0.4">
      <c r="A47" s="28" t="s">
        <v>184</v>
      </c>
      <c r="B47" s="169">
        <v>598.28031428970667</v>
      </c>
      <c r="C47" s="115">
        <v>0.84</v>
      </c>
      <c r="D47" s="130">
        <f t="shared" si="4"/>
        <v>502.55546400335356</v>
      </c>
      <c r="E47" s="76">
        <f t="shared" si="5"/>
        <v>95.724850286353103</v>
      </c>
      <c r="F47" s="156" t="s">
        <v>31</v>
      </c>
      <c r="G47" s="152" t="s">
        <v>32</v>
      </c>
    </row>
    <row r="48" spans="1:7" ht="14.4" x14ac:dyDescent="0.4">
      <c r="A48" s="28" t="s">
        <v>185</v>
      </c>
      <c r="B48" s="169">
        <v>35.16001847032507</v>
      </c>
      <c r="C48" s="115">
        <v>0.84</v>
      </c>
      <c r="D48" s="130">
        <f t="shared" si="4"/>
        <v>29.534415515073057</v>
      </c>
      <c r="E48" s="76">
        <f t="shared" si="5"/>
        <v>5.6256029552520133</v>
      </c>
      <c r="F48" s="156" t="s">
        <v>31</v>
      </c>
      <c r="G48" s="152" t="s">
        <v>32</v>
      </c>
    </row>
    <row r="49" spans="1:7" ht="12.6" x14ac:dyDescent="0.4">
      <c r="A49" s="28" t="s">
        <v>186</v>
      </c>
      <c r="B49" s="169">
        <v>39.490020744969776</v>
      </c>
      <c r="C49" s="115">
        <v>1</v>
      </c>
      <c r="D49" s="130">
        <f t="shared" si="4"/>
        <v>39.490020744969776</v>
      </c>
      <c r="E49" s="76">
        <f t="shared" si="5"/>
        <v>0</v>
      </c>
      <c r="F49" s="155" t="s">
        <v>86</v>
      </c>
      <c r="G49" s="150" t="s">
        <v>28</v>
      </c>
    </row>
    <row r="50" spans="1:7" ht="12.6" x14ac:dyDescent="0.4">
      <c r="A50" s="32" t="s">
        <v>187</v>
      </c>
      <c r="B50" s="170">
        <v>203.90010711317643</v>
      </c>
      <c r="C50" s="117">
        <v>0.59960697357563475</v>
      </c>
      <c r="D50" s="135">
        <f t="shared" si="4"/>
        <v>122.25992613787948</v>
      </c>
      <c r="E50" s="77">
        <f t="shared" si="5"/>
        <v>81.640180975296957</v>
      </c>
      <c r="F50" s="158" t="s">
        <v>188</v>
      </c>
      <c r="G50" s="150" t="s">
        <v>28</v>
      </c>
    </row>
    <row r="51" spans="1:7" ht="12.6" thickBot="1" x14ac:dyDescent="0.45">
      <c r="A51" s="33" t="s">
        <v>189</v>
      </c>
      <c r="B51" s="70">
        <f>SUM(B6:B50)</f>
        <v>20517.589999999997</v>
      </c>
      <c r="C51" s="71">
        <v>0.67566620553258827</v>
      </c>
      <c r="D51" s="139">
        <f>SUM(D6:D50)</f>
        <v>13848.507476827321</v>
      </c>
      <c r="E51" s="91">
        <f>SUM(E6:E50)</f>
        <v>6669.0825231726767</v>
      </c>
      <c r="F51" s="141"/>
      <c r="G51" s="151"/>
    </row>
    <row r="52" spans="1:7" ht="12.6" thickTop="1" x14ac:dyDescent="0.4">
      <c r="A52" s="28"/>
    </row>
    <row r="53" spans="1:7" ht="12.6" x14ac:dyDescent="0.45">
      <c r="A53" s="25" t="s">
        <v>90</v>
      </c>
    </row>
    <row r="54" spans="1:7" ht="14.4" x14ac:dyDescent="0.4">
      <c r="A54" s="121" t="s">
        <v>91</v>
      </c>
    </row>
    <row r="55" spans="1:7" ht="14.4" x14ac:dyDescent="0.4">
      <c r="A55" s="121" t="s">
        <v>92</v>
      </c>
    </row>
    <row r="56" spans="1:7" x14ac:dyDescent="0.4">
      <c r="A56" s="26" t="s">
        <v>36</v>
      </c>
    </row>
    <row r="57" spans="1:7" ht="12.6" x14ac:dyDescent="0.45">
      <c r="A57" s="34" t="s">
        <v>55</v>
      </c>
    </row>
    <row r="58" spans="1:7" ht="12.6" x14ac:dyDescent="0.45">
      <c r="A58" s="34" t="s">
        <v>190</v>
      </c>
    </row>
    <row r="59" spans="1:7" ht="12.6" x14ac:dyDescent="0.45">
      <c r="A59" s="34" t="s">
        <v>166</v>
      </c>
    </row>
    <row r="60" spans="1:7" s="29" customFormat="1" ht="12.6" x14ac:dyDescent="0.4">
      <c r="A60" s="35" t="s">
        <v>53</v>
      </c>
      <c r="C60" s="16"/>
      <c r="D60" s="16"/>
      <c r="E60" s="16"/>
      <c r="F60" s="16"/>
      <c r="G60" s="16"/>
    </row>
    <row r="61" spans="1:7" s="29" customFormat="1" x14ac:dyDescent="0.4">
      <c r="A61" s="16"/>
      <c r="C61" s="16"/>
      <c r="D61" s="16"/>
      <c r="E61" s="16"/>
      <c r="F61" s="16"/>
      <c r="G61" s="16"/>
    </row>
    <row r="62" spans="1:7" s="29" customFormat="1" x14ac:dyDescent="0.4">
      <c r="A62" s="28"/>
      <c r="C62" s="16"/>
      <c r="D62" s="16"/>
      <c r="E62" s="16"/>
      <c r="F62" s="16"/>
      <c r="G62" s="16"/>
    </row>
    <row r="63" spans="1:7" s="29" customFormat="1" x14ac:dyDescent="0.4">
      <c r="A63" s="28"/>
      <c r="C63" s="16"/>
      <c r="D63" s="16"/>
      <c r="E63" s="16"/>
      <c r="F63" s="16"/>
      <c r="G63" s="16"/>
    </row>
  </sheetData>
  <hyperlinks>
    <hyperlink ref="A54" r:id="rId1" xr:uid="{585900D7-7DC2-4F41-B4E3-3A7C3F6F8510}"/>
    <hyperlink ref="A55" r:id="rId2" xr:uid="{6BE96003-F51F-413C-8B45-A22A4C7235D2}"/>
    <hyperlink ref="G14" r:id="rId3" xr:uid="{E1FFCB8D-5151-4384-B635-1B5E328CBD4D}"/>
    <hyperlink ref="G15" r:id="rId4" xr:uid="{702C62F7-266A-4FCD-AB7D-1C261FCCAEFE}"/>
    <hyperlink ref="G19" r:id="rId5" xr:uid="{2E472431-1D2F-49DA-94E1-93DBDBCA9518}"/>
    <hyperlink ref="G20" r:id="rId6" xr:uid="{25B27914-641A-4389-A805-C858D44D9711}"/>
    <hyperlink ref="G47" r:id="rId7" xr:uid="{F359A309-426C-4D15-9E29-499FC2414C63}"/>
    <hyperlink ref="G48" r:id="rId8" xr:uid="{1B685FA1-88EA-4DE2-BBCC-968D927BA956}"/>
    <hyperlink ref="G24" r:id="rId9" xr:uid="{8A156727-5CEC-4DBF-9F1D-E31FB20D3E34}"/>
    <hyperlink ref="G25" r:id="rId10" xr:uid="{4980D07B-88CF-443E-9830-63F357B897A5}"/>
  </hyperlinks>
  <pageMargins left="0.7" right="0.7" top="0.75" bottom="0.75" header="0.3" footer="0.3"/>
  <pageSetup paperSize="9" orientation="portrait" verticalDpi="0"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F0E05-1F06-4B4F-A734-7B76A6377BA6}">
  <dimension ref="A1:I29"/>
  <sheetViews>
    <sheetView showGridLines="0" zoomScale="64" zoomScaleNormal="100" workbookViewId="0"/>
  </sheetViews>
  <sheetFormatPr defaultColWidth="8.83984375" defaultRowHeight="14.4" x14ac:dyDescent="0.55000000000000004"/>
  <cols>
    <col min="1" max="1" width="26" style="2" customWidth="1"/>
    <col min="2" max="2" width="14.26171875" style="2" customWidth="1"/>
    <col min="3" max="4" width="11.68359375" style="2" customWidth="1"/>
    <col min="5" max="5" width="12.578125" style="2" customWidth="1"/>
    <col min="6" max="6" width="67.26171875" style="2" customWidth="1"/>
    <col min="7" max="7" width="18.68359375" style="2" customWidth="1"/>
    <col min="10" max="16384" width="8.83984375" style="2"/>
  </cols>
  <sheetData>
    <row r="1" spans="1:7" x14ac:dyDescent="0.55000000000000004">
      <c r="A1" s="44" t="s">
        <v>12</v>
      </c>
    </row>
    <row r="2" spans="1:7" x14ac:dyDescent="0.55000000000000004">
      <c r="A2" s="4" t="s">
        <v>191</v>
      </c>
    </row>
    <row r="3" spans="1:7" x14ac:dyDescent="0.55000000000000004">
      <c r="A3" s="5"/>
      <c r="B3" s="7" t="s">
        <v>17</v>
      </c>
      <c r="C3" s="7"/>
      <c r="D3" s="7" t="s">
        <v>17</v>
      </c>
      <c r="E3" s="7" t="s">
        <v>17</v>
      </c>
      <c r="F3" s="5"/>
      <c r="G3" s="5"/>
    </row>
    <row r="4" spans="1:7" ht="24.6" x14ac:dyDescent="0.55000000000000004">
      <c r="A4" s="8" t="s">
        <v>18</v>
      </c>
      <c r="B4" s="102" t="s">
        <v>19</v>
      </c>
      <c r="C4" s="145" t="s">
        <v>20</v>
      </c>
      <c r="D4" s="9" t="s">
        <v>21</v>
      </c>
      <c r="E4" s="75" t="s">
        <v>22</v>
      </c>
      <c r="F4" s="79" t="s">
        <v>192</v>
      </c>
      <c r="G4" s="159" t="s">
        <v>24</v>
      </c>
    </row>
    <row r="5" spans="1:7" ht="24.6" x14ac:dyDescent="0.55000000000000004">
      <c r="A5" s="12" t="s">
        <v>193</v>
      </c>
      <c r="B5" s="103">
        <v>14.79</v>
      </c>
      <c r="C5" s="146">
        <v>0.83</v>
      </c>
      <c r="D5" s="43">
        <f t="shared" ref="D5:D10" si="0">B5*C5</f>
        <v>12.275699999999999</v>
      </c>
      <c r="E5" s="76">
        <f t="shared" ref="E5:E10" si="1">B5-D5</f>
        <v>2.5143000000000004</v>
      </c>
      <c r="F5" s="80" t="s">
        <v>194</v>
      </c>
      <c r="G5" s="122" t="s">
        <v>195</v>
      </c>
    </row>
    <row r="6" spans="1:7" ht="29.5" customHeight="1" x14ac:dyDescent="0.55000000000000004">
      <c r="A6" s="12" t="s">
        <v>196</v>
      </c>
      <c r="B6" s="103">
        <v>25815.324493030883</v>
      </c>
      <c r="C6" s="146">
        <v>0.21</v>
      </c>
      <c r="D6" s="43">
        <f t="shared" si="0"/>
        <v>5421.2181435364855</v>
      </c>
      <c r="E6" s="76">
        <f t="shared" si="1"/>
        <v>20394.106349494396</v>
      </c>
      <c r="F6" s="80" t="s">
        <v>197</v>
      </c>
      <c r="G6" s="122" t="s">
        <v>195</v>
      </c>
    </row>
    <row r="7" spans="1:7" s="13" customFormat="1" ht="12.6" x14ac:dyDescent="0.55000000000000004">
      <c r="A7" s="13" t="s">
        <v>198</v>
      </c>
      <c r="B7" s="108">
        <v>6935.460311560536</v>
      </c>
      <c r="C7" s="147">
        <v>0.21</v>
      </c>
      <c r="D7" s="43">
        <f t="shared" si="0"/>
        <v>1456.4466654277126</v>
      </c>
      <c r="E7" s="76">
        <f t="shared" si="1"/>
        <v>5479.0136461328239</v>
      </c>
      <c r="F7" s="80" t="s">
        <v>199</v>
      </c>
      <c r="G7" s="122" t="s">
        <v>195</v>
      </c>
    </row>
    <row r="8" spans="1:7" ht="49.2" x14ac:dyDescent="0.55000000000000004">
      <c r="A8" s="2" t="s">
        <v>200</v>
      </c>
      <c r="B8" s="103">
        <v>7264.1014047553972</v>
      </c>
      <c r="C8" s="146">
        <v>0.38</v>
      </c>
      <c r="D8" s="43">
        <f t="shared" si="0"/>
        <v>2760.3585338070511</v>
      </c>
      <c r="E8" s="76">
        <f t="shared" si="1"/>
        <v>4503.7428709483465</v>
      </c>
      <c r="F8" s="80" t="s">
        <v>201</v>
      </c>
      <c r="G8" s="122" t="s">
        <v>202</v>
      </c>
    </row>
    <row r="9" spans="1:7" x14ac:dyDescent="0.55000000000000004">
      <c r="A9" s="2" t="s">
        <v>203</v>
      </c>
      <c r="B9" s="103">
        <v>1246.56966384258</v>
      </c>
      <c r="C9" s="146">
        <v>0.28999999999999998</v>
      </c>
      <c r="D9" s="43">
        <f t="shared" si="0"/>
        <v>361.50520251434818</v>
      </c>
      <c r="E9" s="76">
        <f t="shared" si="1"/>
        <v>885.0644613282318</v>
      </c>
      <c r="F9" s="80" t="s">
        <v>204</v>
      </c>
      <c r="G9" s="122" t="s">
        <v>205</v>
      </c>
    </row>
    <row r="10" spans="1:7" x14ac:dyDescent="0.55000000000000004">
      <c r="A10" s="2" t="s">
        <v>206</v>
      </c>
      <c r="B10" s="103">
        <v>203.98412681060395</v>
      </c>
      <c r="C10" s="146">
        <v>0.15</v>
      </c>
      <c r="D10" s="43">
        <f t="shared" si="0"/>
        <v>30.597619021590592</v>
      </c>
      <c r="E10" s="76">
        <f t="shared" si="1"/>
        <v>173.38650778901336</v>
      </c>
      <c r="F10" s="93" t="s">
        <v>207</v>
      </c>
      <c r="G10" s="122" t="s">
        <v>208</v>
      </c>
    </row>
    <row r="11" spans="1:7" x14ac:dyDescent="0.55000000000000004">
      <c r="A11" s="2" t="s">
        <v>209</v>
      </c>
      <c r="B11" s="103"/>
      <c r="C11" s="146"/>
      <c r="D11" s="43"/>
      <c r="E11" s="76"/>
      <c r="F11" s="93"/>
      <c r="G11" s="160"/>
    </row>
    <row r="12" spans="1:7" ht="24.6" x14ac:dyDescent="0.55000000000000004">
      <c r="A12" s="36" t="s">
        <v>210</v>
      </c>
      <c r="B12" s="103">
        <v>672.18999999999994</v>
      </c>
      <c r="C12" s="146">
        <v>0.3</v>
      </c>
      <c r="D12" s="43">
        <f>B12*C12</f>
        <v>201.65699999999998</v>
      </c>
      <c r="E12" s="76">
        <f>B12-D12</f>
        <v>470.53299999999996</v>
      </c>
      <c r="F12" s="80" t="s">
        <v>211</v>
      </c>
      <c r="G12" s="122" t="s">
        <v>212</v>
      </c>
    </row>
    <row r="13" spans="1:7" ht="14.5" customHeight="1" x14ac:dyDescent="0.55000000000000004">
      <c r="A13" s="36" t="s">
        <v>39</v>
      </c>
      <c r="B13" s="103">
        <v>396.44</v>
      </c>
      <c r="C13" s="146">
        <v>0.65</v>
      </c>
      <c r="D13" s="43">
        <f>B13*C13</f>
        <v>257.68600000000004</v>
      </c>
      <c r="E13" s="76">
        <f>B13-D13</f>
        <v>138.75399999999996</v>
      </c>
      <c r="F13" s="93" t="s">
        <v>213</v>
      </c>
      <c r="G13" s="122" t="s">
        <v>212</v>
      </c>
    </row>
    <row r="14" spans="1:7" ht="36.9" x14ac:dyDescent="0.55000000000000004">
      <c r="A14" s="2" t="s">
        <v>214</v>
      </c>
      <c r="B14" s="103">
        <v>12995.45</v>
      </c>
      <c r="C14" s="146">
        <v>0.36</v>
      </c>
      <c r="D14" s="43">
        <f>B14*C14</f>
        <v>4678.3620000000001</v>
      </c>
      <c r="E14" s="76">
        <f>B14-D14</f>
        <v>8317.0879999999997</v>
      </c>
      <c r="F14" s="80" t="s">
        <v>215</v>
      </c>
      <c r="G14" s="122" t="s">
        <v>216</v>
      </c>
    </row>
    <row r="15" spans="1:7" ht="25.2" x14ac:dyDescent="0.55000000000000004">
      <c r="A15" s="5" t="s">
        <v>29</v>
      </c>
      <c r="B15" s="104">
        <v>925.74</v>
      </c>
      <c r="C15" s="148">
        <v>0.28999999999999998</v>
      </c>
      <c r="D15" s="68">
        <f>B15*C15</f>
        <v>268.46459999999996</v>
      </c>
      <c r="E15" s="77">
        <f>B15-D15</f>
        <v>657.27539999999999</v>
      </c>
      <c r="F15" s="94" t="s">
        <v>217</v>
      </c>
      <c r="G15" s="161" t="s">
        <v>218</v>
      </c>
    </row>
    <row r="16" spans="1:7" ht="14.7" thickBot="1" x14ac:dyDescent="0.6">
      <c r="A16" s="37" t="s">
        <v>219</v>
      </c>
      <c r="B16" s="96">
        <f>SUM(B5:B15)</f>
        <v>56470.049999999996</v>
      </c>
      <c r="C16" s="149">
        <f>D16/B16</f>
        <v>0.27357106048794344</v>
      </c>
      <c r="D16" s="92">
        <f>SUM(D5:D15)</f>
        <v>15448.571464307188</v>
      </c>
      <c r="E16" s="97">
        <f>B16-D16</f>
        <v>41021.478535692804</v>
      </c>
      <c r="F16" s="95"/>
      <c r="G16" s="162"/>
    </row>
    <row r="17" spans="1:5" ht="14.7" thickTop="1" x14ac:dyDescent="0.55000000000000004">
      <c r="A17" s="38" t="s">
        <v>220</v>
      </c>
      <c r="B17" s="39"/>
      <c r="D17" s="40"/>
      <c r="E17" s="40"/>
    </row>
    <row r="19" spans="1:5" s="41" customFormat="1" ht="12.6" x14ac:dyDescent="0.55000000000000004">
      <c r="A19" s="35" t="s">
        <v>90</v>
      </c>
    </row>
    <row r="20" spans="1:5" s="41" customFormat="1" x14ac:dyDescent="0.55000000000000004">
      <c r="A20" s="121" t="s">
        <v>91</v>
      </c>
    </row>
    <row r="21" spans="1:5" s="41" customFormat="1" x14ac:dyDescent="0.55000000000000004">
      <c r="A21" s="121" t="s">
        <v>221</v>
      </c>
    </row>
    <row r="22" spans="1:5" s="41" customFormat="1" ht="12.3" x14ac:dyDescent="0.55000000000000004">
      <c r="A22" s="42" t="s">
        <v>222</v>
      </c>
    </row>
    <row r="23" spans="1:5" s="41" customFormat="1" ht="12.3" x14ac:dyDescent="0.55000000000000004">
      <c r="A23" s="42" t="s">
        <v>223</v>
      </c>
    </row>
    <row r="24" spans="1:5" s="41" customFormat="1" ht="12.3" x14ac:dyDescent="0.55000000000000004">
      <c r="A24" s="42" t="s">
        <v>224</v>
      </c>
    </row>
    <row r="25" spans="1:5" s="41" customFormat="1" ht="12.3" x14ac:dyDescent="0.55000000000000004">
      <c r="A25" s="42" t="s">
        <v>216</v>
      </c>
    </row>
    <row r="26" spans="1:5" s="41" customFormat="1" ht="12.3" x14ac:dyDescent="0.55000000000000004">
      <c r="A26" s="42" t="s">
        <v>225</v>
      </c>
    </row>
    <row r="27" spans="1:5" s="41" customFormat="1" ht="12.3" x14ac:dyDescent="0.55000000000000004">
      <c r="A27" s="42" t="s">
        <v>226</v>
      </c>
    </row>
    <row r="28" spans="1:5" s="41" customFormat="1" ht="12.3" x14ac:dyDescent="0.55000000000000004">
      <c r="A28" s="42" t="s">
        <v>222</v>
      </c>
    </row>
    <row r="29" spans="1:5" s="41" customFormat="1" ht="12.3" x14ac:dyDescent="0.55000000000000004">
      <c r="A29" s="42" t="s">
        <v>227</v>
      </c>
    </row>
  </sheetData>
  <hyperlinks>
    <hyperlink ref="A20" r:id="rId1" xr:uid="{50E0D0C8-FFC0-4231-AC02-A35177DB8A30}"/>
    <hyperlink ref="A21" r:id="rId2" xr:uid="{B3FDF8CE-EDB3-47BA-BE5A-2F4AB65C4D81}"/>
  </hyperlinks>
  <pageMargins left="0.7" right="0.7" top="0.75" bottom="0.75" header="0.3" footer="0.3"/>
  <pageSetup paperSize="9" orientation="portrait"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4E99-2470-43A7-A15B-3399F16AAB07}">
  <dimension ref="A1:N56"/>
  <sheetViews>
    <sheetView zoomScale="70" zoomScaleNormal="70" workbookViewId="0"/>
  </sheetViews>
  <sheetFormatPr defaultColWidth="8.68359375" defaultRowHeight="14.4" x14ac:dyDescent="0.55000000000000004"/>
  <cols>
    <col min="1" max="1" width="7.83984375" style="45" customWidth="1"/>
    <col min="2" max="2" width="18.83984375" style="45" customWidth="1"/>
    <col min="3" max="3" width="11.15625" style="45" customWidth="1"/>
    <col min="4" max="4" width="25.68359375" style="45" customWidth="1"/>
    <col min="5" max="5" width="23.578125" style="45" customWidth="1"/>
    <col min="6" max="6" width="10.578125" style="45" customWidth="1"/>
    <col min="7" max="7" width="8.68359375" style="45"/>
    <col min="8" max="8" width="17.41796875" style="45" customWidth="1"/>
    <col min="9" max="9" width="18.83984375" style="45" customWidth="1"/>
    <col min="10" max="10" width="11.15625" style="45" customWidth="1"/>
    <col min="11" max="11" width="25.68359375" style="45" customWidth="1"/>
    <col min="12" max="12" width="23.578125" style="45" customWidth="1"/>
    <col min="13" max="13" width="10.578125" style="45" customWidth="1"/>
    <col min="14" max="16384" width="8.68359375" style="45"/>
  </cols>
  <sheetData>
    <row r="1" spans="1:14" x14ac:dyDescent="0.55000000000000004">
      <c r="A1" s="98" t="s">
        <v>228</v>
      </c>
      <c r="H1" s="98"/>
    </row>
    <row r="3" spans="1:14" x14ac:dyDescent="0.55000000000000004">
      <c r="A3" s="98" t="s">
        <v>229</v>
      </c>
      <c r="F3" s="176" t="s">
        <v>17</v>
      </c>
      <c r="H3" s="98" t="s">
        <v>230</v>
      </c>
    </row>
    <row r="4" spans="1:14" x14ac:dyDescent="0.55000000000000004">
      <c r="A4" s="177" t="s">
        <v>231</v>
      </c>
      <c r="B4" s="178" t="s">
        <v>232</v>
      </c>
      <c r="C4" s="178" t="s">
        <v>156</v>
      </c>
      <c r="D4" s="178" t="s">
        <v>233</v>
      </c>
      <c r="E4" s="178" t="s">
        <v>234</v>
      </c>
      <c r="F4" s="179" t="s">
        <v>59</v>
      </c>
      <c r="H4" s="185">
        <v>1990</v>
      </c>
      <c r="I4" s="186" t="s">
        <v>232</v>
      </c>
      <c r="J4" s="186" t="s">
        <v>156</v>
      </c>
      <c r="K4" s="186" t="s">
        <v>233</v>
      </c>
      <c r="L4" s="186" t="s">
        <v>234</v>
      </c>
      <c r="M4" s="187" t="s">
        <v>59</v>
      </c>
      <c r="N4" s="187" t="s">
        <v>8</v>
      </c>
    </row>
    <row r="5" spans="1:14" x14ac:dyDescent="0.55000000000000004">
      <c r="A5" s="99">
        <v>1970</v>
      </c>
      <c r="B5" s="180">
        <v>870.96</v>
      </c>
      <c r="C5" s="180">
        <v>0</v>
      </c>
      <c r="D5" s="180">
        <v>100.45</v>
      </c>
      <c r="E5" s="180">
        <v>0</v>
      </c>
      <c r="F5" s="181">
        <v>0</v>
      </c>
      <c r="H5" s="185" t="s">
        <v>235</v>
      </c>
      <c r="I5" s="188">
        <v>1240.4100000000001</v>
      </c>
      <c r="J5" s="188">
        <v>6.63</v>
      </c>
      <c r="K5" s="188">
        <v>188.64</v>
      </c>
      <c r="L5" s="188">
        <v>16.54</v>
      </c>
      <c r="M5" s="189">
        <v>0</v>
      </c>
      <c r="N5" s="189">
        <f>SUM(I5:M5)</f>
        <v>1452.2200000000003</v>
      </c>
    </row>
    <row r="6" spans="1:14" x14ac:dyDescent="0.55000000000000004">
      <c r="A6" s="99">
        <v>1971</v>
      </c>
      <c r="B6" s="180">
        <v>892.62</v>
      </c>
      <c r="C6" s="180">
        <v>0</v>
      </c>
      <c r="D6" s="180">
        <v>106.38</v>
      </c>
      <c r="E6" s="180">
        <v>0</v>
      </c>
      <c r="F6" s="181">
        <v>0</v>
      </c>
      <c r="G6" s="99"/>
      <c r="H6" s="190" t="s">
        <v>7</v>
      </c>
      <c r="I6" s="183">
        <f>(I5)*(1-Domestic!$C$23)</f>
        <v>1213.1209800000001</v>
      </c>
      <c r="J6" s="183">
        <f>(J5)*(1-Domestic!$C$24)</f>
        <v>6.3979499999999998</v>
      </c>
      <c r="K6" s="183">
        <f>(K5)*(1-Domestic!$C$25)</f>
        <v>143.93232</v>
      </c>
      <c r="L6" s="183">
        <f>(L5)*(1-Domestic!$C$26)</f>
        <v>2.4810000000000003</v>
      </c>
      <c r="M6" s="184">
        <f>(M5)*(1-Domestic!$C$27)</f>
        <v>0</v>
      </c>
      <c r="N6" s="184">
        <f>SUM(I6:M6)</f>
        <v>1365.9322500000001</v>
      </c>
    </row>
    <row r="7" spans="1:14" x14ac:dyDescent="0.55000000000000004">
      <c r="A7" s="99">
        <v>1972</v>
      </c>
      <c r="B7" s="180">
        <v>913.81</v>
      </c>
      <c r="C7" s="180">
        <v>0</v>
      </c>
      <c r="D7" s="180">
        <v>112.36</v>
      </c>
      <c r="E7" s="180">
        <v>0</v>
      </c>
      <c r="F7" s="181">
        <v>0</v>
      </c>
      <c r="M7" s="176" t="s">
        <v>236</v>
      </c>
      <c r="N7" s="191">
        <f>N6/N5</f>
        <v>0.94058217763148821</v>
      </c>
    </row>
    <row r="8" spans="1:14" x14ac:dyDescent="0.55000000000000004">
      <c r="A8" s="99">
        <v>1973</v>
      </c>
      <c r="B8" s="180">
        <v>934.68</v>
      </c>
      <c r="C8" s="180">
        <v>0</v>
      </c>
      <c r="D8" s="180">
        <v>118.34</v>
      </c>
      <c r="E8" s="180">
        <v>0</v>
      </c>
      <c r="F8" s="181">
        <v>0</v>
      </c>
    </row>
    <row r="9" spans="1:14" x14ac:dyDescent="0.55000000000000004">
      <c r="A9" s="99">
        <v>1974</v>
      </c>
      <c r="B9" s="180">
        <v>955.27</v>
      </c>
      <c r="C9" s="180">
        <v>0</v>
      </c>
      <c r="D9" s="180">
        <v>124.3</v>
      </c>
      <c r="E9" s="180">
        <v>0</v>
      </c>
      <c r="F9" s="181">
        <v>0</v>
      </c>
    </row>
    <row r="10" spans="1:14" x14ac:dyDescent="0.55000000000000004">
      <c r="A10" s="99">
        <v>1975</v>
      </c>
      <c r="B10" s="180">
        <v>975.58</v>
      </c>
      <c r="C10" s="180">
        <v>0</v>
      </c>
      <c r="D10" s="180">
        <v>130.19999999999999</v>
      </c>
      <c r="E10" s="180">
        <v>0</v>
      </c>
      <c r="F10" s="181">
        <v>0</v>
      </c>
      <c r="H10" s="185">
        <v>2016</v>
      </c>
      <c r="I10" s="186" t="s">
        <v>232</v>
      </c>
      <c r="J10" s="186" t="s">
        <v>156</v>
      </c>
      <c r="K10" s="186" t="s">
        <v>233</v>
      </c>
      <c r="L10" s="186" t="s">
        <v>234</v>
      </c>
      <c r="M10" s="187" t="s">
        <v>59</v>
      </c>
      <c r="N10" s="187" t="s">
        <v>8</v>
      </c>
    </row>
    <row r="11" spans="1:14" x14ac:dyDescent="0.55000000000000004">
      <c r="A11" s="99">
        <v>1976</v>
      </c>
      <c r="B11" s="180">
        <v>995.63</v>
      </c>
      <c r="C11" s="180">
        <v>0</v>
      </c>
      <c r="D11" s="180">
        <v>136.02000000000001</v>
      </c>
      <c r="E11" s="180">
        <v>0</v>
      </c>
      <c r="F11" s="181">
        <v>0</v>
      </c>
      <c r="H11" s="185" t="s">
        <v>235</v>
      </c>
      <c r="I11" s="188">
        <v>38.200000000000003</v>
      </c>
      <c r="J11" s="188">
        <v>555.53</v>
      </c>
      <c r="K11" s="188">
        <v>55.59</v>
      </c>
      <c r="L11" s="188">
        <v>317.39999999999998</v>
      </c>
      <c r="M11" s="189">
        <v>7.56</v>
      </c>
      <c r="N11" s="189">
        <f>SUM(I11:M11)</f>
        <v>974.28</v>
      </c>
    </row>
    <row r="12" spans="1:14" x14ac:dyDescent="0.55000000000000004">
      <c r="A12" s="99">
        <v>1977</v>
      </c>
      <c r="B12" s="180">
        <v>1015.45</v>
      </c>
      <c r="C12" s="180">
        <v>0</v>
      </c>
      <c r="D12" s="180">
        <v>141.71</v>
      </c>
      <c r="E12" s="180">
        <v>0</v>
      </c>
      <c r="F12" s="181">
        <v>0</v>
      </c>
      <c r="H12" s="190" t="s">
        <v>7</v>
      </c>
      <c r="I12" s="183">
        <f>(I11)*(1-Domestic!$C$23)</f>
        <v>37.3596</v>
      </c>
      <c r="J12" s="183">
        <f>(J11)*(1-Domestic!$C$24)</f>
        <v>536.0864499999999</v>
      </c>
      <c r="K12" s="183">
        <f>(K11)*(1-Domestic!$C$25)</f>
        <v>42.415170000000003</v>
      </c>
      <c r="L12" s="183">
        <f>(L11)*(1-Domestic!$C$26)</f>
        <v>47.610000000000007</v>
      </c>
      <c r="M12" s="184">
        <f>(M11)*(1-Domestic!$C$27)</f>
        <v>0.75599999999999978</v>
      </c>
      <c r="N12" s="184">
        <f>SUM(I12:M12)</f>
        <v>664.22721999999987</v>
      </c>
    </row>
    <row r="13" spans="1:14" x14ac:dyDescent="0.55000000000000004">
      <c r="A13" s="99">
        <v>1978</v>
      </c>
      <c r="B13" s="180">
        <v>1035.05</v>
      </c>
      <c r="C13" s="180">
        <v>0</v>
      </c>
      <c r="D13" s="180">
        <v>147.22999999999999</v>
      </c>
      <c r="E13" s="180">
        <v>0</v>
      </c>
      <c r="F13" s="181">
        <v>0</v>
      </c>
      <c r="M13" s="176" t="s">
        <v>236</v>
      </c>
      <c r="N13" s="191">
        <f>N12/N11</f>
        <v>0.68176214229995469</v>
      </c>
    </row>
    <row r="14" spans="1:14" x14ac:dyDescent="0.55000000000000004">
      <c r="A14" s="99">
        <v>1979</v>
      </c>
      <c r="B14" s="180">
        <v>1054.48</v>
      </c>
      <c r="C14" s="180">
        <v>0</v>
      </c>
      <c r="D14" s="180">
        <v>152.55000000000001</v>
      </c>
      <c r="E14" s="180">
        <v>0</v>
      </c>
      <c r="F14" s="181">
        <v>0</v>
      </c>
    </row>
    <row r="15" spans="1:14" x14ac:dyDescent="0.55000000000000004">
      <c r="A15" s="99">
        <v>1980</v>
      </c>
      <c r="B15" s="180">
        <v>1073.77</v>
      </c>
      <c r="C15" s="180">
        <v>0</v>
      </c>
      <c r="D15" s="180">
        <v>157.62</v>
      </c>
      <c r="E15" s="180">
        <v>0</v>
      </c>
      <c r="F15" s="181">
        <v>0</v>
      </c>
    </row>
    <row r="16" spans="1:14" x14ac:dyDescent="0.55000000000000004">
      <c r="A16" s="99">
        <v>1981</v>
      </c>
      <c r="B16" s="180">
        <v>1091.22</v>
      </c>
      <c r="C16" s="180">
        <v>0</v>
      </c>
      <c r="D16" s="180">
        <v>162.4</v>
      </c>
      <c r="E16" s="180">
        <v>0.83</v>
      </c>
      <c r="F16" s="181">
        <v>0</v>
      </c>
    </row>
    <row r="17" spans="1:6" x14ac:dyDescent="0.55000000000000004">
      <c r="A17" s="99">
        <v>1982</v>
      </c>
      <c r="B17" s="180">
        <v>1108.1500000000001</v>
      </c>
      <c r="C17" s="180">
        <v>0</v>
      </c>
      <c r="D17" s="180">
        <v>166.84</v>
      </c>
      <c r="E17" s="180">
        <v>1.81</v>
      </c>
      <c r="F17" s="181">
        <v>0</v>
      </c>
    </row>
    <row r="18" spans="1:6" x14ac:dyDescent="0.55000000000000004">
      <c r="A18" s="99">
        <v>1983</v>
      </c>
      <c r="B18" s="180">
        <v>1124.71</v>
      </c>
      <c r="C18" s="180">
        <v>0</v>
      </c>
      <c r="D18" s="180">
        <v>170.9</v>
      </c>
      <c r="E18" s="180">
        <v>2.95</v>
      </c>
      <c r="F18" s="181">
        <v>0</v>
      </c>
    </row>
    <row r="19" spans="1:6" x14ac:dyDescent="0.55000000000000004">
      <c r="A19" s="99">
        <v>1984</v>
      </c>
      <c r="B19" s="180">
        <v>1140.8499999999999</v>
      </c>
      <c r="C19" s="180">
        <v>0</v>
      </c>
      <c r="D19" s="180">
        <v>174.5</v>
      </c>
      <c r="E19" s="180">
        <v>4.2699999999999996</v>
      </c>
      <c r="F19" s="181">
        <v>0</v>
      </c>
    </row>
    <row r="20" spans="1:6" x14ac:dyDescent="0.55000000000000004">
      <c r="A20" s="99">
        <v>1985</v>
      </c>
      <c r="B20" s="180">
        <v>1156.43</v>
      </c>
      <c r="C20" s="180">
        <v>0</v>
      </c>
      <c r="D20" s="180">
        <v>177.59</v>
      </c>
      <c r="E20" s="180">
        <v>5.78</v>
      </c>
      <c r="F20" s="181">
        <v>0</v>
      </c>
    </row>
    <row r="21" spans="1:6" x14ac:dyDescent="0.55000000000000004">
      <c r="A21" s="99">
        <v>1986</v>
      </c>
      <c r="B21" s="180">
        <v>1171.3399999999999</v>
      </c>
      <c r="C21" s="180">
        <v>0</v>
      </c>
      <c r="D21" s="180">
        <v>180.16</v>
      </c>
      <c r="E21" s="180">
        <v>7.47</v>
      </c>
      <c r="F21" s="181">
        <v>0</v>
      </c>
    </row>
    <row r="22" spans="1:6" x14ac:dyDescent="0.55000000000000004">
      <c r="A22" s="99">
        <v>1987</v>
      </c>
      <c r="B22" s="180">
        <v>1185.42</v>
      </c>
      <c r="C22" s="180">
        <v>0.08</v>
      </c>
      <c r="D22" s="180">
        <v>182.21</v>
      </c>
      <c r="E22" s="180">
        <v>9.36</v>
      </c>
      <c r="F22" s="181">
        <v>0</v>
      </c>
    </row>
    <row r="23" spans="1:6" x14ac:dyDescent="0.55000000000000004">
      <c r="A23" s="99">
        <v>1988</v>
      </c>
      <c r="B23" s="180">
        <v>1197.6199999999999</v>
      </c>
      <c r="C23" s="180">
        <v>2.0099999999999998</v>
      </c>
      <c r="D23" s="180">
        <v>183.76</v>
      </c>
      <c r="E23" s="180">
        <v>11.45</v>
      </c>
      <c r="F23" s="181">
        <v>0</v>
      </c>
    </row>
    <row r="24" spans="1:6" x14ac:dyDescent="0.55000000000000004">
      <c r="A24" s="99">
        <v>1989</v>
      </c>
      <c r="B24" s="180">
        <v>1209.07</v>
      </c>
      <c r="C24" s="180">
        <v>4.17</v>
      </c>
      <c r="D24" s="180">
        <v>184.84</v>
      </c>
      <c r="E24" s="180">
        <v>13.75</v>
      </c>
      <c r="F24" s="181">
        <v>0</v>
      </c>
    </row>
    <row r="25" spans="1:6" x14ac:dyDescent="0.55000000000000004">
      <c r="A25" s="99">
        <v>1990</v>
      </c>
      <c r="B25" s="180">
        <v>1240.4100000000001</v>
      </c>
      <c r="C25" s="180">
        <v>6.63</v>
      </c>
      <c r="D25" s="180">
        <v>188.64</v>
      </c>
      <c r="E25" s="180">
        <v>16.54</v>
      </c>
      <c r="F25" s="181">
        <v>0</v>
      </c>
    </row>
    <row r="26" spans="1:6" x14ac:dyDescent="0.55000000000000004">
      <c r="A26" s="99">
        <v>1991</v>
      </c>
      <c r="B26" s="180">
        <v>1240.3699999999999</v>
      </c>
      <c r="C26" s="180">
        <v>9.11</v>
      </c>
      <c r="D26" s="180">
        <v>187.35</v>
      </c>
      <c r="E26" s="180">
        <v>19.149999999999999</v>
      </c>
      <c r="F26" s="181">
        <v>0</v>
      </c>
    </row>
    <row r="27" spans="1:6" x14ac:dyDescent="0.55000000000000004">
      <c r="A27" s="99">
        <v>1992</v>
      </c>
      <c r="B27" s="180">
        <v>1244.3599999999999</v>
      </c>
      <c r="C27" s="180">
        <v>11.72</v>
      </c>
      <c r="D27" s="180">
        <v>186.44</v>
      </c>
      <c r="E27" s="180">
        <v>22.04</v>
      </c>
      <c r="F27" s="181">
        <v>0</v>
      </c>
    </row>
    <row r="28" spans="1:6" x14ac:dyDescent="0.55000000000000004">
      <c r="A28" s="99">
        <v>1993</v>
      </c>
      <c r="B28" s="180">
        <v>1256.25</v>
      </c>
      <c r="C28" s="180">
        <v>14.49</v>
      </c>
      <c r="D28" s="180">
        <v>186.47</v>
      </c>
      <c r="E28" s="180">
        <v>25.29</v>
      </c>
      <c r="F28" s="181">
        <v>0</v>
      </c>
    </row>
    <row r="29" spans="1:6" x14ac:dyDescent="0.55000000000000004">
      <c r="A29" s="99">
        <v>1994</v>
      </c>
      <c r="B29" s="180">
        <v>1259.8399999999999</v>
      </c>
      <c r="C29" s="180">
        <v>17.21</v>
      </c>
      <c r="D29" s="180">
        <v>185.06</v>
      </c>
      <c r="E29" s="180">
        <v>28.62</v>
      </c>
      <c r="F29" s="181">
        <v>0</v>
      </c>
    </row>
    <row r="30" spans="1:6" x14ac:dyDescent="0.55000000000000004">
      <c r="A30" s="99">
        <v>1995</v>
      </c>
      <c r="B30" s="180">
        <v>1264.75</v>
      </c>
      <c r="C30" s="180">
        <v>19.940000000000001</v>
      </c>
      <c r="D30" s="180">
        <v>183.68</v>
      </c>
      <c r="E30" s="180">
        <v>32.200000000000003</v>
      </c>
      <c r="F30" s="181">
        <v>0</v>
      </c>
    </row>
    <row r="31" spans="1:6" x14ac:dyDescent="0.55000000000000004">
      <c r="A31" s="99">
        <v>1996</v>
      </c>
      <c r="B31" s="180">
        <v>1272.6500000000001</v>
      </c>
      <c r="C31" s="180">
        <v>22.67</v>
      </c>
      <c r="D31" s="180">
        <v>182.6</v>
      </c>
      <c r="E31" s="180">
        <v>36.1</v>
      </c>
      <c r="F31" s="181">
        <v>0</v>
      </c>
    </row>
    <row r="32" spans="1:6" x14ac:dyDescent="0.55000000000000004">
      <c r="A32" s="99">
        <v>1997</v>
      </c>
      <c r="B32" s="180">
        <v>1281.1400000000001</v>
      </c>
      <c r="C32" s="180">
        <v>25.34</v>
      </c>
      <c r="D32" s="180">
        <v>181.5</v>
      </c>
      <c r="E32" s="180">
        <v>41.46</v>
      </c>
      <c r="F32" s="181">
        <v>0</v>
      </c>
    </row>
    <row r="33" spans="1:6" x14ac:dyDescent="0.55000000000000004">
      <c r="A33" s="99">
        <v>1998</v>
      </c>
      <c r="B33" s="180">
        <v>1290.57</v>
      </c>
      <c r="C33" s="180">
        <v>27.94</v>
      </c>
      <c r="D33" s="180">
        <v>184.59</v>
      </c>
      <c r="E33" s="180">
        <v>45.4</v>
      </c>
      <c r="F33" s="181">
        <v>0</v>
      </c>
    </row>
    <row r="34" spans="1:6" x14ac:dyDescent="0.55000000000000004">
      <c r="A34" s="99">
        <v>1999</v>
      </c>
      <c r="B34" s="180">
        <v>1237.9000000000001</v>
      </c>
      <c r="C34" s="180">
        <v>66.58</v>
      </c>
      <c r="D34" s="180">
        <v>180.1</v>
      </c>
      <c r="E34" s="180">
        <v>52.34</v>
      </c>
      <c r="F34" s="181">
        <v>0</v>
      </c>
    </row>
    <row r="35" spans="1:6" x14ac:dyDescent="0.55000000000000004">
      <c r="A35" s="99">
        <v>2000</v>
      </c>
      <c r="B35" s="180">
        <v>1184.93</v>
      </c>
      <c r="C35" s="180">
        <v>106.4</v>
      </c>
      <c r="D35" s="180">
        <v>175.26</v>
      </c>
      <c r="E35" s="180">
        <v>60.18</v>
      </c>
      <c r="F35" s="181">
        <v>0</v>
      </c>
    </row>
    <row r="36" spans="1:6" x14ac:dyDescent="0.55000000000000004">
      <c r="A36" s="99">
        <v>2001</v>
      </c>
      <c r="B36" s="180">
        <v>1130.17</v>
      </c>
      <c r="C36" s="180">
        <v>146.13999999999999</v>
      </c>
      <c r="D36" s="180">
        <v>169.78</v>
      </c>
      <c r="E36" s="180">
        <v>68.44</v>
      </c>
      <c r="F36" s="181">
        <v>0</v>
      </c>
    </row>
    <row r="37" spans="1:6" x14ac:dyDescent="0.55000000000000004">
      <c r="A37" s="99">
        <v>2002</v>
      </c>
      <c r="B37" s="180">
        <v>1130.5999999999999</v>
      </c>
      <c r="C37" s="180">
        <v>195.91</v>
      </c>
      <c r="D37" s="180">
        <v>172.37</v>
      </c>
      <c r="E37" s="180">
        <v>80.89</v>
      </c>
      <c r="F37" s="181">
        <v>0</v>
      </c>
    </row>
    <row r="38" spans="1:6" x14ac:dyDescent="0.55000000000000004">
      <c r="A38" s="99">
        <v>2003</v>
      </c>
      <c r="B38" s="180">
        <v>1092.6600000000001</v>
      </c>
      <c r="C38" s="180">
        <v>241.95</v>
      </c>
      <c r="D38" s="180">
        <v>168.83</v>
      </c>
      <c r="E38" s="180">
        <v>91.26</v>
      </c>
      <c r="F38" s="181">
        <v>0.94</v>
      </c>
    </row>
    <row r="39" spans="1:6" x14ac:dyDescent="0.55000000000000004">
      <c r="A39" s="99">
        <v>2004</v>
      </c>
      <c r="B39" s="180">
        <v>1049.92</v>
      </c>
      <c r="C39" s="180">
        <v>287.87</v>
      </c>
      <c r="D39" s="180">
        <v>164.08</v>
      </c>
      <c r="E39" s="180">
        <v>101.36</v>
      </c>
      <c r="F39" s="181">
        <v>2.82</v>
      </c>
    </row>
    <row r="40" spans="1:6" x14ac:dyDescent="0.55000000000000004">
      <c r="A40" s="99">
        <v>2005</v>
      </c>
      <c r="B40" s="180">
        <v>1006.47</v>
      </c>
      <c r="C40" s="180">
        <v>333.34</v>
      </c>
      <c r="D40" s="180">
        <v>158.61000000000001</v>
      </c>
      <c r="E40" s="180">
        <v>111.29</v>
      </c>
      <c r="F40" s="181">
        <v>4.71</v>
      </c>
    </row>
    <row r="41" spans="1:6" x14ac:dyDescent="0.55000000000000004">
      <c r="A41" s="99">
        <v>2006</v>
      </c>
      <c r="B41" s="180">
        <v>962.32</v>
      </c>
      <c r="C41" s="180">
        <v>378.26</v>
      </c>
      <c r="D41" s="180">
        <v>152.35</v>
      </c>
      <c r="E41" s="180">
        <v>120.98</v>
      </c>
      <c r="F41" s="181">
        <v>6.59</v>
      </c>
    </row>
    <row r="42" spans="1:6" x14ac:dyDescent="0.55000000000000004">
      <c r="A42" s="99">
        <v>2007</v>
      </c>
      <c r="B42" s="180">
        <v>916.84</v>
      </c>
      <c r="C42" s="180">
        <v>422.16</v>
      </c>
      <c r="D42" s="180">
        <v>145.15</v>
      </c>
      <c r="E42" s="180">
        <v>130.28</v>
      </c>
      <c r="F42" s="181">
        <v>8.4600000000000009</v>
      </c>
    </row>
    <row r="43" spans="1:6" x14ac:dyDescent="0.55000000000000004">
      <c r="A43" s="99">
        <v>2008</v>
      </c>
      <c r="B43" s="180">
        <v>817.36</v>
      </c>
      <c r="C43" s="180">
        <v>418.9</v>
      </c>
      <c r="D43" s="180">
        <v>133.63999999999999</v>
      </c>
      <c r="E43" s="180">
        <v>154.41999999999999</v>
      </c>
      <c r="F43" s="181">
        <v>8.3800000000000008</v>
      </c>
    </row>
    <row r="44" spans="1:6" x14ac:dyDescent="0.55000000000000004">
      <c r="A44" s="99">
        <v>2009</v>
      </c>
      <c r="B44" s="180">
        <v>624.30999999999995</v>
      </c>
      <c r="C44" s="180">
        <v>396.27</v>
      </c>
      <c r="D44" s="180">
        <v>116.34</v>
      </c>
      <c r="E44" s="180">
        <v>183.97</v>
      </c>
      <c r="F44" s="181">
        <v>7.89</v>
      </c>
    </row>
    <row r="45" spans="1:6" x14ac:dyDescent="0.55000000000000004">
      <c r="A45" s="99">
        <v>2010</v>
      </c>
      <c r="B45" s="180">
        <v>430.72</v>
      </c>
      <c r="C45" s="180">
        <v>448.34</v>
      </c>
      <c r="D45" s="180">
        <v>108.61</v>
      </c>
      <c r="E45" s="180">
        <v>221.29</v>
      </c>
      <c r="F45" s="181">
        <v>8.3000000000000007</v>
      </c>
    </row>
    <row r="46" spans="1:6" x14ac:dyDescent="0.55000000000000004">
      <c r="A46" s="99">
        <v>2011</v>
      </c>
      <c r="B46" s="180">
        <v>250.35</v>
      </c>
      <c r="C46" s="180">
        <v>501.72</v>
      </c>
      <c r="D46" s="180">
        <v>102.07</v>
      </c>
      <c r="E46" s="180">
        <v>264.42</v>
      </c>
      <c r="F46" s="181">
        <v>8.25</v>
      </c>
    </row>
    <row r="47" spans="1:6" x14ac:dyDescent="0.55000000000000004">
      <c r="A47" s="99">
        <v>2012</v>
      </c>
      <c r="B47" s="180">
        <v>127.09</v>
      </c>
      <c r="C47" s="180">
        <v>531.26</v>
      </c>
      <c r="D47" s="180">
        <v>93.54</v>
      </c>
      <c r="E47" s="180">
        <v>297.06</v>
      </c>
      <c r="F47" s="181">
        <v>7.73</v>
      </c>
    </row>
    <row r="48" spans="1:6" x14ac:dyDescent="0.55000000000000004">
      <c r="A48" s="99">
        <v>2013</v>
      </c>
      <c r="B48" s="180">
        <v>66.78</v>
      </c>
      <c r="C48" s="180">
        <v>540.82000000000005</v>
      </c>
      <c r="D48" s="180">
        <v>83.33</v>
      </c>
      <c r="E48" s="180">
        <v>308</v>
      </c>
      <c r="F48" s="181">
        <v>7.57</v>
      </c>
    </row>
    <row r="49" spans="1:6" x14ac:dyDescent="0.55000000000000004">
      <c r="A49" s="99">
        <v>2014</v>
      </c>
      <c r="B49" s="180">
        <v>44.94</v>
      </c>
      <c r="C49" s="180">
        <v>546.38</v>
      </c>
      <c r="D49" s="180">
        <v>73.67</v>
      </c>
      <c r="E49" s="180">
        <v>312.98</v>
      </c>
      <c r="F49" s="181">
        <v>7.53</v>
      </c>
    </row>
    <row r="50" spans="1:6" x14ac:dyDescent="0.55000000000000004">
      <c r="A50" s="99">
        <v>2015</v>
      </c>
      <c r="B50" s="180">
        <v>38.85</v>
      </c>
      <c r="C50" s="180">
        <v>548.09</v>
      </c>
      <c r="D50" s="180">
        <v>64.17</v>
      </c>
      <c r="E50" s="180">
        <v>313.95999999999998</v>
      </c>
      <c r="F50" s="181">
        <v>7.5</v>
      </c>
    </row>
    <row r="51" spans="1:6" x14ac:dyDescent="0.55000000000000004">
      <c r="A51" s="182">
        <v>2016</v>
      </c>
      <c r="B51" s="183">
        <v>38.200000000000003</v>
      </c>
      <c r="C51" s="183">
        <v>555.53</v>
      </c>
      <c r="D51" s="183">
        <v>55.59</v>
      </c>
      <c r="E51" s="183">
        <v>317.39999999999998</v>
      </c>
      <c r="F51" s="184">
        <v>7.56</v>
      </c>
    </row>
    <row r="53" spans="1:6" x14ac:dyDescent="0.55000000000000004">
      <c r="A53" s="192" t="s">
        <v>90</v>
      </c>
    </row>
    <row r="54" spans="1:6" x14ac:dyDescent="0.55000000000000004">
      <c r="A54" s="193" t="s">
        <v>237</v>
      </c>
    </row>
    <row r="56" spans="1:6" x14ac:dyDescent="0.55000000000000004">
      <c r="A56" s="194" t="s">
        <v>238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F21BAC1F3F434FAEB03520A2BA8816" ma:contentTypeVersion="16471" ma:contentTypeDescription="Create a new document." ma:contentTypeScope="" ma:versionID="8e9eeab66e88883594e0608a474f693c">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12f3b3b0-b7db-4d22-8492-350f797c3791" targetNamespace="http://schemas.microsoft.com/office/2006/metadata/properties" ma:root="true" ma:fieldsID="149a3f2e1bd1d833224fcfd8c6b7a7da"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12f3b3b0-b7db-4d22-8492-350f797c3791"/>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f3b3b0-b7db-4d22-8492-350f797c3791"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CIRRUSPreviousRetentionPolicy" ma:index="69" nillable="true" ma:displayName="Previous Retention Policy" ma:internalName="CIRRUSPreviousRetentionPolicy">
      <xsd:simpleType>
        <xsd:restriction base="dms:Note">
          <xsd:maxLength value="255"/>
        </xsd:restriction>
      </xsd:simpleType>
    </xsd:element>
    <xsd:element name="LegacyCaseReferenceNumber" ma:index="70" nillable="true" ma:displayName="Legacy Case Reference Number" ma:internalName="LegacyCaseReferenceNumber">
      <xsd:simpleType>
        <xsd:restriction base="dms:Note">
          <xsd:maxLength value="255"/>
        </xsd:restriction>
      </xsd:simpleType>
    </xsd:element>
    <xsd:element name="MediaServiceEventHashCode" ma:index="71" nillable="true" ma:displayName="MediaServiceEventHashCode" ma:hidden="true" ma:internalName="MediaServiceEventHashCode" ma:readOnly="true">
      <xsd:simpleType>
        <xsd:restriction base="dms:Text"/>
      </xsd:simpleType>
    </xsd:element>
    <xsd:element name="MediaServiceGenerationTime" ma:index="7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2QFN7KK647Q6-669248629-1170</_dlc_DocId>
    <_dlc_DocIdUrl xmlns="0063f72e-ace3-48fb-9c1f-5b513408b31f">
      <Url>https://beisgov.sharepoint.com/sites/beis/178/_layouts/15/DocIdRedir.aspx?ID=2QFN7KK647Q6-669248629-1170</Url>
      <Description>2QFN7KK647Q6-669248629-1170</Description>
    </_dlc_DocIdUrl>
    <TaxCatchAll xmlns="0063f72e-ace3-48fb-9c1f-5b513408b31f">
      <Value>151</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2019-05-08T11:50:02+00:00</Date_x0020_Opened>
    <LegacyRecordCategoryIdentifier xmlns="b67a7830-db79-4a49-bf27-2aff92a2201a" xsi:nil="true"/>
    <LegacyDateFileRequested xmlns="a172083e-e40c-4314-b43a-827352a1ed2c" xsi:nil="true"/>
    <LegacyCaseReferenceNumber xmlns="12f3b3b0-b7db-4d22-8492-350f797c3791"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12f3b3b0-b7db-4d22-8492-350f797c3791"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CCD7D2-6A89-4230-9025-C7529F48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12f3b3b0-b7db-4d22-8492-350f797c37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860853-A474-44D6-BCCD-EB1627DFD63B}">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12f3b3b0-b7db-4d22-8492-350f797c3791"/>
    <ds:schemaRef ds:uri="a172083e-e40c-4314-b43a-827352a1ed2c"/>
    <ds:schemaRef ds:uri="b413c3fd-5a3b-4239-b985-69032e371c04"/>
    <ds:schemaRef ds:uri="c963a4c1-1bb4-49f2-a011-9c776a7eed2a"/>
    <ds:schemaRef ds:uri="b67a7830-db79-4a49-bf27-2aff92a2201a"/>
    <ds:schemaRef ds:uri="http://purl.org/dc/terms/"/>
    <ds:schemaRef ds:uri="a8f60570-4bd3-4f2b-950b-a996de8ab151"/>
    <ds:schemaRef ds:uri="http://schemas.microsoft.com/office/2006/metadata/properties"/>
    <ds:schemaRef ds:uri="0063f72e-ace3-48fb-9c1f-5b513408b31f"/>
    <ds:schemaRef ds:uri="http://www.w3.org/XML/1998/namespace"/>
    <ds:schemaRef ds:uri="http://purl.org/dc/dcmitype/"/>
  </ds:schemaRefs>
</ds:datastoreItem>
</file>

<file path=customXml/itemProps3.xml><?xml version="1.0" encoding="utf-8"?>
<ds:datastoreItem xmlns:ds="http://schemas.openxmlformats.org/officeDocument/2006/customXml" ds:itemID="{DC6690B1-4078-4293-B1C9-DC6EDEE15EDC}">
  <ds:schemaRefs>
    <ds:schemaRef ds:uri="http://schemas.microsoft.com/sharepoint/v3/contenttype/forms"/>
  </ds:schemaRefs>
</ds:datastoreItem>
</file>

<file path=customXml/itemProps4.xml><?xml version="1.0" encoding="utf-8"?>
<ds:datastoreItem xmlns:ds="http://schemas.openxmlformats.org/officeDocument/2006/customXml" ds:itemID="{0556E47D-B07D-4EF0-B88F-695EC1D8D10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Domestic</vt:lpstr>
      <vt:lpstr>Industry</vt:lpstr>
      <vt:lpstr>Services</vt:lpstr>
      <vt:lpstr>Transport</vt:lpstr>
      <vt:lpstr>Case Study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Andrew (Analysis)</dc:creator>
  <cp:keywords/>
  <dc:description/>
  <cp:lastModifiedBy>Harris, Kevin (Analysis Directorate)</cp:lastModifiedBy>
  <cp:revision/>
  <dcterms:created xsi:type="dcterms:W3CDTF">2018-08-31T09:07:50Z</dcterms:created>
  <dcterms:modified xsi:type="dcterms:W3CDTF">2019-06-25T16:20:47Z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151;#Energy Statistics|0882e751-7c5d-40cd-a0d4-46cf492f7845</vt:lpwstr>
  </property>
  <property fmtid="{D5CDD505-2E9C-101B-9397-08002B2CF9AE}" pid="3" name="ContentTypeId">
    <vt:lpwstr>0x010100D8F21BAC1F3F434FAEB03520A2BA8816</vt:lpwstr>
  </property>
  <property fmtid="{D5CDD505-2E9C-101B-9397-08002B2CF9AE}" pid="4" name="_dlc_DocIdItemGuid">
    <vt:lpwstr>a10d9e96-cda4-4cf4-8c09-5e82afb34253</vt:lpwstr>
  </property>
</Properties>
</file>