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6B" lockStructure="1"/>
  <bookViews>
    <workbookView xWindow="240" yWindow="285" windowWidth="13080" windowHeight="7380"/>
  </bookViews>
  <sheets>
    <sheet name="INSTRUCTIONS" sheetId="7" r:id="rId1"/>
    <sheet name="1 - Project Details and Scoring" sheetId="4" r:id="rId2"/>
    <sheet name="2 - Planting Details" sheetId="1" r:id="rId3"/>
    <sheet name="3- Funding Details" sheetId="8" r:id="rId4"/>
    <sheet name="4 - Summary" sheetId="3" r:id="rId5"/>
    <sheet name="Species List" sheetId="5" r:id="rId6"/>
    <sheet name="Spacing Matrix" sheetId="6" r:id="rId7"/>
    <sheet name="Sheet2" sheetId="2" state="hidden" r:id="rId8"/>
  </sheets>
  <definedNames>
    <definedName name="Feather">Sheet2!$J$5</definedName>
    <definedName name="Feather_InnerCity">Sheet2!$I$5</definedName>
    <definedName name="Feather_InnerCity100">Sheet2!$I$5</definedName>
    <definedName name="Feather_InnerCity50">Sheet2!$J$5</definedName>
    <definedName name="Feather_Suburban100">Sheet2!$K$5</definedName>
    <definedName name="Feather_Suburban50">Sheet2!$K$5</definedName>
    <definedName name="FeatherTree_InnerCity">Sheet2!$I$5</definedName>
    <definedName name="Inner_Sub">Sheet2!$E$2:$E$3</definedName>
    <definedName name="Large">Sheet2!$J$4</definedName>
    <definedName name="Large_Type_Planting">Sheet2!$C$2:$C$6</definedName>
    <definedName name="LargeTree">Sheet2!$I$4</definedName>
    <definedName name="LargeTree_InnerCity">Sheet2!$I$4</definedName>
    <definedName name="LargeTree_InnerCity100">Sheet2!$I$4</definedName>
    <definedName name="LargeTree_InnerCity50">Sheet2!$J$4</definedName>
    <definedName name="LargeTree_Multiplier">'2 - Planting Details'!$AF$30</definedName>
    <definedName name="LargeTree_Suburban100">Sheet2!$K$4</definedName>
    <definedName name="LargeTree_Suburban50">Sheet2!$L$4</definedName>
    <definedName name="Max_planting_block_area_error">'2 - Planting Details'!$AE$20</definedName>
    <definedName name="ParcelList">OFFSET('1 - Project Details and Scoring'!$K$17,1,0,MAX('1 - Project Details and Scoring'!$J:$J),1)</definedName>
    <definedName name="ParcelList_ID">'1 - Project Details and Scoring'!$J$17:$J$240</definedName>
    <definedName name="_xlnm.Print_Area" localSheetId="1">'1 - Project Details and Scoring'!PrintArea</definedName>
    <definedName name="_xlnm.Print_Area" localSheetId="2">'2 - Planting Details'!PrintArea</definedName>
    <definedName name="_xlnm.Print_Area" localSheetId="3">'3- Funding Details'!PrintArea</definedName>
    <definedName name="_xlnm.Print_Area" localSheetId="4">'4 - Summary'!$A$6:$L$49</definedName>
    <definedName name="_xlnm.Print_Area" localSheetId="0">INSTRUCTIONS!$A$1:$E$13</definedName>
    <definedName name="PrintArea" localSheetId="1">OFFSET('1 - Project Details and Scoring'!$B$7,0,0,Sheet2!$S$5-6,8)</definedName>
    <definedName name="PrintArea" localSheetId="2">OFFSET('2 - Planting Details'!$B$7,0,0,COUNTA('2 - Planting Details'!$C$7:$C$504)+2,25)</definedName>
    <definedName name="PrintArea" localSheetId="3">OFFSET('3- Funding Details'!$B$3,0,0,Sheet2!$S$7-2,8)</definedName>
    <definedName name="Small_Tree_Error">'2 - Planting Details'!$AE$18</definedName>
    <definedName name="Standard">Sheet2!$J$4</definedName>
    <definedName name="Standard_And_Small_Tree_Error">'2 - Planting Details'!$AE$19</definedName>
    <definedName name="Standard_Tree_Error">'2 - Planting Details'!$AE$17</definedName>
    <definedName name="SurfaceType">Sheet2!$D$2:$D$5</definedName>
    <definedName name="Tree_Cover_Method">Sheet2!$N$2:$N$6</definedName>
    <definedName name="TreeCover">Sheet2!$F$2:$F$5</definedName>
    <definedName name="Urban_Area">Sheet2!$A$2:$A$3</definedName>
    <definedName name="Whip">Sheet2!$J$6</definedName>
    <definedName name="Whip_InnerCity">Sheet2!$I$6</definedName>
    <definedName name="Whip_InnerCity100">Sheet2!$I$6</definedName>
    <definedName name="Whip_InnerCity50">Sheet2!$J$6</definedName>
    <definedName name="Whip_Suburban100">Sheet2!$K$6</definedName>
    <definedName name="Whip_Suburban50">Sheet2!$L$6</definedName>
  </definedNames>
  <calcPr calcId="145621"/>
</workbook>
</file>

<file path=xl/calcChain.xml><?xml version="1.0" encoding="utf-8"?>
<calcChain xmlns="http://schemas.openxmlformats.org/spreadsheetml/2006/main">
  <c r="C20" i="8" l="1"/>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187" i="8"/>
  <c r="C188" i="8"/>
  <c r="C189" i="8"/>
  <c r="C190" i="8"/>
  <c r="C191" i="8"/>
  <c r="C192" i="8"/>
  <c r="C193" i="8"/>
  <c r="C194" i="8"/>
  <c r="C195" i="8"/>
  <c r="C196" i="8"/>
  <c r="C197" i="8"/>
  <c r="C198" i="8"/>
  <c r="C199" i="8"/>
  <c r="C200" i="8"/>
  <c r="C201" i="8"/>
  <c r="C202" i="8"/>
  <c r="C203" i="8"/>
  <c r="C204" i="8"/>
  <c r="C205" i="8"/>
  <c r="C206" i="8"/>
  <c r="C207" i="8"/>
  <c r="C208" i="8"/>
  <c r="C209" i="8"/>
  <c r="C210" i="8"/>
  <c r="C211" i="8"/>
  <c r="C212" i="8"/>
  <c r="C213" i="8"/>
  <c r="C214" i="8"/>
  <c r="C215" i="8"/>
  <c r="C216" i="8"/>
  <c r="C217" i="8"/>
  <c r="C218" i="8"/>
  <c r="C219" i="8"/>
  <c r="C220" i="8"/>
  <c r="C221" i="8"/>
  <c r="C222" i="8"/>
  <c r="C223" i="8"/>
  <c r="C224" i="8"/>
  <c r="C225" i="8"/>
  <c r="C226" i="8"/>
  <c r="C227" i="8"/>
  <c r="C228" i="8"/>
  <c r="C229" i="8"/>
  <c r="C230" i="8"/>
  <c r="C231" i="8"/>
  <c r="C232" i="8"/>
  <c r="C233" i="8"/>
  <c r="C234" i="8"/>
  <c r="C235" i="8"/>
  <c r="C236" i="8"/>
  <c r="C237" i="8"/>
  <c r="C238" i="8"/>
  <c r="C239" i="8"/>
  <c r="C240" i="8"/>
  <c r="C241" i="8"/>
  <c r="C242" i="8"/>
  <c r="C243" i="8"/>
  <c r="C244" i="8"/>
  <c r="C245" i="8"/>
  <c r="C246" i="8"/>
  <c r="C247" i="8"/>
  <c r="C248" i="8"/>
  <c r="C249" i="8"/>
  <c r="C250" i="8"/>
  <c r="C251" i="8"/>
  <c r="C252" i="8"/>
  <c r="C253" i="8"/>
  <c r="C254" i="8"/>
  <c r="C255" i="8"/>
  <c r="C256" i="8"/>
  <c r="C257" i="8"/>
  <c r="C258" i="8"/>
  <c r="C259" i="8"/>
  <c r="C260" i="8"/>
  <c r="C261" i="8"/>
  <c r="C262" i="8"/>
  <c r="C263" i="8"/>
  <c r="C264" i="8"/>
  <c r="C265" i="8"/>
  <c r="C266" i="8"/>
  <c r="C267" i="8"/>
  <c r="C268" i="8"/>
  <c r="C269" i="8"/>
  <c r="C270" i="8"/>
  <c r="C271" i="8"/>
  <c r="C272" i="8"/>
  <c r="C273" i="8"/>
  <c r="C274" i="8"/>
  <c r="C275" i="8"/>
  <c r="C276" i="8"/>
  <c r="C277" i="8"/>
  <c r="C278" i="8"/>
  <c r="C279" i="8"/>
  <c r="C280" i="8"/>
  <c r="C281" i="8"/>
  <c r="C282" i="8"/>
  <c r="C283" i="8"/>
  <c r="C284" i="8"/>
  <c r="C285" i="8"/>
  <c r="C286" i="8"/>
  <c r="C287" i="8"/>
  <c r="C288" i="8"/>
  <c r="C289" i="8"/>
  <c r="C290" i="8"/>
  <c r="C291" i="8"/>
  <c r="C292" i="8"/>
  <c r="C293" i="8"/>
  <c r="C294" i="8"/>
  <c r="C295" i="8"/>
  <c r="C296" i="8"/>
  <c r="C297" i="8"/>
  <c r="C298" i="8"/>
  <c r="C299" i="8"/>
  <c r="C300" i="8"/>
  <c r="C301" i="8"/>
  <c r="C302" i="8"/>
  <c r="C303" i="8"/>
  <c r="C304" i="8"/>
  <c r="C305" i="8"/>
  <c r="C306" i="8"/>
  <c r="C307" i="8"/>
  <c r="C308" i="8"/>
  <c r="C309" i="8"/>
  <c r="C310" i="8"/>
  <c r="C311" i="8"/>
  <c r="C312" i="8"/>
  <c r="C313" i="8"/>
  <c r="C314" i="8"/>
  <c r="C315" i="8"/>
  <c r="C316" i="8"/>
  <c r="C317" i="8"/>
  <c r="C318" i="8"/>
  <c r="C319" i="8"/>
  <c r="C320" i="8"/>
  <c r="C321" i="8"/>
  <c r="C322" i="8"/>
  <c r="C323" i="8"/>
  <c r="C324" i="8"/>
  <c r="C325" i="8"/>
  <c r="C326" i="8"/>
  <c r="C327" i="8"/>
  <c r="C328" i="8"/>
  <c r="C329" i="8"/>
  <c r="C330" i="8"/>
  <c r="C331" i="8"/>
  <c r="C332" i="8"/>
  <c r="C333" i="8"/>
  <c r="C334" i="8"/>
  <c r="C335" i="8"/>
  <c r="C336" i="8"/>
  <c r="C337" i="8"/>
  <c r="C338" i="8"/>
  <c r="C339" i="8"/>
  <c r="C340" i="8"/>
  <c r="C341" i="8"/>
  <c r="C342" i="8"/>
  <c r="C343" i="8"/>
  <c r="C344" i="8"/>
  <c r="C345" i="8"/>
  <c r="C346" i="8"/>
  <c r="C347" i="8"/>
  <c r="C348" i="8"/>
  <c r="C349" i="8"/>
  <c r="C350" i="8"/>
  <c r="C351" i="8"/>
  <c r="C352" i="8"/>
  <c r="C353" i="8"/>
  <c r="C354" i="8"/>
  <c r="C355" i="8"/>
  <c r="C356" i="8"/>
  <c r="C357" i="8"/>
  <c r="C358" i="8"/>
  <c r="C359" i="8"/>
  <c r="C360" i="8"/>
  <c r="C361" i="8"/>
  <c r="C362" i="8"/>
  <c r="C363" i="8"/>
  <c r="C364" i="8"/>
  <c r="C365" i="8"/>
  <c r="C366" i="8"/>
  <c r="C367" i="8"/>
  <c r="C368" i="8"/>
  <c r="C369" i="8"/>
  <c r="C370" i="8"/>
  <c r="C371" i="8"/>
  <c r="C372" i="8"/>
  <c r="C373" i="8"/>
  <c r="C374" i="8"/>
  <c r="C375" i="8"/>
  <c r="C376" i="8"/>
  <c r="C377" i="8"/>
  <c r="C378" i="8"/>
  <c r="C379" i="8"/>
  <c r="C380" i="8"/>
  <c r="C381" i="8"/>
  <c r="C382" i="8"/>
  <c r="C383" i="8"/>
  <c r="C384" i="8"/>
  <c r="C385" i="8"/>
  <c r="C386" i="8"/>
  <c r="C387" i="8"/>
  <c r="C388" i="8"/>
  <c r="C389" i="8"/>
  <c r="C390" i="8"/>
  <c r="C391" i="8"/>
  <c r="C392" i="8"/>
  <c r="C393" i="8"/>
  <c r="C394" i="8"/>
  <c r="C395" i="8"/>
  <c r="C396" i="8"/>
  <c r="C397" i="8"/>
  <c r="C398" i="8"/>
  <c r="C399" i="8"/>
  <c r="C400" i="8"/>
  <c r="C401" i="8"/>
  <c r="C402" i="8"/>
  <c r="C403" i="8"/>
  <c r="C404" i="8"/>
  <c r="C405" i="8"/>
  <c r="C406" i="8"/>
  <c r="C407" i="8"/>
  <c r="C408" i="8"/>
  <c r="C409" i="8"/>
  <c r="C410" i="8"/>
  <c r="C411" i="8"/>
  <c r="C412" i="8"/>
  <c r="C413" i="8"/>
  <c r="C414" i="8"/>
  <c r="C415" i="8"/>
  <c r="C416" i="8"/>
  <c r="C417" i="8"/>
  <c r="C418" i="8"/>
  <c r="C419" i="8"/>
  <c r="C420" i="8"/>
  <c r="C421" i="8"/>
  <c r="C422" i="8"/>
  <c r="C423" i="8"/>
  <c r="C424" i="8"/>
  <c r="C425" i="8"/>
  <c r="C426" i="8"/>
  <c r="C427" i="8"/>
  <c r="C428" i="8"/>
  <c r="C429" i="8"/>
  <c r="C430" i="8"/>
  <c r="C431" i="8"/>
  <c r="C432" i="8"/>
  <c r="C433" i="8"/>
  <c r="C434" i="8"/>
  <c r="C435" i="8"/>
  <c r="C436" i="8"/>
  <c r="C437" i="8"/>
  <c r="C438" i="8"/>
  <c r="C439" i="8"/>
  <c r="C440" i="8"/>
  <c r="C441" i="8"/>
  <c r="C442" i="8"/>
  <c r="C443" i="8"/>
  <c r="C444" i="8"/>
  <c r="C445" i="8"/>
  <c r="C446" i="8"/>
  <c r="C447" i="8"/>
  <c r="C448" i="8"/>
  <c r="C449" i="8"/>
  <c r="C450" i="8"/>
  <c r="C451" i="8"/>
  <c r="C452" i="8"/>
  <c r="C453" i="8"/>
  <c r="C454" i="8"/>
  <c r="C455" i="8"/>
  <c r="C456" i="8"/>
  <c r="C457" i="8"/>
  <c r="C458" i="8"/>
  <c r="C459" i="8"/>
  <c r="C460" i="8"/>
  <c r="C461" i="8"/>
  <c r="C462" i="8"/>
  <c r="C463" i="8"/>
  <c r="C464" i="8"/>
  <c r="C465" i="8"/>
  <c r="C466" i="8"/>
  <c r="C467" i="8"/>
  <c r="C468" i="8"/>
  <c r="C469" i="8"/>
  <c r="C470" i="8"/>
  <c r="C471" i="8"/>
  <c r="C472" i="8"/>
  <c r="C473" i="8"/>
  <c r="C474" i="8"/>
  <c r="C475" i="8"/>
  <c r="C476" i="8"/>
  <c r="C477" i="8"/>
  <c r="C478" i="8"/>
  <c r="C479" i="8"/>
  <c r="C480" i="8"/>
  <c r="C481" i="8"/>
  <c r="C482" i="8"/>
  <c r="C483" i="8"/>
  <c r="C484" i="8"/>
  <c r="C485" i="8"/>
  <c r="C486" i="8"/>
  <c r="C487" i="8"/>
  <c r="C488" i="8"/>
  <c r="C489" i="8"/>
  <c r="C490" i="8"/>
  <c r="C491" i="8"/>
  <c r="C492" i="8"/>
  <c r="C493" i="8"/>
  <c r="C494" i="8"/>
  <c r="C495" i="8"/>
  <c r="C496" i="8"/>
  <c r="C497" i="8"/>
  <c r="C17" i="8"/>
  <c r="C18" i="8"/>
  <c r="C19" i="8"/>
  <c r="E5" i="8" l="1"/>
  <c r="I13" i="8" l="1"/>
  <c r="E7" i="8"/>
  <c r="Y83" i="1" l="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5" i="1"/>
  <c r="Y296" i="1"/>
  <c r="Y297" i="1"/>
  <c r="Y298" i="1"/>
  <c r="Y299" i="1"/>
  <c r="Y300" i="1"/>
  <c r="Y301" i="1"/>
  <c r="Y302" i="1"/>
  <c r="Y303" i="1"/>
  <c r="Y304" i="1"/>
  <c r="Y305" i="1"/>
  <c r="Y306" i="1"/>
  <c r="Y307" i="1"/>
  <c r="Y308" i="1"/>
  <c r="Y309" i="1"/>
  <c r="Y310" i="1"/>
  <c r="Y311" i="1"/>
  <c r="Y312" i="1"/>
  <c r="Y313" i="1"/>
  <c r="Y314" i="1"/>
  <c r="Y315" i="1"/>
  <c r="Y316" i="1"/>
  <c r="Y317" i="1"/>
  <c r="Y318" i="1"/>
  <c r="Y319" i="1"/>
  <c r="Y320" i="1"/>
  <c r="Y321" i="1"/>
  <c r="Y322" i="1"/>
  <c r="Y323" i="1"/>
  <c r="Y324" i="1"/>
  <c r="Y325" i="1"/>
  <c r="Y326" i="1"/>
  <c r="Y327" i="1"/>
  <c r="Y328" i="1"/>
  <c r="Y329" i="1"/>
  <c r="Y330" i="1"/>
  <c r="Y331" i="1"/>
  <c r="Y332" i="1"/>
  <c r="Y333" i="1"/>
  <c r="Y334" i="1"/>
  <c r="Y335" i="1"/>
  <c r="Y336" i="1"/>
  <c r="Y337" i="1"/>
  <c r="Y338" i="1"/>
  <c r="Y339" i="1"/>
  <c r="Y340" i="1"/>
  <c r="Y341" i="1"/>
  <c r="Y342" i="1"/>
  <c r="Y343" i="1"/>
  <c r="Y344" i="1"/>
  <c r="Y345" i="1"/>
  <c r="Y346" i="1"/>
  <c r="Y347" i="1"/>
  <c r="Y348" i="1"/>
  <c r="Y349" i="1"/>
  <c r="Y350" i="1"/>
  <c r="Y351" i="1"/>
  <c r="Y352" i="1"/>
  <c r="Y353" i="1"/>
  <c r="Y354" i="1"/>
  <c r="Y355" i="1"/>
  <c r="Y356" i="1"/>
  <c r="Y357" i="1"/>
  <c r="Y358" i="1"/>
  <c r="Y359" i="1"/>
  <c r="Y360" i="1"/>
  <c r="Y361" i="1"/>
  <c r="Y362" i="1"/>
  <c r="Y363" i="1"/>
  <c r="Y364" i="1"/>
  <c r="Y365" i="1"/>
  <c r="Y366" i="1"/>
  <c r="Y367" i="1"/>
  <c r="Y368" i="1"/>
  <c r="Y369" i="1"/>
  <c r="Y370" i="1"/>
  <c r="Y371" i="1"/>
  <c r="Y372" i="1"/>
  <c r="Y373" i="1"/>
  <c r="Y374" i="1"/>
  <c r="Y375" i="1"/>
  <c r="Y376" i="1"/>
  <c r="Y377" i="1"/>
  <c r="Y378" i="1"/>
  <c r="Y379" i="1"/>
  <c r="Y380" i="1"/>
  <c r="Y381" i="1"/>
  <c r="Y382" i="1"/>
  <c r="Y383" i="1"/>
  <c r="Y384" i="1"/>
  <c r="Y385" i="1"/>
  <c r="Y386" i="1"/>
  <c r="Y387" i="1"/>
  <c r="Y388" i="1"/>
  <c r="Y389" i="1"/>
  <c r="Y390" i="1"/>
  <c r="Y391" i="1"/>
  <c r="Y392" i="1"/>
  <c r="Y393" i="1"/>
  <c r="Y394" i="1"/>
  <c r="Y395" i="1"/>
  <c r="Y396" i="1"/>
  <c r="Y397" i="1"/>
  <c r="Y398" i="1"/>
  <c r="Y399" i="1"/>
  <c r="Y400" i="1"/>
  <c r="Y401" i="1"/>
  <c r="Y402" i="1"/>
  <c r="Y403" i="1"/>
  <c r="Y404" i="1"/>
  <c r="Y405" i="1"/>
  <c r="Y406" i="1"/>
  <c r="Y407" i="1"/>
  <c r="Y408" i="1"/>
  <c r="Y409" i="1"/>
  <c r="Y410" i="1"/>
  <c r="Y411" i="1"/>
  <c r="Y412" i="1"/>
  <c r="Y413" i="1"/>
  <c r="Y414" i="1"/>
  <c r="Y415" i="1"/>
  <c r="Y416" i="1"/>
  <c r="Y417" i="1"/>
  <c r="Y418" i="1"/>
  <c r="Y419" i="1"/>
  <c r="Y420" i="1"/>
  <c r="Y421" i="1"/>
  <c r="Y422" i="1"/>
  <c r="Y423" i="1"/>
  <c r="Y424" i="1"/>
  <c r="Y425" i="1"/>
  <c r="Y426" i="1"/>
  <c r="Y427" i="1"/>
  <c r="Y428" i="1"/>
  <c r="Y429" i="1"/>
  <c r="Y430" i="1"/>
  <c r="Y431" i="1"/>
  <c r="Y432" i="1"/>
  <c r="Y433" i="1"/>
  <c r="Y434" i="1"/>
  <c r="Y435" i="1"/>
  <c r="Y436" i="1"/>
  <c r="Y437" i="1"/>
  <c r="Y438" i="1"/>
  <c r="Y439" i="1"/>
  <c r="Y440" i="1"/>
  <c r="Y441" i="1"/>
  <c r="Y442" i="1"/>
  <c r="Y443" i="1"/>
  <c r="Y444" i="1"/>
  <c r="Y445" i="1"/>
  <c r="Y446" i="1"/>
  <c r="Y447" i="1"/>
  <c r="Y448" i="1"/>
  <c r="Y449" i="1"/>
  <c r="Y450" i="1"/>
  <c r="Y451" i="1"/>
  <c r="Y452" i="1"/>
  <c r="Y453" i="1"/>
  <c r="Y454" i="1"/>
  <c r="Y455" i="1"/>
  <c r="Y456" i="1"/>
  <c r="Y457" i="1"/>
  <c r="Y458" i="1"/>
  <c r="Y459" i="1"/>
  <c r="Y460" i="1"/>
  <c r="Y461" i="1"/>
  <c r="Y462" i="1"/>
  <c r="Y463" i="1"/>
  <c r="Y464" i="1"/>
  <c r="Y465" i="1"/>
  <c r="Y466" i="1"/>
  <c r="Y467" i="1"/>
  <c r="Y468" i="1"/>
  <c r="Y469" i="1"/>
  <c r="Y470" i="1"/>
  <c r="Y471" i="1"/>
  <c r="Y472" i="1"/>
  <c r="Y473" i="1"/>
  <c r="Y474" i="1"/>
  <c r="Y475" i="1"/>
  <c r="Y476" i="1"/>
  <c r="Y477" i="1"/>
  <c r="Y478" i="1"/>
  <c r="Y479" i="1"/>
  <c r="Y480" i="1"/>
  <c r="Y481" i="1"/>
  <c r="Y482" i="1"/>
  <c r="Y483" i="1"/>
  <c r="Y484" i="1"/>
  <c r="Y485" i="1"/>
  <c r="Y486" i="1"/>
  <c r="Y487" i="1"/>
  <c r="Y488" i="1"/>
  <c r="Y489" i="1"/>
  <c r="Y490" i="1"/>
  <c r="Y491" i="1"/>
  <c r="Y492" i="1"/>
  <c r="Y493" i="1"/>
  <c r="Y494" i="1"/>
  <c r="Y495" i="1"/>
  <c r="Y496" i="1"/>
  <c r="Y497" i="1"/>
  <c r="Y498" i="1"/>
  <c r="Y499" i="1"/>
  <c r="Y500" i="1"/>
  <c r="Y501" i="1"/>
  <c r="AK45" i="1"/>
  <c r="AK109" i="1"/>
  <c r="AK173" i="1"/>
  <c r="AK337" i="1"/>
  <c r="AK385" i="1"/>
  <c r="AK445" i="1"/>
  <c r="AK493"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18" i="1"/>
  <c r="AJ19" i="1"/>
  <c r="AK19" i="1" s="1"/>
  <c r="AJ20" i="1"/>
  <c r="AK20" i="1" s="1"/>
  <c r="AJ21" i="1"/>
  <c r="AK21" i="1" s="1"/>
  <c r="AJ22" i="1"/>
  <c r="AK22" i="1" s="1"/>
  <c r="AJ23" i="1"/>
  <c r="AK23" i="1" s="1"/>
  <c r="AJ24" i="1"/>
  <c r="AK24" i="1" s="1"/>
  <c r="AJ25" i="1"/>
  <c r="AK25" i="1" s="1"/>
  <c r="AJ26" i="1"/>
  <c r="AK26" i="1" s="1"/>
  <c r="AJ27" i="1"/>
  <c r="AK27" i="1" s="1"/>
  <c r="AJ28" i="1"/>
  <c r="AK28" i="1" s="1"/>
  <c r="AJ29" i="1"/>
  <c r="AK29" i="1" s="1"/>
  <c r="AJ30" i="1"/>
  <c r="AK30" i="1" s="1"/>
  <c r="AJ31" i="1"/>
  <c r="AK31" i="1" s="1"/>
  <c r="AJ32" i="1"/>
  <c r="AK32" i="1" s="1"/>
  <c r="AJ33" i="1"/>
  <c r="AK33" i="1" s="1"/>
  <c r="AJ34" i="1"/>
  <c r="AK34" i="1" s="1"/>
  <c r="AJ35" i="1"/>
  <c r="AK35" i="1" s="1"/>
  <c r="AJ36" i="1"/>
  <c r="AK36" i="1" s="1"/>
  <c r="AJ37" i="1"/>
  <c r="AK37" i="1" s="1"/>
  <c r="AJ38" i="1"/>
  <c r="AK38" i="1" s="1"/>
  <c r="AJ39" i="1"/>
  <c r="AK39" i="1" s="1"/>
  <c r="AJ40" i="1"/>
  <c r="AK40" i="1" s="1"/>
  <c r="AJ41" i="1"/>
  <c r="AK41" i="1" s="1"/>
  <c r="AJ42" i="1"/>
  <c r="AK42" i="1" s="1"/>
  <c r="AJ43" i="1"/>
  <c r="AK43" i="1" s="1"/>
  <c r="AJ44" i="1"/>
  <c r="AK44" i="1" s="1"/>
  <c r="AJ45" i="1"/>
  <c r="AJ46" i="1"/>
  <c r="AK46" i="1" s="1"/>
  <c r="AJ47" i="1"/>
  <c r="AK47" i="1" s="1"/>
  <c r="AJ48" i="1"/>
  <c r="AK48" i="1" s="1"/>
  <c r="AJ49" i="1"/>
  <c r="AK49" i="1" s="1"/>
  <c r="AJ50" i="1"/>
  <c r="AK50" i="1" s="1"/>
  <c r="AJ51" i="1"/>
  <c r="AK51" i="1" s="1"/>
  <c r="AJ52" i="1"/>
  <c r="AK52" i="1" s="1"/>
  <c r="AJ53" i="1"/>
  <c r="AK53" i="1" s="1"/>
  <c r="AJ54" i="1"/>
  <c r="AK54" i="1" s="1"/>
  <c r="AJ55" i="1"/>
  <c r="AK55" i="1" s="1"/>
  <c r="AJ56" i="1"/>
  <c r="AK56" i="1" s="1"/>
  <c r="AJ57" i="1"/>
  <c r="AK57" i="1" s="1"/>
  <c r="AJ58" i="1"/>
  <c r="AK58" i="1" s="1"/>
  <c r="AJ59" i="1"/>
  <c r="AK59" i="1" s="1"/>
  <c r="AJ60" i="1"/>
  <c r="AK60" i="1" s="1"/>
  <c r="AJ61" i="1"/>
  <c r="AK61" i="1" s="1"/>
  <c r="AJ62" i="1"/>
  <c r="AK62" i="1" s="1"/>
  <c r="AJ63" i="1"/>
  <c r="AK63" i="1" s="1"/>
  <c r="AJ64" i="1"/>
  <c r="AK64" i="1" s="1"/>
  <c r="AJ65" i="1"/>
  <c r="AK65" i="1" s="1"/>
  <c r="AJ66" i="1"/>
  <c r="AK66" i="1" s="1"/>
  <c r="AJ67" i="1"/>
  <c r="AK67" i="1" s="1"/>
  <c r="AJ68" i="1"/>
  <c r="AK68" i="1" s="1"/>
  <c r="AJ69" i="1"/>
  <c r="AK69" i="1" s="1"/>
  <c r="AJ70" i="1"/>
  <c r="AK70" i="1" s="1"/>
  <c r="AJ71" i="1"/>
  <c r="AK71" i="1" s="1"/>
  <c r="AJ72" i="1"/>
  <c r="AK72" i="1" s="1"/>
  <c r="AJ73" i="1"/>
  <c r="AK73" i="1" s="1"/>
  <c r="AJ74" i="1"/>
  <c r="AK74" i="1" s="1"/>
  <c r="AJ75" i="1"/>
  <c r="AK75" i="1" s="1"/>
  <c r="AJ76" i="1"/>
  <c r="AK76" i="1" s="1"/>
  <c r="AJ77" i="1"/>
  <c r="AK77" i="1" s="1"/>
  <c r="AJ78" i="1"/>
  <c r="AK78" i="1" s="1"/>
  <c r="AJ79" i="1"/>
  <c r="AK79" i="1" s="1"/>
  <c r="AJ80" i="1"/>
  <c r="AK80" i="1" s="1"/>
  <c r="AJ81" i="1"/>
  <c r="AK81" i="1" s="1"/>
  <c r="AJ82" i="1"/>
  <c r="AK82" i="1" s="1"/>
  <c r="AJ83" i="1"/>
  <c r="AK83" i="1" s="1"/>
  <c r="AJ84" i="1"/>
  <c r="AK84" i="1" s="1"/>
  <c r="AJ85" i="1"/>
  <c r="AK85" i="1" s="1"/>
  <c r="AJ86" i="1"/>
  <c r="AK86" i="1" s="1"/>
  <c r="AJ87" i="1"/>
  <c r="AK87" i="1" s="1"/>
  <c r="AJ88" i="1"/>
  <c r="AK88" i="1" s="1"/>
  <c r="AJ89" i="1"/>
  <c r="AK89" i="1" s="1"/>
  <c r="AJ90" i="1"/>
  <c r="AK90" i="1" s="1"/>
  <c r="AJ91" i="1"/>
  <c r="AK91" i="1" s="1"/>
  <c r="AJ92" i="1"/>
  <c r="AK92" i="1" s="1"/>
  <c r="AJ93" i="1"/>
  <c r="AK93" i="1" s="1"/>
  <c r="AJ94" i="1"/>
  <c r="AK94" i="1" s="1"/>
  <c r="AJ95" i="1"/>
  <c r="AK95" i="1" s="1"/>
  <c r="AJ96" i="1"/>
  <c r="AK96" i="1" s="1"/>
  <c r="AJ97" i="1"/>
  <c r="AK97" i="1" s="1"/>
  <c r="AJ98" i="1"/>
  <c r="AK98" i="1" s="1"/>
  <c r="AJ99" i="1"/>
  <c r="AK99" i="1" s="1"/>
  <c r="AJ100" i="1"/>
  <c r="AK100" i="1" s="1"/>
  <c r="AJ101" i="1"/>
  <c r="AK101" i="1" s="1"/>
  <c r="AJ102" i="1"/>
  <c r="AK102" i="1" s="1"/>
  <c r="AJ103" i="1"/>
  <c r="AK103" i="1" s="1"/>
  <c r="AJ104" i="1"/>
  <c r="AK104" i="1" s="1"/>
  <c r="AJ105" i="1"/>
  <c r="AK105" i="1" s="1"/>
  <c r="AJ106" i="1"/>
  <c r="AK106" i="1" s="1"/>
  <c r="AJ107" i="1"/>
  <c r="AK107" i="1" s="1"/>
  <c r="AJ108" i="1"/>
  <c r="AK108" i="1" s="1"/>
  <c r="AJ109" i="1"/>
  <c r="AJ110" i="1"/>
  <c r="AK110" i="1" s="1"/>
  <c r="AJ111" i="1"/>
  <c r="AK111" i="1" s="1"/>
  <c r="AJ112" i="1"/>
  <c r="AK112" i="1" s="1"/>
  <c r="AJ113" i="1"/>
  <c r="AK113" i="1" s="1"/>
  <c r="AJ114" i="1"/>
  <c r="AK114" i="1" s="1"/>
  <c r="AJ115" i="1"/>
  <c r="AK115" i="1" s="1"/>
  <c r="AJ116" i="1"/>
  <c r="AK116" i="1" s="1"/>
  <c r="AJ117" i="1"/>
  <c r="AK117" i="1" s="1"/>
  <c r="AJ118" i="1"/>
  <c r="AK118" i="1" s="1"/>
  <c r="AJ119" i="1"/>
  <c r="AK119" i="1" s="1"/>
  <c r="AJ120" i="1"/>
  <c r="AK120" i="1" s="1"/>
  <c r="AJ121" i="1"/>
  <c r="AK121" i="1" s="1"/>
  <c r="AJ122" i="1"/>
  <c r="AK122" i="1" s="1"/>
  <c r="AJ123" i="1"/>
  <c r="AK123" i="1" s="1"/>
  <c r="AJ124" i="1"/>
  <c r="AK124" i="1" s="1"/>
  <c r="AJ125" i="1"/>
  <c r="AK125" i="1" s="1"/>
  <c r="AJ126" i="1"/>
  <c r="AK126" i="1" s="1"/>
  <c r="AJ127" i="1"/>
  <c r="AK127" i="1" s="1"/>
  <c r="AJ128" i="1"/>
  <c r="AK128" i="1" s="1"/>
  <c r="AJ129" i="1"/>
  <c r="AK129" i="1" s="1"/>
  <c r="AJ130" i="1"/>
  <c r="AK130" i="1" s="1"/>
  <c r="AJ131" i="1"/>
  <c r="AK131" i="1" s="1"/>
  <c r="AJ132" i="1"/>
  <c r="AK132" i="1" s="1"/>
  <c r="AJ133" i="1"/>
  <c r="AK133" i="1" s="1"/>
  <c r="AJ134" i="1"/>
  <c r="AK134" i="1" s="1"/>
  <c r="AJ135" i="1"/>
  <c r="AK135" i="1" s="1"/>
  <c r="AJ136" i="1"/>
  <c r="AK136" i="1" s="1"/>
  <c r="AJ137" i="1"/>
  <c r="AK137" i="1" s="1"/>
  <c r="AJ138" i="1"/>
  <c r="AK138" i="1" s="1"/>
  <c r="AJ139" i="1"/>
  <c r="AK139" i="1" s="1"/>
  <c r="AJ140" i="1"/>
  <c r="AK140" i="1" s="1"/>
  <c r="AJ141" i="1"/>
  <c r="AK141" i="1" s="1"/>
  <c r="AJ142" i="1"/>
  <c r="AK142" i="1" s="1"/>
  <c r="AJ143" i="1"/>
  <c r="AK143" i="1" s="1"/>
  <c r="AJ144" i="1"/>
  <c r="AK144" i="1" s="1"/>
  <c r="AJ145" i="1"/>
  <c r="AK145" i="1" s="1"/>
  <c r="AJ146" i="1"/>
  <c r="AK146" i="1" s="1"/>
  <c r="AJ147" i="1"/>
  <c r="AK147" i="1" s="1"/>
  <c r="AJ148" i="1"/>
  <c r="AK148" i="1" s="1"/>
  <c r="AJ149" i="1"/>
  <c r="AK149" i="1" s="1"/>
  <c r="AJ150" i="1"/>
  <c r="AK150" i="1" s="1"/>
  <c r="AJ151" i="1"/>
  <c r="AK151" i="1" s="1"/>
  <c r="AJ152" i="1"/>
  <c r="AK152" i="1" s="1"/>
  <c r="AJ153" i="1"/>
  <c r="AK153" i="1" s="1"/>
  <c r="AJ154" i="1"/>
  <c r="AK154" i="1" s="1"/>
  <c r="AJ155" i="1"/>
  <c r="AK155" i="1" s="1"/>
  <c r="AJ156" i="1"/>
  <c r="AK156" i="1" s="1"/>
  <c r="AJ157" i="1"/>
  <c r="AK157" i="1" s="1"/>
  <c r="AJ158" i="1"/>
  <c r="AK158" i="1" s="1"/>
  <c r="AJ159" i="1"/>
  <c r="AK159" i="1" s="1"/>
  <c r="AJ160" i="1"/>
  <c r="AK160" i="1" s="1"/>
  <c r="AJ161" i="1"/>
  <c r="AK161" i="1" s="1"/>
  <c r="AJ162" i="1"/>
  <c r="AK162" i="1" s="1"/>
  <c r="AJ163" i="1"/>
  <c r="AK163" i="1" s="1"/>
  <c r="AJ164" i="1"/>
  <c r="AK164" i="1" s="1"/>
  <c r="AJ165" i="1"/>
  <c r="AK165" i="1" s="1"/>
  <c r="AJ166" i="1"/>
  <c r="AK166" i="1" s="1"/>
  <c r="AJ167" i="1"/>
  <c r="AK167" i="1" s="1"/>
  <c r="AJ168" i="1"/>
  <c r="AK168" i="1" s="1"/>
  <c r="AJ169" i="1"/>
  <c r="AK169" i="1" s="1"/>
  <c r="AJ170" i="1"/>
  <c r="AK170" i="1" s="1"/>
  <c r="AJ171" i="1"/>
  <c r="AK171" i="1" s="1"/>
  <c r="AJ172" i="1"/>
  <c r="AK172" i="1" s="1"/>
  <c r="AJ173" i="1"/>
  <c r="AJ174" i="1"/>
  <c r="AK174" i="1" s="1"/>
  <c r="AJ175" i="1"/>
  <c r="AK175" i="1" s="1"/>
  <c r="AJ176" i="1"/>
  <c r="AK176" i="1" s="1"/>
  <c r="AJ177" i="1"/>
  <c r="AK177" i="1" s="1"/>
  <c r="AJ178" i="1"/>
  <c r="AK178" i="1" s="1"/>
  <c r="AJ179" i="1"/>
  <c r="AK179" i="1" s="1"/>
  <c r="AJ180" i="1"/>
  <c r="AK180" i="1" s="1"/>
  <c r="AJ181" i="1"/>
  <c r="AK181" i="1" s="1"/>
  <c r="AJ182" i="1"/>
  <c r="AK182" i="1" s="1"/>
  <c r="AJ183" i="1"/>
  <c r="AK183" i="1" s="1"/>
  <c r="AJ184" i="1"/>
  <c r="AK184" i="1" s="1"/>
  <c r="AJ185" i="1"/>
  <c r="AK185" i="1" s="1"/>
  <c r="AJ186" i="1"/>
  <c r="AK186" i="1" s="1"/>
  <c r="AJ187" i="1"/>
  <c r="AK187" i="1" s="1"/>
  <c r="AJ188" i="1"/>
  <c r="AK188" i="1" s="1"/>
  <c r="AJ189" i="1"/>
  <c r="AK189" i="1" s="1"/>
  <c r="AJ190" i="1"/>
  <c r="AK190" i="1" s="1"/>
  <c r="AJ191" i="1"/>
  <c r="AK191" i="1" s="1"/>
  <c r="AJ192" i="1"/>
  <c r="AK192" i="1" s="1"/>
  <c r="AJ193" i="1"/>
  <c r="AK193" i="1" s="1"/>
  <c r="AJ194" i="1"/>
  <c r="AK194" i="1" s="1"/>
  <c r="AJ195" i="1"/>
  <c r="AK195" i="1" s="1"/>
  <c r="AJ196" i="1"/>
  <c r="AK196" i="1" s="1"/>
  <c r="AJ197" i="1"/>
  <c r="AK197" i="1" s="1"/>
  <c r="AJ198" i="1"/>
  <c r="AK198" i="1" s="1"/>
  <c r="AJ199" i="1"/>
  <c r="AK199" i="1" s="1"/>
  <c r="AJ200" i="1"/>
  <c r="AK200" i="1" s="1"/>
  <c r="AJ201" i="1"/>
  <c r="AK201" i="1" s="1"/>
  <c r="AJ202" i="1"/>
  <c r="AK202" i="1" s="1"/>
  <c r="AJ203" i="1"/>
  <c r="AK203" i="1" s="1"/>
  <c r="AJ204" i="1"/>
  <c r="AK204" i="1" s="1"/>
  <c r="AJ205" i="1"/>
  <c r="AK205" i="1" s="1"/>
  <c r="AJ206" i="1"/>
  <c r="AK206" i="1" s="1"/>
  <c r="AJ207" i="1"/>
  <c r="AK207" i="1" s="1"/>
  <c r="AJ208" i="1"/>
  <c r="AK208" i="1" s="1"/>
  <c r="AJ209" i="1"/>
  <c r="AK209" i="1" s="1"/>
  <c r="AJ210" i="1"/>
  <c r="AK210" i="1" s="1"/>
  <c r="AJ211" i="1"/>
  <c r="AK211" i="1" s="1"/>
  <c r="AJ212" i="1"/>
  <c r="AK212" i="1" s="1"/>
  <c r="AJ213" i="1"/>
  <c r="AK213" i="1" s="1"/>
  <c r="AJ214" i="1"/>
  <c r="AK214" i="1" s="1"/>
  <c r="AJ215" i="1"/>
  <c r="AK215" i="1" s="1"/>
  <c r="AJ216" i="1"/>
  <c r="AK216" i="1" s="1"/>
  <c r="AJ217" i="1"/>
  <c r="AK217" i="1" s="1"/>
  <c r="AJ218" i="1"/>
  <c r="AK218" i="1" s="1"/>
  <c r="AJ219" i="1"/>
  <c r="AK219" i="1" s="1"/>
  <c r="AJ220" i="1"/>
  <c r="AK220" i="1" s="1"/>
  <c r="AJ221" i="1"/>
  <c r="AK221" i="1" s="1"/>
  <c r="AJ222" i="1"/>
  <c r="AK222" i="1" s="1"/>
  <c r="AJ223" i="1"/>
  <c r="AK223" i="1" s="1"/>
  <c r="AJ224" i="1"/>
  <c r="AK224" i="1" s="1"/>
  <c r="AJ225" i="1"/>
  <c r="AK225" i="1" s="1"/>
  <c r="AJ226" i="1"/>
  <c r="AK226" i="1" s="1"/>
  <c r="AJ227" i="1"/>
  <c r="AK227" i="1" s="1"/>
  <c r="AJ228" i="1"/>
  <c r="AK228" i="1" s="1"/>
  <c r="AJ229" i="1"/>
  <c r="AK229" i="1" s="1"/>
  <c r="AJ230" i="1"/>
  <c r="AK230" i="1" s="1"/>
  <c r="AJ231" i="1"/>
  <c r="AK231" i="1" s="1"/>
  <c r="AJ232" i="1"/>
  <c r="AK232" i="1" s="1"/>
  <c r="AJ233" i="1"/>
  <c r="AK233" i="1" s="1"/>
  <c r="AJ234" i="1"/>
  <c r="AK234" i="1" s="1"/>
  <c r="AJ235" i="1"/>
  <c r="AK235" i="1" s="1"/>
  <c r="AJ236" i="1"/>
  <c r="AK236" i="1" s="1"/>
  <c r="AJ237" i="1"/>
  <c r="AK237" i="1" s="1"/>
  <c r="AJ238" i="1"/>
  <c r="AK238" i="1" s="1"/>
  <c r="AJ239" i="1"/>
  <c r="AK239" i="1" s="1"/>
  <c r="AJ240" i="1"/>
  <c r="AK240" i="1" s="1"/>
  <c r="AJ241" i="1"/>
  <c r="AK241" i="1" s="1"/>
  <c r="AJ242" i="1"/>
  <c r="AK242" i="1" s="1"/>
  <c r="AJ243" i="1"/>
  <c r="AK243" i="1" s="1"/>
  <c r="AJ244" i="1"/>
  <c r="AK244" i="1" s="1"/>
  <c r="AJ245" i="1"/>
  <c r="AK245" i="1" s="1"/>
  <c r="AJ246" i="1"/>
  <c r="AK246" i="1" s="1"/>
  <c r="AJ247" i="1"/>
  <c r="AK247" i="1" s="1"/>
  <c r="AJ248" i="1"/>
  <c r="AK248" i="1" s="1"/>
  <c r="AJ249" i="1"/>
  <c r="AK249" i="1" s="1"/>
  <c r="AJ250" i="1"/>
  <c r="AK250" i="1" s="1"/>
  <c r="AJ251" i="1"/>
  <c r="AK251" i="1" s="1"/>
  <c r="AJ252" i="1"/>
  <c r="AK252" i="1" s="1"/>
  <c r="AJ253" i="1"/>
  <c r="AK253" i="1" s="1"/>
  <c r="AJ254" i="1"/>
  <c r="AK254" i="1" s="1"/>
  <c r="AJ255" i="1"/>
  <c r="AK255" i="1" s="1"/>
  <c r="AJ256" i="1"/>
  <c r="AK256" i="1" s="1"/>
  <c r="AJ257" i="1"/>
  <c r="AK257" i="1" s="1"/>
  <c r="AJ258" i="1"/>
  <c r="AK258" i="1" s="1"/>
  <c r="AJ259" i="1"/>
  <c r="AK259" i="1" s="1"/>
  <c r="AJ260" i="1"/>
  <c r="AK260" i="1" s="1"/>
  <c r="AJ261" i="1"/>
  <c r="AK261" i="1" s="1"/>
  <c r="AJ262" i="1"/>
  <c r="AK262" i="1" s="1"/>
  <c r="AJ263" i="1"/>
  <c r="AK263" i="1" s="1"/>
  <c r="AJ264" i="1"/>
  <c r="AK264" i="1" s="1"/>
  <c r="AJ265" i="1"/>
  <c r="AK265" i="1" s="1"/>
  <c r="AJ266" i="1"/>
  <c r="AK266" i="1" s="1"/>
  <c r="AJ267" i="1"/>
  <c r="AK267" i="1" s="1"/>
  <c r="AJ268" i="1"/>
  <c r="AK268" i="1" s="1"/>
  <c r="AJ269" i="1"/>
  <c r="AK269" i="1" s="1"/>
  <c r="AJ270" i="1"/>
  <c r="AK270" i="1" s="1"/>
  <c r="AJ271" i="1"/>
  <c r="AK271" i="1" s="1"/>
  <c r="AJ272" i="1"/>
  <c r="AK272" i="1" s="1"/>
  <c r="AJ273" i="1"/>
  <c r="AK273" i="1" s="1"/>
  <c r="AJ274" i="1"/>
  <c r="AK274" i="1" s="1"/>
  <c r="AJ275" i="1"/>
  <c r="AK275" i="1" s="1"/>
  <c r="AJ276" i="1"/>
  <c r="AK276" i="1" s="1"/>
  <c r="AJ277" i="1"/>
  <c r="AK277" i="1" s="1"/>
  <c r="AJ278" i="1"/>
  <c r="AK278" i="1" s="1"/>
  <c r="AJ279" i="1"/>
  <c r="AK279" i="1" s="1"/>
  <c r="AJ280" i="1"/>
  <c r="AK280" i="1" s="1"/>
  <c r="AJ281" i="1"/>
  <c r="AK281" i="1" s="1"/>
  <c r="AJ282" i="1"/>
  <c r="AK282" i="1" s="1"/>
  <c r="AJ283" i="1"/>
  <c r="AK283" i="1" s="1"/>
  <c r="AJ284" i="1"/>
  <c r="AK284" i="1" s="1"/>
  <c r="AJ285" i="1"/>
  <c r="AK285" i="1" s="1"/>
  <c r="AJ286" i="1"/>
  <c r="AK286" i="1" s="1"/>
  <c r="AJ287" i="1"/>
  <c r="AK287" i="1" s="1"/>
  <c r="AJ288" i="1"/>
  <c r="AK288" i="1" s="1"/>
  <c r="AJ289" i="1"/>
  <c r="AK289" i="1" s="1"/>
  <c r="AJ290" i="1"/>
  <c r="AK290" i="1" s="1"/>
  <c r="AJ291" i="1"/>
  <c r="AK291" i="1" s="1"/>
  <c r="AJ292" i="1"/>
  <c r="AK292" i="1" s="1"/>
  <c r="AJ293" i="1"/>
  <c r="AK293" i="1" s="1"/>
  <c r="AJ294" i="1"/>
  <c r="AK294" i="1" s="1"/>
  <c r="AJ295" i="1"/>
  <c r="AK295" i="1" s="1"/>
  <c r="AJ296" i="1"/>
  <c r="AK296" i="1" s="1"/>
  <c r="AJ297" i="1"/>
  <c r="AK297" i="1" s="1"/>
  <c r="AJ298" i="1"/>
  <c r="AK298" i="1" s="1"/>
  <c r="AJ299" i="1"/>
  <c r="AK299" i="1" s="1"/>
  <c r="AJ300" i="1"/>
  <c r="AK300" i="1" s="1"/>
  <c r="AJ301" i="1"/>
  <c r="AK301" i="1" s="1"/>
  <c r="AJ302" i="1"/>
  <c r="AK302" i="1" s="1"/>
  <c r="AJ303" i="1"/>
  <c r="AK303" i="1" s="1"/>
  <c r="AJ304" i="1"/>
  <c r="AK304" i="1" s="1"/>
  <c r="AJ305" i="1"/>
  <c r="AK305" i="1" s="1"/>
  <c r="AJ306" i="1"/>
  <c r="AK306" i="1" s="1"/>
  <c r="AJ307" i="1"/>
  <c r="AK307" i="1" s="1"/>
  <c r="AJ308" i="1"/>
  <c r="AK308" i="1" s="1"/>
  <c r="AJ309" i="1"/>
  <c r="AK309" i="1" s="1"/>
  <c r="AJ310" i="1"/>
  <c r="AK310" i="1" s="1"/>
  <c r="AJ311" i="1"/>
  <c r="AK311" i="1" s="1"/>
  <c r="AJ312" i="1"/>
  <c r="AK312" i="1" s="1"/>
  <c r="AJ313" i="1"/>
  <c r="AK313" i="1" s="1"/>
  <c r="AJ314" i="1"/>
  <c r="AK314" i="1" s="1"/>
  <c r="AJ315" i="1"/>
  <c r="AK315" i="1" s="1"/>
  <c r="AJ316" i="1"/>
  <c r="AK316" i="1" s="1"/>
  <c r="AJ317" i="1"/>
  <c r="AK317" i="1" s="1"/>
  <c r="AJ318" i="1"/>
  <c r="AK318" i="1" s="1"/>
  <c r="AJ319" i="1"/>
  <c r="AK319" i="1" s="1"/>
  <c r="AJ320" i="1"/>
  <c r="AK320" i="1" s="1"/>
  <c r="AJ321" i="1"/>
  <c r="AK321" i="1" s="1"/>
  <c r="AJ322" i="1"/>
  <c r="AK322" i="1" s="1"/>
  <c r="AJ323" i="1"/>
  <c r="AK323" i="1" s="1"/>
  <c r="AJ324" i="1"/>
  <c r="AK324" i="1" s="1"/>
  <c r="AJ325" i="1"/>
  <c r="AK325" i="1" s="1"/>
  <c r="AJ326" i="1"/>
  <c r="AK326" i="1" s="1"/>
  <c r="AJ327" i="1"/>
  <c r="AK327" i="1" s="1"/>
  <c r="AJ328" i="1"/>
  <c r="AK328" i="1" s="1"/>
  <c r="AJ329" i="1"/>
  <c r="AK329" i="1" s="1"/>
  <c r="AJ330" i="1"/>
  <c r="AK330" i="1" s="1"/>
  <c r="AJ331" i="1"/>
  <c r="AK331" i="1" s="1"/>
  <c r="AJ332" i="1"/>
  <c r="AK332" i="1" s="1"/>
  <c r="AJ333" i="1"/>
  <c r="AK333" i="1" s="1"/>
  <c r="AJ334" i="1"/>
  <c r="AK334" i="1" s="1"/>
  <c r="AJ335" i="1"/>
  <c r="AK335" i="1" s="1"/>
  <c r="AJ336" i="1"/>
  <c r="AK336" i="1" s="1"/>
  <c r="AJ337" i="1"/>
  <c r="AJ338" i="1"/>
  <c r="AK338" i="1" s="1"/>
  <c r="AJ339" i="1"/>
  <c r="AK339" i="1" s="1"/>
  <c r="AJ340" i="1"/>
  <c r="AK340" i="1" s="1"/>
  <c r="AJ341" i="1"/>
  <c r="AK341" i="1" s="1"/>
  <c r="AJ342" i="1"/>
  <c r="AK342" i="1" s="1"/>
  <c r="AJ343" i="1"/>
  <c r="AK343" i="1" s="1"/>
  <c r="AJ344" i="1"/>
  <c r="AK344" i="1" s="1"/>
  <c r="AJ345" i="1"/>
  <c r="AK345" i="1" s="1"/>
  <c r="AJ346" i="1"/>
  <c r="AK346" i="1" s="1"/>
  <c r="AJ347" i="1"/>
  <c r="AK347" i="1" s="1"/>
  <c r="AJ348" i="1"/>
  <c r="AK348" i="1" s="1"/>
  <c r="AJ349" i="1"/>
  <c r="AK349" i="1" s="1"/>
  <c r="AJ350" i="1"/>
  <c r="AK350" i="1" s="1"/>
  <c r="AJ351" i="1"/>
  <c r="AK351" i="1" s="1"/>
  <c r="AJ352" i="1"/>
  <c r="AK352" i="1" s="1"/>
  <c r="AJ353" i="1"/>
  <c r="AK353" i="1" s="1"/>
  <c r="AJ354" i="1"/>
  <c r="AK354" i="1" s="1"/>
  <c r="AJ355" i="1"/>
  <c r="AK355" i="1" s="1"/>
  <c r="AJ356" i="1"/>
  <c r="AK356" i="1" s="1"/>
  <c r="AJ357" i="1"/>
  <c r="AK357" i="1" s="1"/>
  <c r="AJ358" i="1"/>
  <c r="AK358" i="1" s="1"/>
  <c r="AJ359" i="1"/>
  <c r="AK359" i="1" s="1"/>
  <c r="AJ360" i="1"/>
  <c r="AK360" i="1" s="1"/>
  <c r="AJ361" i="1"/>
  <c r="AK361" i="1" s="1"/>
  <c r="AJ362" i="1"/>
  <c r="AK362" i="1" s="1"/>
  <c r="AJ363" i="1"/>
  <c r="AK363" i="1" s="1"/>
  <c r="AJ364" i="1"/>
  <c r="AK364" i="1" s="1"/>
  <c r="AJ365" i="1"/>
  <c r="AK365" i="1" s="1"/>
  <c r="AJ366" i="1"/>
  <c r="AK366" i="1" s="1"/>
  <c r="AJ367" i="1"/>
  <c r="AK367" i="1" s="1"/>
  <c r="AJ368" i="1"/>
  <c r="AK368" i="1" s="1"/>
  <c r="AJ369" i="1"/>
  <c r="AK369" i="1" s="1"/>
  <c r="AJ370" i="1"/>
  <c r="AK370" i="1" s="1"/>
  <c r="AJ371" i="1"/>
  <c r="AK371" i="1" s="1"/>
  <c r="AJ372" i="1"/>
  <c r="AK372" i="1" s="1"/>
  <c r="AJ373" i="1"/>
  <c r="AK373" i="1" s="1"/>
  <c r="AJ374" i="1"/>
  <c r="AK374" i="1" s="1"/>
  <c r="AJ375" i="1"/>
  <c r="AK375" i="1" s="1"/>
  <c r="AJ376" i="1"/>
  <c r="AK376" i="1" s="1"/>
  <c r="AJ377" i="1"/>
  <c r="AK377" i="1" s="1"/>
  <c r="AJ378" i="1"/>
  <c r="AK378" i="1" s="1"/>
  <c r="AJ379" i="1"/>
  <c r="AK379" i="1" s="1"/>
  <c r="AJ380" i="1"/>
  <c r="AK380" i="1" s="1"/>
  <c r="AJ381" i="1"/>
  <c r="AK381" i="1" s="1"/>
  <c r="AJ382" i="1"/>
  <c r="AK382" i="1" s="1"/>
  <c r="AJ383" i="1"/>
  <c r="AK383" i="1" s="1"/>
  <c r="AJ384" i="1"/>
  <c r="AK384" i="1" s="1"/>
  <c r="AJ385" i="1"/>
  <c r="AJ386" i="1"/>
  <c r="AK386" i="1" s="1"/>
  <c r="AJ387" i="1"/>
  <c r="AK387" i="1" s="1"/>
  <c r="AJ388" i="1"/>
  <c r="AK388" i="1" s="1"/>
  <c r="AJ389" i="1"/>
  <c r="AK389" i="1" s="1"/>
  <c r="AJ390" i="1"/>
  <c r="AK390" i="1" s="1"/>
  <c r="AJ391" i="1"/>
  <c r="AK391" i="1" s="1"/>
  <c r="AJ392" i="1"/>
  <c r="AK392" i="1" s="1"/>
  <c r="AJ393" i="1"/>
  <c r="AK393" i="1" s="1"/>
  <c r="AJ394" i="1"/>
  <c r="AK394" i="1" s="1"/>
  <c r="AJ395" i="1"/>
  <c r="AK395" i="1" s="1"/>
  <c r="AJ396" i="1"/>
  <c r="AK396" i="1" s="1"/>
  <c r="AJ397" i="1"/>
  <c r="AK397" i="1" s="1"/>
  <c r="AJ398" i="1"/>
  <c r="AK398" i="1" s="1"/>
  <c r="AJ399" i="1"/>
  <c r="AK399" i="1" s="1"/>
  <c r="AJ400" i="1"/>
  <c r="AK400" i="1" s="1"/>
  <c r="AJ401" i="1"/>
  <c r="AK401" i="1" s="1"/>
  <c r="AJ402" i="1"/>
  <c r="AK402" i="1" s="1"/>
  <c r="AJ403" i="1"/>
  <c r="AK403" i="1" s="1"/>
  <c r="AJ404" i="1"/>
  <c r="AK404" i="1" s="1"/>
  <c r="AJ405" i="1"/>
  <c r="AK405" i="1" s="1"/>
  <c r="AJ406" i="1"/>
  <c r="AK406" i="1" s="1"/>
  <c r="AJ407" i="1"/>
  <c r="AK407" i="1" s="1"/>
  <c r="AJ408" i="1"/>
  <c r="AK408" i="1" s="1"/>
  <c r="AJ409" i="1"/>
  <c r="AK409" i="1" s="1"/>
  <c r="AJ410" i="1"/>
  <c r="AK410" i="1" s="1"/>
  <c r="AJ411" i="1"/>
  <c r="AK411" i="1" s="1"/>
  <c r="AJ412" i="1"/>
  <c r="AK412" i="1" s="1"/>
  <c r="AJ413" i="1"/>
  <c r="AK413" i="1" s="1"/>
  <c r="AJ414" i="1"/>
  <c r="AK414" i="1" s="1"/>
  <c r="AJ415" i="1"/>
  <c r="AK415" i="1" s="1"/>
  <c r="AJ416" i="1"/>
  <c r="AK416" i="1" s="1"/>
  <c r="AJ417" i="1"/>
  <c r="AK417" i="1" s="1"/>
  <c r="AJ418" i="1"/>
  <c r="AK418" i="1" s="1"/>
  <c r="AJ419" i="1"/>
  <c r="AK419" i="1" s="1"/>
  <c r="AJ420" i="1"/>
  <c r="AK420" i="1" s="1"/>
  <c r="AJ421" i="1"/>
  <c r="AK421" i="1" s="1"/>
  <c r="AJ422" i="1"/>
  <c r="AK422" i="1" s="1"/>
  <c r="AJ423" i="1"/>
  <c r="AK423" i="1" s="1"/>
  <c r="AJ424" i="1"/>
  <c r="AK424" i="1" s="1"/>
  <c r="AJ425" i="1"/>
  <c r="AK425" i="1" s="1"/>
  <c r="AJ426" i="1"/>
  <c r="AK426" i="1" s="1"/>
  <c r="AJ427" i="1"/>
  <c r="AK427" i="1" s="1"/>
  <c r="AJ428" i="1"/>
  <c r="AK428" i="1" s="1"/>
  <c r="AJ429" i="1"/>
  <c r="AK429" i="1" s="1"/>
  <c r="AJ430" i="1"/>
  <c r="AK430" i="1" s="1"/>
  <c r="AJ431" i="1"/>
  <c r="AK431" i="1" s="1"/>
  <c r="AJ432" i="1"/>
  <c r="AK432" i="1" s="1"/>
  <c r="AJ433" i="1"/>
  <c r="AK433" i="1" s="1"/>
  <c r="AJ434" i="1"/>
  <c r="AK434" i="1" s="1"/>
  <c r="AJ435" i="1"/>
  <c r="AK435" i="1" s="1"/>
  <c r="AJ436" i="1"/>
  <c r="AK436" i="1" s="1"/>
  <c r="AJ437" i="1"/>
  <c r="AK437" i="1" s="1"/>
  <c r="AJ438" i="1"/>
  <c r="AK438" i="1" s="1"/>
  <c r="AJ439" i="1"/>
  <c r="AK439" i="1" s="1"/>
  <c r="AJ440" i="1"/>
  <c r="AK440" i="1" s="1"/>
  <c r="AJ441" i="1"/>
  <c r="AK441" i="1" s="1"/>
  <c r="AJ442" i="1"/>
  <c r="AK442" i="1" s="1"/>
  <c r="AJ443" i="1"/>
  <c r="AK443" i="1" s="1"/>
  <c r="AJ444" i="1"/>
  <c r="AK444" i="1" s="1"/>
  <c r="AJ445" i="1"/>
  <c r="AJ446" i="1"/>
  <c r="AK446" i="1" s="1"/>
  <c r="AJ447" i="1"/>
  <c r="AK447" i="1" s="1"/>
  <c r="AJ448" i="1"/>
  <c r="AK448" i="1" s="1"/>
  <c r="AJ449" i="1"/>
  <c r="AK449" i="1" s="1"/>
  <c r="AJ450" i="1"/>
  <c r="AK450" i="1" s="1"/>
  <c r="AJ451" i="1"/>
  <c r="AK451" i="1" s="1"/>
  <c r="AJ452" i="1"/>
  <c r="AK452" i="1" s="1"/>
  <c r="AJ453" i="1"/>
  <c r="AK453" i="1" s="1"/>
  <c r="AJ454" i="1"/>
  <c r="AK454" i="1" s="1"/>
  <c r="AJ455" i="1"/>
  <c r="AK455" i="1" s="1"/>
  <c r="AJ456" i="1"/>
  <c r="AK456" i="1" s="1"/>
  <c r="AJ457" i="1"/>
  <c r="AK457" i="1" s="1"/>
  <c r="AJ458" i="1"/>
  <c r="AK458" i="1" s="1"/>
  <c r="AJ459" i="1"/>
  <c r="AK459" i="1" s="1"/>
  <c r="AJ460" i="1"/>
  <c r="AK460" i="1" s="1"/>
  <c r="AJ461" i="1"/>
  <c r="AK461" i="1" s="1"/>
  <c r="AJ462" i="1"/>
  <c r="AK462" i="1" s="1"/>
  <c r="AJ463" i="1"/>
  <c r="AK463" i="1" s="1"/>
  <c r="AJ464" i="1"/>
  <c r="AK464" i="1" s="1"/>
  <c r="AJ465" i="1"/>
  <c r="AK465" i="1" s="1"/>
  <c r="AJ466" i="1"/>
  <c r="AK466" i="1" s="1"/>
  <c r="AJ467" i="1"/>
  <c r="AK467" i="1" s="1"/>
  <c r="AJ468" i="1"/>
  <c r="AK468" i="1" s="1"/>
  <c r="AJ469" i="1"/>
  <c r="AK469" i="1" s="1"/>
  <c r="AJ470" i="1"/>
  <c r="AK470" i="1" s="1"/>
  <c r="AJ471" i="1"/>
  <c r="AK471" i="1" s="1"/>
  <c r="AJ472" i="1"/>
  <c r="AK472" i="1" s="1"/>
  <c r="AJ473" i="1"/>
  <c r="AK473" i="1" s="1"/>
  <c r="AJ474" i="1"/>
  <c r="AK474" i="1" s="1"/>
  <c r="AJ475" i="1"/>
  <c r="AK475" i="1" s="1"/>
  <c r="AJ476" i="1"/>
  <c r="AK476" i="1" s="1"/>
  <c r="AJ477" i="1"/>
  <c r="AK477" i="1" s="1"/>
  <c r="AJ478" i="1"/>
  <c r="AK478" i="1" s="1"/>
  <c r="AJ479" i="1"/>
  <c r="AK479" i="1" s="1"/>
  <c r="AJ480" i="1"/>
  <c r="AK480" i="1" s="1"/>
  <c r="AJ481" i="1"/>
  <c r="AK481" i="1" s="1"/>
  <c r="AJ482" i="1"/>
  <c r="AK482" i="1" s="1"/>
  <c r="AJ483" i="1"/>
  <c r="AK483" i="1" s="1"/>
  <c r="AJ484" i="1"/>
  <c r="AK484" i="1" s="1"/>
  <c r="AJ485" i="1"/>
  <c r="AK485" i="1" s="1"/>
  <c r="AJ486" i="1"/>
  <c r="AK486" i="1" s="1"/>
  <c r="AJ487" i="1"/>
  <c r="AK487" i="1" s="1"/>
  <c r="AJ488" i="1"/>
  <c r="AK488" i="1" s="1"/>
  <c r="AJ489" i="1"/>
  <c r="AK489" i="1" s="1"/>
  <c r="AJ490" i="1"/>
  <c r="AK490" i="1" s="1"/>
  <c r="AJ491" i="1"/>
  <c r="AK491" i="1" s="1"/>
  <c r="AJ492" i="1"/>
  <c r="AK492" i="1" s="1"/>
  <c r="AJ493" i="1"/>
  <c r="AJ494" i="1"/>
  <c r="AK494" i="1" s="1"/>
  <c r="AJ495" i="1"/>
  <c r="AK495" i="1" s="1"/>
  <c r="AJ496" i="1"/>
  <c r="AK496" i="1" s="1"/>
  <c r="AJ497" i="1"/>
  <c r="AK497" i="1" s="1"/>
  <c r="AJ498" i="1"/>
  <c r="AK498" i="1" s="1"/>
  <c r="AJ499" i="1"/>
  <c r="AK499" i="1" s="1"/>
  <c r="AJ500" i="1"/>
  <c r="AK500" i="1" s="1"/>
  <c r="AJ501" i="1"/>
  <c r="AK501" i="1" s="1"/>
  <c r="AJ18" i="1"/>
  <c r="AK18" i="1" s="1"/>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414" i="4"/>
  <c r="B415" i="4"/>
  <c r="B416" i="4"/>
  <c r="B417" i="4"/>
  <c r="B418" i="4"/>
  <c r="B419" i="4"/>
  <c r="B420" i="4"/>
  <c r="B421" i="4"/>
  <c r="B422" i="4"/>
  <c r="B423" i="4"/>
  <c r="B424" i="4"/>
  <c r="B425" i="4"/>
  <c r="B426" i="4"/>
  <c r="B427" i="4"/>
  <c r="B428" i="4"/>
  <c r="B429" i="4"/>
  <c r="B430" i="4"/>
  <c r="B431" i="4"/>
  <c r="B432" i="4"/>
  <c r="B433" i="4"/>
  <c r="B434" i="4"/>
  <c r="B435" i="4"/>
  <c r="B436" i="4"/>
  <c r="B437" i="4"/>
  <c r="B438" i="4"/>
  <c r="B439" i="4"/>
  <c r="B440" i="4"/>
  <c r="B441" i="4"/>
  <c r="B442" i="4"/>
  <c r="B443" i="4"/>
  <c r="B444" i="4"/>
  <c r="B445" i="4"/>
  <c r="B446" i="4"/>
  <c r="B447" i="4"/>
  <c r="B448" i="4"/>
  <c r="B449" i="4"/>
  <c r="B450" i="4"/>
  <c r="B451" i="4"/>
  <c r="B452" i="4"/>
  <c r="B453" i="4"/>
  <c r="B454" i="4"/>
  <c r="B455" i="4"/>
  <c r="B456" i="4"/>
  <c r="B457" i="4"/>
  <c r="B458" i="4"/>
  <c r="B459" i="4"/>
  <c r="B460" i="4"/>
  <c r="B461" i="4"/>
  <c r="B462" i="4"/>
  <c r="B463" i="4"/>
  <c r="B464" i="4"/>
  <c r="B465" i="4"/>
  <c r="B466" i="4"/>
  <c r="B467" i="4"/>
  <c r="B468" i="4"/>
  <c r="B469" i="4"/>
  <c r="B470" i="4"/>
  <c r="B471" i="4"/>
  <c r="B472" i="4"/>
  <c r="B473" i="4"/>
  <c r="B474" i="4"/>
  <c r="B475" i="4"/>
  <c r="B476" i="4"/>
  <c r="B477" i="4"/>
  <c r="B478" i="4"/>
  <c r="B479" i="4"/>
  <c r="B480" i="4"/>
  <c r="B481" i="4"/>
  <c r="B482" i="4"/>
  <c r="B483" i="4"/>
  <c r="B484" i="4"/>
  <c r="B485" i="4"/>
  <c r="B486" i="4"/>
  <c r="B487" i="4"/>
  <c r="B488" i="4"/>
  <c r="B489" i="4"/>
  <c r="B490" i="4"/>
  <c r="B491" i="4"/>
  <c r="B492" i="4"/>
  <c r="B493" i="4"/>
  <c r="B494" i="4"/>
  <c r="B495" i="4"/>
  <c r="B496" i="4"/>
  <c r="B497" i="4"/>
  <c r="B498" i="4"/>
  <c r="B499" i="4"/>
  <c r="B500" i="4"/>
  <c r="B501" i="4"/>
  <c r="B18" i="4"/>
  <c r="B19" i="4" l="1"/>
  <c r="C14" i="3"/>
  <c r="C15" i="3"/>
  <c r="C16" i="3"/>
  <c r="B20" i="4" l="1"/>
  <c r="B21" i="4"/>
  <c r="B24"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K287" i="4"/>
  <c r="K288" i="4"/>
  <c r="K289" i="4"/>
  <c r="K290" i="4"/>
  <c r="K291" i="4"/>
  <c r="K292" i="4"/>
  <c r="K293" i="4"/>
  <c r="K294" i="4"/>
  <c r="K295" i="4"/>
  <c r="K296" i="4"/>
  <c r="K297" i="4"/>
  <c r="K298" i="4"/>
  <c r="K299" i="4"/>
  <c r="K300" i="4"/>
  <c r="K301" i="4"/>
  <c r="K302" i="4"/>
  <c r="K303" i="4"/>
  <c r="K304" i="4"/>
  <c r="K305" i="4"/>
  <c r="K306" i="4"/>
  <c r="K307" i="4"/>
  <c r="K308" i="4"/>
  <c r="K309" i="4"/>
  <c r="K310" i="4"/>
  <c r="K311" i="4"/>
  <c r="K312" i="4"/>
  <c r="K313" i="4"/>
  <c r="K314" i="4"/>
  <c r="K315" i="4"/>
  <c r="K316" i="4"/>
  <c r="K317" i="4"/>
  <c r="K318" i="4"/>
  <c r="K319" i="4"/>
  <c r="K320" i="4"/>
  <c r="K321" i="4"/>
  <c r="K322" i="4"/>
  <c r="K323" i="4"/>
  <c r="K324" i="4"/>
  <c r="K325" i="4"/>
  <c r="K326" i="4"/>
  <c r="K327" i="4"/>
  <c r="K328" i="4"/>
  <c r="K329" i="4"/>
  <c r="K330" i="4"/>
  <c r="K331" i="4"/>
  <c r="K332" i="4"/>
  <c r="K333" i="4"/>
  <c r="K334" i="4"/>
  <c r="K335" i="4"/>
  <c r="K336" i="4"/>
  <c r="K337" i="4"/>
  <c r="K338" i="4"/>
  <c r="K339" i="4"/>
  <c r="K340" i="4"/>
  <c r="K341" i="4"/>
  <c r="K342" i="4"/>
  <c r="K343" i="4"/>
  <c r="K344" i="4"/>
  <c r="K345" i="4"/>
  <c r="K346" i="4"/>
  <c r="K347" i="4"/>
  <c r="K348" i="4"/>
  <c r="K349" i="4"/>
  <c r="K350" i="4"/>
  <c r="K351" i="4"/>
  <c r="K352" i="4"/>
  <c r="K353" i="4"/>
  <c r="K354" i="4"/>
  <c r="K355" i="4"/>
  <c r="K356" i="4"/>
  <c r="K357" i="4"/>
  <c r="K358" i="4"/>
  <c r="K359" i="4"/>
  <c r="K360" i="4"/>
  <c r="K361" i="4"/>
  <c r="K362" i="4"/>
  <c r="K363" i="4"/>
  <c r="K364" i="4"/>
  <c r="K365" i="4"/>
  <c r="K366" i="4"/>
  <c r="K367" i="4"/>
  <c r="K368" i="4"/>
  <c r="K369" i="4"/>
  <c r="K370" i="4"/>
  <c r="K371" i="4"/>
  <c r="K372" i="4"/>
  <c r="K373" i="4"/>
  <c r="K374" i="4"/>
  <c r="K375" i="4"/>
  <c r="K376" i="4"/>
  <c r="K377" i="4"/>
  <c r="K378" i="4"/>
  <c r="K379" i="4"/>
  <c r="K380" i="4"/>
  <c r="K381" i="4"/>
  <c r="K382" i="4"/>
  <c r="K383" i="4"/>
  <c r="K384" i="4"/>
  <c r="K385" i="4"/>
  <c r="K386" i="4"/>
  <c r="K387" i="4"/>
  <c r="K388" i="4"/>
  <c r="K389" i="4"/>
  <c r="K390" i="4"/>
  <c r="K391" i="4"/>
  <c r="K392" i="4"/>
  <c r="K393" i="4"/>
  <c r="K394" i="4"/>
  <c r="K395" i="4"/>
  <c r="K396" i="4"/>
  <c r="K397" i="4"/>
  <c r="K398" i="4"/>
  <c r="K399" i="4"/>
  <c r="K400" i="4"/>
  <c r="K401" i="4"/>
  <c r="K402" i="4"/>
  <c r="K403" i="4"/>
  <c r="K404" i="4"/>
  <c r="K405" i="4"/>
  <c r="K406" i="4"/>
  <c r="K407" i="4"/>
  <c r="K408" i="4"/>
  <c r="K409" i="4"/>
  <c r="K410" i="4"/>
  <c r="K411" i="4"/>
  <c r="K412" i="4"/>
  <c r="K413" i="4"/>
  <c r="K414" i="4"/>
  <c r="K415" i="4"/>
  <c r="K416" i="4"/>
  <c r="K417" i="4"/>
  <c r="K418" i="4"/>
  <c r="K419" i="4"/>
  <c r="K420" i="4"/>
  <c r="K421" i="4"/>
  <c r="K422" i="4"/>
  <c r="K423" i="4"/>
  <c r="K424" i="4"/>
  <c r="K425" i="4"/>
  <c r="K426" i="4"/>
  <c r="K427" i="4"/>
  <c r="K428" i="4"/>
  <c r="K429" i="4"/>
  <c r="K430" i="4"/>
  <c r="K431" i="4"/>
  <c r="K432" i="4"/>
  <c r="K433" i="4"/>
  <c r="K434" i="4"/>
  <c r="K435" i="4"/>
  <c r="K436" i="4"/>
  <c r="K437" i="4"/>
  <c r="K438" i="4"/>
  <c r="K439" i="4"/>
  <c r="K440" i="4"/>
  <c r="K441" i="4"/>
  <c r="K442" i="4"/>
  <c r="K443" i="4"/>
  <c r="K444" i="4"/>
  <c r="K445" i="4"/>
  <c r="K446" i="4"/>
  <c r="K447" i="4"/>
  <c r="K448" i="4"/>
  <c r="K449" i="4"/>
  <c r="K450" i="4"/>
  <c r="K451" i="4"/>
  <c r="K452" i="4"/>
  <c r="K453" i="4"/>
  <c r="K454" i="4"/>
  <c r="K455" i="4"/>
  <c r="K456" i="4"/>
  <c r="K457" i="4"/>
  <c r="K458" i="4"/>
  <c r="K459" i="4"/>
  <c r="K460" i="4"/>
  <c r="K461" i="4"/>
  <c r="K462" i="4"/>
  <c r="K463" i="4"/>
  <c r="K464" i="4"/>
  <c r="K465" i="4"/>
  <c r="K466" i="4"/>
  <c r="K467" i="4"/>
  <c r="K468" i="4"/>
  <c r="K469" i="4"/>
  <c r="K470" i="4"/>
  <c r="K471" i="4"/>
  <c r="K472" i="4"/>
  <c r="K473" i="4"/>
  <c r="K474" i="4"/>
  <c r="K475" i="4"/>
  <c r="K476" i="4"/>
  <c r="K477" i="4"/>
  <c r="K478" i="4"/>
  <c r="K479" i="4"/>
  <c r="K480" i="4"/>
  <c r="K481" i="4"/>
  <c r="K482" i="4"/>
  <c r="K483" i="4"/>
  <c r="K484" i="4"/>
  <c r="K485" i="4"/>
  <c r="K486" i="4"/>
  <c r="K487" i="4"/>
  <c r="K488" i="4"/>
  <c r="K489" i="4"/>
  <c r="K490" i="4"/>
  <c r="K491" i="4"/>
  <c r="K492" i="4"/>
  <c r="K493" i="4"/>
  <c r="K494" i="4"/>
  <c r="K495" i="4"/>
  <c r="K496" i="4"/>
  <c r="K497" i="4"/>
  <c r="K498" i="4"/>
  <c r="K499" i="4"/>
  <c r="K500" i="4"/>
  <c r="K501" i="4"/>
  <c r="K18" i="4"/>
  <c r="J18"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207" i="4"/>
  <c r="J208" i="4"/>
  <c r="J209" i="4"/>
  <c r="J210" i="4"/>
  <c r="J211" i="4"/>
  <c r="J212" i="4"/>
  <c r="J213" i="4"/>
  <c r="J214" i="4"/>
  <c r="J215" i="4"/>
  <c r="J216" i="4"/>
  <c r="J217" i="4"/>
  <c r="J218" i="4"/>
  <c r="J219" i="4"/>
  <c r="J220" i="4"/>
  <c r="J221" i="4"/>
  <c r="J222" i="4"/>
  <c r="J223" i="4"/>
  <c r="J224" i="4"/>
  <c r="J225" i="4"/>
  <c r="J226" i="4"/>
  <c r="J227" i="4"/>
  <c r="J228" i="4"/>
  <c r="J229" i="4"/>
  <c r="J230" i="4"/>
  <c r="J231" i="4"/>
  <c r="J232" i="4"/>
  <c r="J233" i="4"/>
  <c r="J234" i="4"/>
  <c r="J235" i="4"/>
  <c r="J236" i="4"/>
  <c r="J237" i="4"/>
  <c r="J238" i="4"/>
  <c r="J239" i="4"/>
  <c r="J240" i="4"/>
  <c r="J241" i="4"/>
  <c r="J242" i="4"/>
  <c r="J243" i="4"/>
  <c r="J244" i="4"/>
  <c r="J245" i="4"/>
  <c r="J246" i="4"/>
  <c r="J247" i="4"/>
  <c r="J248" i="4"/>
  <c r="J249" i="4"/>
  <c r="J250" i="4"/>
  <c r="J251" i="4"/>
  <c r="J252" i="4"/>
  <c r="J253" i="4"/>
  <c r="J254" i="4"/>
  <c r="J255" i="4"/>
  <c r="J256" i="4"/>
  <c r="J257" i="4"/>
  <c r="J258" i="4"/>
  <c r="J259" i="4"/>
  <c r="J260" i="4"/>
  <c r="J261" i="4"/>
  <c r="J262" i="4"/>
  <c r="J263" i="4"/>
  <c r="J264" i="4"/>
  <c r="J265" i="4"/>
  <c r="J266" i="4"/>
  <c r="J267" i="4"/>
  <c r="J268" i="4"/>
  <c r="J269" i="4"/>
  <c r="J270" i="4"/>
  <c r="J271" i="4"/>
  <c r="J272" i="4"/>
  <c r="J273" i="4"/>
  <c r="J274" i="4"/>
  <c r="J275" i="4"/>
  <c r="J276" i="4"/>
  <c r="J277" i="4"/>
  <c r="J278" i="4"/>
  <c r="J279" i="4"/>
  <c r="J280" i="4"/>
  <c r="J281" i="4"/>
  <c r="J282" i="4"/>
  <c r="J283" i="4"/>
  <c r="J284" i="4"/>
  <c r="J285" i="4"/>
  <c r="J286" i="4"/>
  <c r="J287" i="4"/>
  <c r="J288" i="4"/>
  <c r="J289" i="4"/>
  <c r="J290" i="4"/>
  <c r="J291" i="4"/>
  <c r="J292" i="4"/>
  <c r="J293" i="4"/>
  <c r="J294" i="4"/>
  <c r="J295" i="4"/>
  <c r="J296" i="4"/>
  <c r="J297" i="4"/>
  <c r="J298" i="4"/>
  <c r="J299" i="4"/>
  <c r="J300" i="4"/>
  <c r="J301" i="4"/>
  <c r="J302" i="4"/>
  <c r="J303" i="4"/>
  <c r="J304" i="4"/>
  <c r="J305" i="4"/>
  <c r="J306" i="4"/>
  <c r="J307" i="4"/>
  <c r="J308" i="4"/>
  <c r="J309" i="4"/>
  <c r="J310" i="4"/>
  <c r="J311" i="4"/>
  <c r="J312" i="4"/>
  <c r="J313" i="4"/>
  <c r="J314" i="4"/>
  <c r="J315" i="4"/>
  <c r="J316" i="4"/>
  <c r="J317" i="4"/>
  <c r="J318" i="4"/>
  <c r="J319" i="4"/>
  <c r="J320" i="4"/>
  <c r="J321" i="4"/>
  <c r="J322" i="4"/>
  <c r="J323" i="4"/>
  <c r="J324" i="4"/>
  <c r="J325" i="4"/>
  <c r="J326" i="4"/>
  <c r="J327" i="4"/>
  <c r="J328" i="4"/>
  <c r="J329" i="4"/>
  <c r="J330" i="4"/>
  <c r="J331" i="4"/>
  <c r="J332" i="4"/>
  <c r="J333" i="4"/>
  <c r="J334" i="4"/>
  <c r="J335" i="4"/>
  <c r="J336" i="4"/>
  <c r="J337" i="4"/>
  <c r="J338" i="4"/>
  <c r="J339" i="4"/>
  <c r="J340" i="4"/>
  <c r="J341" i="4"/>
  <c r="J342" i="4"/>
  <c r="J343" i="4"/>
  <c r="J344" i="4"/>
  <c r="J345" i="4"/>
  <c r="J346" i="4"/>
  <c r="J347" i="4"/>
  <c r="J348" i="4"/>
  <c r="J349" i="4"/>
  <c r="J350" i="4"/>
  <c r="J351" i="4"/>
  <c r="J352" i="4"/>
  <c r="J353" i="4"/>
  <c r="J354" i="4"/>
  <c r="J355" i="4"/>
  <c r="J356" i="4"/>
  <c r="J357" i="4"/>
  <c r="J358" i="4"/>
  <c r="J359" i="4"/>
  <c r="J360" i="4"/>
  <c r="J361" i="4"/>
  <c r="J362" i="4"/>
  <c r="J363" i="4"/>
  <c r="J364" i="4"/>
  <c r="J365" i="4"/>
  <c r="J366" i="4"/>
  <c r="J367" i="4"/>
  <c r="J368" i="4"/>
  <c r="J369" i="4"/>
  <c r="J370" i="4"/>
  <c r="J371" i="4"/>
  <c r="J372" i="4"/>
  <c r="J373" i="4"/>
  <c r="J374" i="4"/>
  <c r="J375" i="4"/>
  <c r="J376" i="4"/>
  <c r="J377" i="4"/>
  <c r="J378" i="4"/>
  <c r="J379" i="4"/>
  <c r="J380" i="4"/>
  <c r="J381" i="4"/>
  <c r="J382" i="4"/>
  <c r="J383" i="4"/>
  <c r="J384" i="4"/>
  <c r="J385" i="4"/>
  <c r="J386" i="4"/>
  <c r="J387" i="4"/>
  <c r="J388" i="4"/>
  <c r="J389" i="4"/>
  <c r="J390" i="4"/>
  <c r="J391" i="4"/>
  <c r="J392" i="4"/>
  <c r="J393" i="4"/>
  <c r="J394" i="4"/>
  <c r="J395" i="4"/>
  <c r="J396" i="4"/>
  <c r="J397" i="4"/>
  <c r="J398" i="4"/>
  <c r="J399" i="4"/>
  <c r="J400" i="4"/>
  <c r="J401" i="4"/>
  <c r="J402" i="4"/>
  <c r="J403" i="4"/>
  <c r="J404" i="4"/>
  <c r="J405" i="4"/>
  <c r="J406" i="4"/>
  <c r="J407" i="4"/>
  <c r="J408" i="4"/>
  <c r="J409" i="4"/>
  <c r="J410" i="4"/>
  <c r="J411" i="4"/>
  <c r="J412" i="4"/>
  <c r="J413" i="4"/>
  <c r="J414" i="4"/>
  <c r="J415" i="4"/>
  <c r="J416" i="4"/>
  <c r="J417" i="4"/>
  <c r="J418" i="4"/>
  <c r="J419" i="4"/>
  <c r="J420" i="4"/>
  <c r="J421" i="4"/>
  <c r="J422" i="4"/>
  <c r="J423" i="4"/>
  <c r="J424" i="4"/>
  <c r="J425" i="4"/>
  <c r="J426" i="4"/>
  <c r="J427" i="4"/>
  <c r="J428" i="4"/>
  <c r="J429" i="4"/>
  <c r="J430" i="4"/>
  <c r="J431" i="4"/>
  <c r="J432" i="4"/>
  <c r="J433" i="4"/>
  <c r="J434" i="4"/>
  <c r="J435" i="4"/>
  <c r="J436" i="4"/>
  <c r="J437" i="4"/>
  <c r="J438" i="4"/>
  <c r="J439" i="4"/>
  <c r="J440" i="4"/>
  <c r="J441" i="4"/>
  <c r="J442" i="4"/>
  <c r="J443" i="4"/>
  <c r="J444" i="4"/>
  <c r="J445" i="4"/>
  <c r="J446" i="4"/>
  <c r="J447" i="4"/>
  <c r="J448" i="4"/>
  <c r="J449" i="4"/>
  <c r="J450" i="4"/>
  <c r="J451" i="4"/>
  <c r="J452" i="4"/>
  <c r="J453" i="4"/>
  <c r="J454" i="4"/>
  <c r="J455" i="4"/>
  <c r="J456" i="4"/>
  <c r="J457" i="4"/>
  <c r="J458" i="4"/>
  <c r="J459" i="4"/>
  <c r="J460" i="4"/>
  <c r="J461" i="4"/>
  <c r="J462" i="4"/>
  <c r="J463" i="4"/>
  <c r="J464" i="4"/>
  <c r="J465" i="4"/>
  <c r="J466" i="4"/>
  <c r="J467" i="4"/>
  <c r="J468" i="4"/>
  <c r="J469" i="4"/>
  <c r="J470" i="4"/>
  <c r="J471" i="4"/>
  <c r="J472" i="4"/>
  <c r="J473" i="4"/>
  <c r="J474" i="4"/>
  <c r="J475" i="4"/>
  <c r="J476" i="4"/>
  <c r="J477" i="4"/>
  <c r="J478" i="4"/>
  <c r="J479" i="4"/>
  <c r="J480" i="4"/>
  <c r="J481" i="4"/>
  <c r="J482" i="4"/>
  <c r="J483" i="4"/>
  <c r="J484" i="4"/>
  <c r="J485" i="4"/>
  <c r="J486" i="4"/>
  <c r="J487" i="4"/>
  <c r="J488" i="4"/>
  <c r="J489" i="4"/>
  <c r="J490" i="4"/>
  <c r="J491" i="4"/>
  <c r="J492" i="4"/>
  <c r="J493" i="4"/>
  <c r="J494" i="4"/>
  <c r="J495" i="4"/>
  <c r="J496" i="4"/>
  <c r="J497" i="4"/>
  <c r="J498" i="4"/>
  <c r="J499" i="4"/>
  <c r="J500" i="4"/>
  <c r="J501" i="4"/>
  <c r="B22" i="4" l="1"/>
  <c r="J19" i="4"/>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12" i="1"/>
  <c r="AG113" i="1"/>
  <c r="AG114" i="1"/>
  <c r="AG115" i="1"/>
  <c r="AG116" i="1"/>
  <c r="AG117" i="1"/>
  <c r="AG118" i="1"/>
  <c r="AG119" i="1"/>
  <c r="AG120" i="1"/>
  <c r="AG121" i="1"/>
  <c r="AG122" i="1"/>
  <c r="AG123" i="1"/>
  <c r="AG124" i="1"/>
  <c r="AG125" i="1"/>
  <c r="AG126" i="1"/>
  <c r="AG127" i="1"/>
  <c r="AG128" i="1"/>
  <c r="AG129" i="1"/>
  <c r="AG130" i="1"/>
  <c r="AG131" i="1"/>
  <c r="AG132" i="1"/>
  <c r="AG133" i="1"/>
  <c r="AG134" i="1"/>
  <c r="AG135" i="1"/>
  <c r="AG136" i="1"/>
  <c r="AG137" i="1"/>
  <c r="AG138" i="1"/>
  <c r="AG139" i="1"/>
  <c r="AG140" i="1"/>
  <c r="AG141" i="1"/>
  <c r="AG142" i="1"/>
  <c r="AG143" i="1"/>
  <c r="AG144" i="1"/>
  <c r="AG145" i="1"/>
  <c r="AG146" i="1"/>
  <c r="AG147" i="1"/>
  <c r="AG148" i="1"/>
  <c r="AG149" i="1"/>
  <c r="AG150" i="1"/>
  <c r="AG151" i="1"/>
  <c r="AG152" i="1"/>
  <c r="AG153" i="1"/>
  <c r="AG154" i="1"/>
  <c r="AG155" i="1"/>
  <c r="AG156" i="1"/>
  <c r="AG157" i="1"/>
  <c r="AG158" i="1"/>
  <c r="AG159" i="1"/>
  <c r="AG160" i="1"/>
  <c r="AG161" i="1"/>
  <c r="AG162" i="1"/>
  <c r="AG163" i="1"/>
  <c r="AG164" i="1"/>
  <c r="AG165" i="1"/>
  <c r="AG166" i="1"/>
  <c r="AG167" i="1"/>
  <c r="AG168" i="1"/>
  <c r="AG169" i="1"/>
  <c r="AG170" i="1"/>
  <c r="AG171" i="1"/>
  <c r="AG172" i="1"/>
  <c r="AG173" i="1"/>
  <c r="AG174" i="1"/>
  <c r="AG175" i="1"/>
  <c r="AG176" i="1"/>
  <c r="AG177" i="1"/>
  <c r="AG178" i="1"/>
  <c r="AG179" i="1"/>
  <c r="AG180" i="1"/>
  <c r="AG181" i="1"/>
  <c r="AG182" i="1"/>
  <c r="AG183" i="1"/>
  <c r="AG184" i="1"/>
  <c r="AG185" i="1"/>
  <c r="AG186" i="1"/>
  <c r="AG187" i="1"/>
  <c r="AG188" i="1"/>
  <c r="AG189" i="1"/>
  <c r="AG190" i="1"/>
  <c r="AG191" i="1"/>
  <c r="AG192" i="1"/>
  <c r="AG193" i="1"/>
  <c r="AG194" i="1"/>
  <c r="AG195" i="1"/>
  <c r="AG196" i="1"/>
  <c r="AG197" i="1"/>
  <c r="AG198" i="1"/>
  <c r="AG199" i="1"/>
  <c r="AG200" i="1"/>
  <c r="AG201" i="1"/>
  <c r="AG202" i="1"/>
  <c r="AG203" i="1"/>
  <c r="AG204" i="1"/>
  <c r="AG205" i="1"/>
  <c r="AG206" i="1"/>
  <c r="AG207" i="1"/>
  <c r="AG208" i="1"/>
  <c r="AG209" i="1"/>
  <c r="AG210" i="1"/>
  <c r="AG211" i="1"/>
  <c r="AG212" i="1"/>
  <c r="AG213" i="1"/>
  <c r="AG214" i="1"/>
  <c r="AG215" i="1"/>
  <c r="AG216" i="1"/>
  <c r="AG217" i="1"/>
  <c r="AG218" i="1"/>
  <c r="AG219" i="1"/>
  <c r="AG220" i="1"/>
  <c r="AG221" i="1"/>
  <c r="AG222" i="1"/>
  <c r="AG223" i="1"/>
  <c r="AG224" i="1"/>
  <c r="AG225" i="1"/>
  <c r="AG226" i="1"/>
  <c r="AG227" i="1"/>
  <c r="AG228" i="1"/>
  <c r="AG229" i="1"/>
  <c r="AG230" i="1"/>
  <c r="AG231" i="1"/>
  <c r="AG232" i="1"/>
  <c r="AG233" i="1"/>
  <c r="AG234" i="1"/>
  <c r="AG235" i="1"/>
  <c r="AG236" i="1"/>
  <c r="AG237" i="1"/>
  <c r="AG238" i="1"/>
  <c r="AG239" i="1"/>
  <c r="AG240" i="1"/>
  <c r="AG241" i="1"/>
  <c r="AG242" i="1"/>
  <c r="AG243" i="1"/>
  <c r="AG244" i="1"/>
  <c r="AG245" i="1"/>
  <c r="AG246" i="1"/>
  <c r="AG247" i="1"/>
  <c r="AG248" i="1"/>
  <c r="AG249" i="1"/>
  <c r="AG250" i="1"/>
  <c r="AG251" i="1"/>
  <c r="AG252" i="1"/>
  <c r="AG253" i="1"/>
  <c r="AG254" i="1"/>
  <c r="AG255" i="1"/>
  <c r="AG256" i="1"/>
  <c r="AG257" i="1"/>
  <c r="AG258" i="1"/>
  <c r="AG259" i="1"/>
  <c r="AG260" i="1"/>
  <c r="AG261" i="1"/>
  <c r="AG262" i="1"/>
  <c r="AG263" i="1"/>
  <c r="AG264" i="1"/>
  <c r="AG265" i="1"/>
  <c r="AG266" i="1"/>
  <c r="AG267" i="1"/>
  <c r="AG268" i="1"/>
  <c r="AG269" i="1"/>
  <c r="AG270" i="1"/>
  <c r="AG271" i="1"/>
  <c r="AG272" i="1"/>
  <c r="AG273" i="1"/>
  <c r="AG274" i="1"/>
  <c r="AG275" i="1"/>
  <c r="AG276" i="1"/>
  <c r="AG277" i="1"/>
  <c r="AG278" i="1"/>
  <c r="AG279" i="1"/>
  <c r="AG280" i="1"/>
  <c r="AG281" i="1"/>
  <c r="AG282" i="1"/>
  <c r="AG283" i="1"/>
  <c r="AG284" i="1"/>
  <c r="AG285" i="1"/>
  <c r="AG286" i="1"/>
  <c r="AG287" i="1"/>
  <c r="AG288" i="1"/>
  <c r="AG289" i="1"/>
  <c r="AG290" i="1"/>
  <c r="AG291" i="1"/>
  <c r="AG292" i="1"/>
  <c r="AG293" i="1"/>
  <c r="AG294" i="1"/>
  <c r="AG295" i="1"/>
  <c r="AG296" i="1"/>
  <c r="AG297" i="1"/>
  <c r="AG298" i="1"/>
  <c r="AG299" i="1"/>
  <c r="AG300" i="1"/>
  <c r="AG301" i="1"/>
  <c r="AG302" i="1"/>
  <c r="AG303" i="1"/>
  <c r="AG304" i="1"/>
  <c r="AG305" i="1"/>
  <c r="AG306" i="1"/>
  <c r="AG307" i="1"/>
  <c r="AG308" i="1"/>
  <c r="AG309" i="1"/>
  <c r="AG310" i="1"/>
  <c r="AG311" i="1"/>
  <c r="AG312" i="1"/>
  <c r="AG313" i="1"/>
  <c r="AG314" i="1"/>
  <c r="AG315" i="1"/>
  <c r="AG316" i="1"/>
  <c r="AG317" i="1"/>
  <c r="AG318" i="1"/>
  <c r="AG319" i="1"/>
  <c r="AG320" i="1"/>
  <c r="AG321" i="1"/>
  <c r="AG322" i="1"/>
  <c r="AG323" i="1"/>
  <c r="AG324" i="1"/>
  <c r="AG325" i="1"/>
  <c r="AG326" i="1"/>
  <c r="AG327" i="1"/>
  <c r="AG328" i="1"/>
  <c r="AG329" i="1"/>
  <c r="AG330" i="1"/>
  <c r="AG331" i="1"/>
  <c r="AG332" i="1"/>
  <c r="AG333" i="1"/>
  <c r="AG334" i="1"/>
  <c r="AG335" i="1"/>
  <c r="AG336" i="1"/>
  <c r="AG337" i="1"/>
  <c r="AG338" i="1"/>
  <c r="AG339" i="1"/>
  <c r="AG340" i="1"/>
  <c r="AG341" i="1"/>
  <c r="AG342" i="1"/>
  <c r="AG343" i="1"/>
  <c r="AG344" i="1"/>
  <c r="AG345" i="1"/>
  <c r="AG346" i="1"/>
  <c r="AG347" i="1"/>
  <c r="AG348" i="1"/>
  <c r="AG349" i="1"/>
  <c r="AG350" i="1"/>
  <c r="AG351" i="1"/>
  <c r="AG352" i="1"/>
  <c r="AG353" i="1"/>
  <c r="AG354" i="1"/>
  <c r="AG355" i="1"/>
  <c r="AG356" i="1"/>
  <c r="AG357" i="1"/>
  <c r="AG358" i="1"/>
  <c r="AG359" i="1"/>
  <c r="AG360" i="1"/>
  <c r="AG361" i="1"/>
  <c r="AG362" i="1"/>
  <c r="AG363" i="1"/>
  <c r="AG364" i="1"/>
  <c r="AG365" i="1"/>
  <c r="AG366" i="1"/>
  <c r="AG367" i="1"/>
  <c r="AG368" i="1"/>
  <c r="AG369" i="1"/>
  <c r="AG370" i="1"/>
  <c r="AG371" i="1"/>
  <c r="AG372" i="1"/>
  <c r="AG373" i="1"/>
  <c r="AG374" i="1"/>
  <c r="AG375" i="1"/>
  <c r="AG376" i="1"/>
  <c r="AG377" i="1"/>
  <c r="AG378" i="1"/>
  <c r="AG379" i="1"/>
  <c r="AG380" i="1"/>
  <c r="AG381" i="1"/>
  <c r="AG382" i="1"/>
  <c r="AG383" i="1"/>
  <c r="AG384" i="1"/>
  <c r="AG385" i="1"/>
  <c r="AG386" i="1"/>
  <c r="AG387" i="1"/>
  <c r="AG388" i="1"/>
  <c r="AG389" i="1"/>
  <c r="AG390" i="1"/>
  <c r="AG391" i="1"/>
  <c r="AG392" i="1"/>
  <c r="AG393" i="1"/>
  <c r="AG394" i="1"/>
  <c r="AG395" i="1"/>
  <c r="AG396" i="1"/>
  <c r="AG397" i="1"/>
  <c r="AG398" i="1"/>
  <c r="AG399" i="1"/>
  <c r="AG400" i="1"/>
  <c r="AG401" i="1"/>
  <c r="AG402" i="1"/>
  <c r="AG403" i="1"/>
  <c r="AG404" i="1"/>
  <c r="AG405" i="1"/>
  <c r="AG406" i="1"/>
  <c r="AG407" i="1"/>
  <c r="AG408" i="1"/>
  <c r="AG409" i="1"/>
  <c r="AG410" i="1"/>
  <c r="AG411" i="1"/>
  <c r="AG412" i="1"/>
  <c r="AG413" i="1"/>
  <c r="AG414" i="1"/>
  <c r="AG415" i="1"/>
  <c r="AG416" i="1"/>
  <c r="AG417" i="1"/>
  <c r="AG418" i="1"/>
  <c r="AG419" i="1"/>
  <c r="AG420" i="1"/>
  <c r="AG421" i="1"/>
  <c r="AG422" i="1"/>
  <c r="AG423" i="1"/>
  <c r="AG424" i="1"/>
  <c r="AG425" i="1"/>
  <c r="AG426" i="1"/>
  <c r="AG427" i="1"/>
  <c r="AG428" i="1"/>
  <c r="AG429" i="1"/>
  <c r="AG430" i="1"/>
  <c r="AG431" i="1"/>
  <c r="AG432" i="1"/>
  <c r="AG433" i="1"/>
  <c r="AG434" i="1"/>
  <c r="AG435" i="1"/>
  <c r="AG436" i="1"/>
  <c r="AG437" i="1"/>
  <c r="AG438" i="1"/>
  <c r="AG439" i="1"/>
  <c r="AG440" i="1"/>
  <c r="AG441" i="1"/>
  <c r="AG442" i="1"/>
  <c r="AG443" i="1"/>
  <c r="AG444" i="1"/>
  <c r="AG445" i="1"/>
  <c r="AG446" i="1"/>
  <c r="AG447" i="1"/>
  <c r="AG448" i="1"/>
  <c r="AG449" i="1"/>
  <c r="AG450" i="1"/>
  <c r="AG451" i="1"/>
  <c r="AG452" i="1"/>
  <c r="AG453" i="1"/>
  <c r="AG454" i="1"/>
  <c r="AG455" i="1"/>
  <c r="AG456" i="1"/>
  <c r="AG457" i="1"/>
  <c r="AG458" i="1"/>
  <c r="AG459" i="1"/>
  <c r="AG460" i="1"/>
  <c r="AG461" i="1"/>
  <c r="AG462" i="1"/>
  <c r="AG463" i="1"/>
  <c r="AG464" i="1"/>
  <c r="AG465" i="1"/>
  <c r="AG466" i="1"/>
  <c r="AG467" i="1"/>
  <c r="AG468" i="1"/>
  <c r="AG469" i="1"/>
  <c r="AG470" i="1"/>
  <c r="AG471" i="1"/>
  <c r="AG472" i="1"/>
  <c r="AG473" i="1"/>
  <c r="AG474" i="1"/>
  <c r="AG475" i="1"/>
  <c r="AG476" i="1"/>
  <c r="AG477" i="1"/>
  <c r="AG478" i="1"/>
  <c r="AG479" i="1"/>
  <c r="AG480" i="1"/>
  <c r="AG481" i="1"/>
  <c r="AG482" i="1"/>
  <c r="AG483" i="1"/>
  <c r="AG484" i="1"/>
  <c r="AG485" i="1"/>
  <c r="AG486" i="1"/>
  <c r="AG487" i="1"/>
  <c r="AG488" i="1"/>
  <c r="AG489" i="1"/>
  <c r="AG490" i="1"/>
  <c r="AG491" i="1"/>
  <c r="AG492" i="1"/>
  <c r="AG493" i="1"/>
  <c r="AG494" i="1"/>
  <c r="AG495" i="1"/>
  <c r="AG496" i="1"/>
  <c r="AG497" i="1"/>
  <c r="AG498" i="1"/>
  <c r="AG499" i="1"/>
  <c r="AG500" i="1"/>
  <c r="AG501" i="1"/>
  <c r="AG18" i="1"/>
  <c r="AH19" i="1"/>
  <c r="AH20" i="1"/>
  <c r="AH21" i="1"/>
  <c r="AH22" i="1"/>
  <c r="AH23" i="1"/>
  <c r="AH24" i="1"/>
  <c r="AH25" i="1"/>
  <c r="AH26" i="1"/>
  <c r="AI26" i="1" s="1"/>
  <c r="AL26" i="1" s="1"/>
  <c r="Y26" i="1" s="1"/>
  <c r="AH27" i="1"/>
  <c r="AH28" i="1"/>
  <c r="AI28" i="1" s="1"/>
  <c r="AL28" i="1" s="1"/>
  <c r="Y28" i="1" s="1"/>
  <c r="AH29" i="1"/>
  <c r="AH30" i="1"/>
  <c r="AH31" i="1"/>
  <c r="AI31" i="1" s="1"/>
  <c r="AL31" i="1" s="1"/>
  <c r="Y31" i="1" s="1"/>
  <c r="AH32" i="1"/>
  <c r="AH33" i="1"/>
  <c r="AH34" i="1"/>
  <c r="AH35" i="1"/>
  <c r="AI35" i="1" s="1"/>
  <c r="AL35" i="1" s="1"/>
  <c r="Y35" i="1" s="1"/>
  <c r="AH36" i="1"/>
  <c r="AH37" i="1"/>
  <c r="AH38" i="1"/>
  <c r="AH39" i="1"/>
  <c r="AI39" i="1" s="1"/>
  <c r="AL39" i="1" s="1"/>
  <c r="Y39" i="1" s="1"/>
  <c r="AH40" i="1"/>
  <c r="AH41" i="1"/>
  <c r="AH42" i="1"/>
  <c r="AH43" i="1"/>
  <c r="AI43" i="1" s="1"/>
  <c r="AL43" i="1" s="1"/>
  <c r="Y43" i="1" s="1"/>
  <c r="AH44" i="1"/>
  <c r="AH45" i="1"/>
  <c r="AH46" i="1"/>
  <c r="AH47" i="1"/>
  <c r="AI47" i="1" s="1"/>
  <c r="AL47" i="1" s="1"/>
  <c r="Y47" i="1" s="1"/>
  <c r="AH48" i="1"/>
  <c r="AH49" i="1"/>
  <c r="AH50" i="1"/>
  <c r="AH51" i="1"/>
  <c r="AI51" i="1" s="1"/>
  <c r="AL51" i="1" s="1"/>
  <c r="Y51" i="1" s="1"/>
  <c r="AH52" i="1"/>
  <c r="AH53" i="1"/>
  <c r="AH54" i="1"/>
  <c r="AH55" i="1"/>
  <c r="AI55" i="1" s="1"/>
  <c r="AL55" i="1" s="1"/>
  <c r="Y55" i="1" s="1"/>
  <c r="AH56" i="1"/>
  <c r="AH57" i="1"/>
  <c r="AH58" i="1"/>
  <c r="AH59" i="1"/>
  <c r="AI59" i="1" s="1"/>
  <c r="AL59" i="1" s="1"/>
  <c r="Y59" i="1" s="1"/>
  <c r="AH60" i="1"/>
  <c r="AH61" i="1"/>
  <c r="AH62" i="1"/>
  <c r="AH63" i="1"/>
  <c r="AI63" i="1" s="1"/>
  <c r="AL63" i="1" s="1"/>
  <c r="Y63" i="1" s="1"/>
  <c r="AH64" i="1"/>
  <c r="AH65" i="1"/>
  <c r="AH66" i="1"/>
  <c r="AH67" i="1"/>
  <c r="AI67" i="1" s="1"/>
  <c r="AL67" i="1" s="1"/>
  <c r="Y67" i="1" s="1"/>
  <c r="AH68" i="1"/>
  <c r="AH69" i="1"/>
  <c r="AH70" i="1"/>
  <c r="AH71" i="1"/>
  <c r="AI71" i="1" s="1"/>
  <c r="AL71" i="1" s="1"/>
  <c r="Y71" i="1" s="1"/>
  <c r="AH72" i="1"/>
  <c r="AH73" i="1"/>
  <c r="AH74" i="1"/>
  <c r="AH75" i="1"/>
  <c r="AI75" i="1" s="1"/>
  <c r="AL75" i="1" s="1"/>
  <c r="Y75" i="1" s="1"/>
  <c r="AH76" i="1"/>
  <c r="AH77" i="1"/>
  <c r="AH78" i="1"/>
  <c r="AH79" i="1"/>
  <c r="AI79" i="1" s="1"/>
  <c r="AL79" i="1" s="1"/>
  <c r="Y79" i="1" s="1"/>
  <c r="AH80" i="1"/>
  <c r="AH81" i="1"/>
  <c r="AH82" i="1"/>
  <c r="AH83" i="1"/>
  <c r="AI83" i="1" s="1"/>
  <c r="AH84" i="1"/>
  <c r="AH85" i="1"/>
  <c r="AH86" i="1"/>
  <c r="AH87" i="1"/>
  <c r="AI87" i="1" s="1"/>
  <c r="AH88" i="1"/>
  <c r="AH89" i="1"/>
  <c r="AH90" i="1"/>
  <c r="AH91" i="1"/>
  <c r="AI91" i="1" s="1"/>
  <c r="AH92" i="1"/>
  <c r="AH93" i="1"/>
  <c r="AH94" i="1"/>
  <c r="AH95" i="1"/>
  <c r="AI95" i="1" s="1"/>
  <c r="AH96" i="1"/>
  <c r="AH97" i="1"/>
  <c r="AH98" i="1"/>
  <c r="AH99" i="1"/>
  <c r="AI99" i="1" s="1"/>
  <c r="AH100" i="1"/>
  <c r="AH101" i="1"/>
  <c r="AH102" i="1"/>
  <c r="AH103" i="1"/>
  <c r="AI103" i="1" s="1"/>
  <c r="AH104" i="1"/>
  <c r="AH105" i="1"/>
  <c r="AH106" i="1"/>
  <c r="AH107" i="1"/>
  <c r="AI107" i="1" s="1"/>
  <c r="AH108" i="1"/>
  <c r="AH109" i="1"/>
  <c r="AH110" i="1"/>
  <c r="AH111" i="1"/>
  <c r="AI111" i="1" s="1"/>
  <c r="AH112" i="1"/>
  <c r="AH113" i="1"/>
  <c r="AH114" i="1"/>
  <c r="AH115" i="1"/>
  <c r="AI115" i="1" s="1"/>
  <c r="AH116" i="1"/>
  <c r="AH117" i="1"/>
  <c r="AH118" i="1"/>
  <c r="AH119" i="1"/>
  <c r="AI119" i="1" s="1"/>
  <c r="AH120" i="1"/>
  <c r="AH121" i="1"/>
  <c r="AH122" i="1"/>
  <c r="AH123" i="1"/>
  <c r="AI123" i="1" s="1"/>
  <c r="AH124" i="1"/>
  <c r="AI124" i="1" s="1"/>
  <c r="AH125" i="1"/>
  <c r="AH126" i="1"/>
  <c r="AH127" i="1"/>
  <c r="AI127" i="1" s="1"/>
  <c r="AH128" i="1"/>
  <c r="AH129" i="1"/>
  <c r="AH130" i="1"/>
  <c r="AH131" i="1"/>
  <c r="AI131" i="1" s="1"/>
  <c r="AH132" i="1"/>
  <c r="AH133" i="1"/>
  <c r="AH134" i="1"/>
  <c r="AH135" i="1"/>
  <c r="AI135" i="1" s="1"/>
  <c r="AH136" i="1"/>
  <c r="AH137" i="1"/>
  <c r="AH138" i="1"/>
  <c r="AH139" i="1"/>
  <c r="AI139" i="1" s="1"/>
  <c r="AH140" i="1"/>
  <c r="AH141" i="1"/>
  <c r="AH142" i="1"/>
  <c r="AH143" i="1"/>
  <c r="AI143" i="1" s="1"/>
  <c r="AH144" i="1"/>
  <c r="AH145" i="1"/>
  <c r="AH146" i="1"/>
  <c r="AH147" i="1"/>
  <c r="AI147" i="1" s="1"/>
  <c r="AH148" i="1"/>
  <c r="AH149" i="1"/>
  <c r="AH150" i="1"/>
  <c r="AH151" i="1"/>
  <c r="AI151" i="1" s="1"/>
  <c r="AH152" i="1"/>
  <c r="AH153" i="1"/>
  <c r="AH154" i="1"/>
  <c r="AH155" i="1"/>
  <c r="AI155" i="1" s="1"/>
  <c r="AH156" i="1"/>
  <c r="AI156" i="1" s="1"/>
  <c r="AH157" i="1"/>
  <c r="AH158" i="1"/>
  <c r="AH159" i="1"/>
  <c r="AI159" i="1" s="1"/>
  <c r="AH160" i="1"/>
  <c r="AH161" i="1"/>
  <c r="AH162" i="1"/>
  <c r="AH163" i="1"/>
  <c r="AI163" i="1" s="1"/>
  <c r="AH164" i="1"/>
  <c r="AH165" i="1"/>
  <c r="AH166" i="1"/>
  <c r="AH167" i="1"/>
  <c r="AI167" i="1" s="1"/>
  <c r="AH168" i="1"/>
  <c r="AH169" i="1"/>
  <c r="AH170" i="1"/>
  <c r="AH171" i="1"/>
  <c r="AI171" i="1" s="1"/>
  <c r="AH172" i="1"/>
  <c r="AH173" i="1"/>
  <c r="AH174" i="1"/>
  <c r="AH175" i="1"/>
  <c r="AI175" i="1" s="1"/>
  <c r="AH176" i="1"/>
  <c r="AH177" i="1"/>
  <c r="AH178" i="1"/>
  <c r="AH179" i="1"/>
  <c r="AI179" i="1" s="1"/>
  <c r="AH180" i="1"/>
  <c r="AH181" i="1"/>
  <c r="AH182" i="1"/>
  <c r="AH183" i="1"/>
  <c r="AI183" i="1" s="1"/>
  <c r="AH184" i="1"/>
  <c r="AH185" i="1"/>
  <c r="AH186" i="1"/>
  <c r="AH187" i="1"/>
  <c r="AI187" i="1" s="1"/>
  <c r="AH188" i="1"/>
  <c r="AI188" i="1" s="1"/>
  <c r="AH189" i="1"/>
  <c r="AH190" i="1"/>
  <c r="AH191" i="1"/>
  <c r="AI191" i="1" s="1"/>
  <c r="AH192" i="1"/>
  <c r="AH193" i="1"/>
  <c r="AH194" i="1"/>
  <c r="AH195" i="1"/>
  <c r="AI195" i="1" s="1"/>
  <c r="AH196" i="1"/>
  <c r="AH197" i="1"/>
  <c r="AH198" i="1"/>
  <c r="AH199" i="1"/>
  <c r="AI199" i="1" s="1"/>
  <c r="AH200" i="1"/>
  <c r="AH201" i="1"/>
  <c r="AH202" i="1"/>
  <c r="AH203" i="1"/>
  <c r="AI203" i="1" s="1"/>
  <c r="AH204" i="1"/>
  <c r="AH205" i="1"/>
  <c r="AI205" i="1" s="1"/>
  <c r="AH206" i="1"/>
  <c r="AH207" i="1"/>
  <c r="AI207" i="1" s="1"/>
  <c r="AH208" i="1"/>
  <c r="AH209" i="1"/>
  <c r="AH210" i="1"/>
  <c r="AH211" i="1"/>
  <c r="AI211" i="1" s="1"/>
  <c r="AH212" i="1"/>
  <c r="AH213" i="1"/>
  <c r="AH214" i="1"/>
  <c r="AH215" i="1"/>
  <c r="AI215" i="1" s="1"/>
  <c r="AH216" i="1"/>
  <c r="AH217" i="1"/>
  <c r="AH218" i="1"/>
  <c r="AH219" i="1"/>
  <c r="AI219" i="1" s="1"/>
  <c r="AH220" i="1"/>
  <c r="AI220" i="1" s="1"/>
  <c r="AH221" i="1"/>
  <c r="AH222" i="1"/>
  <c r="AH223" i="1"/>
  <c r="AI223" i="1" s="1"/>
  <c r="AH224" i="1"/>
  <c r="AH225" i="1"/>
  <c r="AH226" i="1"/>
  <c r="AH227" i="1"/>
  <c r="AI227" i="1" s="1"/>
  <c r="AH228" i="1"/>
  <c r="AH229" i="1"/>
  <c r="AH230" i="1"/>
  <c r="AH231" i="1"/>
  <c r="AI231" i="1" s="1"/>
  <c r="AH232" i="1"/>
  <c r="AH233" i="1"/>
  <c r="AH234" i="1"/>
  <c r="AH235" i="1"/>
  <c r="AI235" i="1" s="1"/>
  <c r="AH236" i="1"/>
  <c r="AH237" i="1"/>
  <c r="AH238" i="1"/>
  <c r="AH239" i="1"/>
  <c r="AI239" i="1" s="1"/>
  <c r="AH240" i="1"/>
  <c r="AH241" i="1"/>
  <c r="AH242" i="1"/>
  <c r="AH243" i="1"/>
  <c r="AI243" i="1" s="1"/>
  <c r="AH244" i="1"/>
  <c r="AH245" i="1"/>
  <c r="AH246" i="1"/>
  <c r="AH247" i="1"/>
  <c r="AI247" i="1" s="1"/>
  <c r="AH248" i="1"/>
  <c r="AH249" i="1"/>
  <c r="AH250" i="1"/>
  <c r="AH251" i="1"/>
  <c r="AI251" i="1" s="1"/>
  <c r="AH252" i="1"/>
  <c r="AI252" i="1" s="1"/>
  <c r="AH253" i="1"/>
  <c r="AH254" i="1"/>
  <c r="AH255" i="1"/>
  <c r="AI255" i="1" s="1"/>
  <c r="AH256" i="1"/>
  <c r="AH257" i="1"/>
  <c r="AH258" i="1"/>
  <c r="AH259" i="1"/>
  <c r="AI259" i="1" s="1"/>
  <c r="AH260" i="1"/>
  <c r="AH261" i="1"/>
  <c r="AH262" i="1"/>
  <c r="AH263" i="1"/>
  <c r="AI263" i="1" s="1"/>
  <c r="AH264" i="1"/>
  <c r="AH265" i="1"/>
  <c r="AH266" i="1"/>
  <c r="AH267" i="1"/>
  <c r="AI267" i="1" s="1"/>
  <c r="AH268" i="1"/>
  <c r="AH269" i="1"/>
  <c r="AH270" i="1"/>
  <c r="AH271" i="1"/>
  <c r="AI271" i="1" s="1"/>
  <c r="AH272" i="1"/>
  <c r="AH273" i="1"/>
  <c r="AH274" i="1"/>
  <c r="AH275" i="1"/>
  <c r="AI275" i="1" s="1"/>
  <c r="AH276" i="1"/>
  <c r="AH277" i="1"/>
  <c r="AH278" i="1"/>
  <c r="AH279" i="1"/>
  <c r="AI279" i="1" s="1"/>
  <c r="AH280" i="1"/>
  <c r="AH281" i="1"/>
  <c r="AH282" i="1"/>
  <c r="AH283" i="1"/>
  <c r="AI283" i="1" s="1"/>
  <c r="AH284" i="1"/>
  <c r="AI284" i="1" s="1"/>
  <c r="AH285" i="1"/>
  <c r="AH286" i="1"/>
  <c r="AH287" i="1"/>
  <c r="AI287" i="1" s="1"/>
  <c r="AH288" i="1"/>
  <c r="AH289" i="1"/>
  <c r="AH290" i="1"/>
  <c r="AH291" i="1"/>
  <c r="AI291" i="1" s="1"/>
  <c r="AH292" i="1"/>
  <c r="AH293" i="1"/>
  <c r="AH294" i="1"/>
  <c r="AH295" i="1"/>
  <c r="AI295" i="1" s="1"/>
  <c r="AH296" i="1"/>
  <c r="AH297" i="1"/>
  <c r="AH298" i="1"/>
  <c r="AH299" i="1"/>
  <c r="AI299" i="1" s="1"/>
  <c r="AH300" i="1"/>
  <c r="AH301" i="1"/>
  <c r="AH302" i="1"/>
  <c r="AH303" i="1"/>
  <c r="AI303" i="1" s="1"/>
  <c r="AH304" i="1"/>
  <c r="AH305" i="1"/>
  <c r="AH306" i="1"/>
  <c r="AH307" i="1"/>
  <c r="AI307" i="1" s="1"/>
  <c r="AH308" i="1"/>
  <c r="AH309" i="1"/>
  <c r="AH310" i="1"/>
  <c r="AH311" i="1"/>
  <c r="AI311" i="1" s="1"/>
  <c r="AH312" i="1"/>
  <c r="AH313" i="1"/>
  <c r="AH314" i="1"/>
  <c r="AH315" i="1"/>
  <c r="AI315" i="1" s="1"/>
  <c r="AH316" i="1"/>
  <c r="AI316" i="1" s="1"/>
  <c r="AH317" i="1"/>
  <c r="AH318" i="1"/>
  <c r="AH319" i="1"/>
  <c r="AI319" i="1" s="1"/>
  <c r="AH320" i="1"/>
  <c r="AH321" i="1"/>
  <c r="AH322" i="1"/>
  <c r="AH323" i="1"/>
  <c r="AI323" i="1" s="1"/>
  <c r="AH324" i="1"/>
  <c r="AH325" i="1"/>
  <c r="AH326" i="1"/>
  <c r="AH327" i="1"/>
  <c r="AI327" i="1" s="1"/>
  <c r="AH328" i="1"/>
  <c r="AH329" i="1"/>
  <c r="AH330" i="1"/>
  <c r="AH331" i="1"/>
  <c r="AI331" i="1" s="1"/>
  <c r="AH332" i="1"/>
  <c r="AH333" i="1"/>
  <c r="AI333" i="1" s="1"/>
  <c r="AH334" i="1"/>
  <c r="AH335" i="1"/>
  <c r="AI335" i="1" s="1"/>
  <c r="AH336" i="1"/>
  <c r="AH337" i="1"/>
  <c r="AH338" i="1"/>
  <c r="AH339" i="1"/>
  <c r="AI339" i="1" s="1"/>
  <c r="AH340" i="1"/>
  <c r="AH341" i="1"/>
  <c r="AH342" i="1"/>
  <c r="AH343" i="1"/>
  <c r="AI343" i="1" s="1"/>
  <c r="AH344" i="1"/>
  <c r="AH345" i="1"/>
  <c r="AH346" i="1"/>
  <c r="AH347" i="1"/>
  <c r="AI347" i="1" s="1"/>
  <c r="AH348" i="1"/>
  <c r="AI348" i="1" s="1"/>
  <c r="AH349" i="1"/>
  <c r="AH350" i="1"/>
  <c r="AH351" i="1"/>
  <c r="AI351" i="1" s="1"/>
  <c r="AH352" i="1"/>
  <c r="AH353" i="1"/>
  <c r="AH354" i="1"/>
  <c r="AH355" i="1"/>
  <c r="AI355" i="1" s="1"/>
  <c r="AH356" i="1"/>
  <c r="AH357" i="1"/>
  <c r="AH358" i="1"/>
  <c r="AH359" i="1"/>
  <c r="AI359" i="1" s="1"/>
  <c r="AH360" i="1"/>
  <c r="AH361" i="1"/>
  <c r="AH362" i="1"/>
  <c r="AH363" i="1"/>
  <c r="AI363" i="1" s="1"/>
  <c r="AH364" i="1"/>
  <c r="AH365" i="1"/>
  <c r="AH366" i="1"/>
  <c r="AH367" i="1"/>
  <c r="AI367" i="1" s="1"/>
  <c r="AH368" i="1"/>
  <c r="AH369" i="1"/>
  <c r="AH370" i="1"/>
  <c r="AH371" i="1"/>
  <c r="AH372" i="1"/>
  <c r="AH373" i="1"/>
  <c r="AH374" i="1"/>
  <c r="AH375" i="1"/>
  <c r="AH376" i="1"/>
  <c r="AH377" i="1"/>
  <c r="AH378" i="1"/>
  <c r="AH379" i="1"/>
  <c r="AH380" i="1"/>
  <c r="AH381" i="1"/>
  <c r="AH382" i="1"/>
  <c r="AH383" i="1"/>
  <c r="AI383" i="1" s="1"/>
  <c r="AH384" i="1"/>
  <c r="AH385" i="1"/>
  <c r="AH386" i="1"/>
  <c r="AH387" i="1"/>
  <c r="AI387" i="1" s="1"/>
  <c r="AH388" i="1"/>
  <c r="AH389" i="1"/>
  <c r="AH390" i="1"/>
  <c r="AH391" i="1"/>
  <c r="AI391" i="1" s="1"/>
  <c r="AH392" i="1"/>
  <c r="AH393" i="1"/>
  <c r="AH394" i="1"/>
  <c r="AH395" i="1"/>
  <c r="AH396" i="1"/>
  <c r="AH397" i="1"/>
  <c r="AH398" i="1"/>
  <c r="AH399" i="1"/>
  <c r="AH400" i="1"/>
  <c r="AH401" i="1"/>
  <c r="AH402" i="1"/>
  <c r="AH403" i="1"/>
  <c r="AH404" i="1"/>
  <c r="AH405" i="1"/>
  <c r="AH406" i="1"/>
  <c r="AH407" i="1"/>
  <c r="AH408" i="1"/>
  <c r="AH409" i="1"/>
  <c r="AH410" i="1"/>
  <c r="AH411" i="1"/>
  <c r="AI411" i="1" s="1"/>
  <c r="AH412" i="1"/>
  <c r="AH413" i="1"/>
  <c r="AH414" i="1"/>
  <c r="AH415" i="1"/>
  <c r="AI415" i="1" s="1"/>
  <c r="AH416" i="1"/>
  <c r="AH417" i="1"/>
  <c r="AH418" i="1"/>
  <c r="AH419" i="1"/>
  <c r="AI419" i="1" s="1"/>
  <c r="AH420" i="1"/>
  <c r="AH421" i="1"/>
  <c r="AH422" i="1"/>
  <c r="AH423" i="1"/>
  <c r="AH424" i="1"/>
  <c r="AH425" i="1"/>
  <c r="AH426" i="1"/>
  <c r="AH427" i="1"/>
  <c r="AH428" i="1"/>
  <c r="AH429" i="1"/>
  <c r="AH430" i="1"/>
  <c r="AH431" i="1"/>
  <c r="AI431" i="1" s="1"/>
  <c r="AH432" i="1"/>
  <c r="AI432" i="1" s="1"/>
  <c r="AH433" i="1"/>
  <c r="AH434" i="1"/>
  <c r="AH435" i="1"/>
  <c r="AI435" i="1" s="1"/>
  <c r="AH436" i="1"/>
  <c r="AH437" i="1"/>
  <c r="AH438" i="1"/>
  <c r="AH439" i="1"/>
  <c r="AI439" i="1" s="1"/>
  <c r="AH440" i="1"/>
  <c r="AH441" i="1"/>
  <c r="AH442" i="1"/>
  <c r="AH443" i="1"/>
  <c r="AH444" i="1"/>
  <c r="AH445" i="1"/>
  <c r="AH446" i="1"/>
  <c r="AH447" i="1"/>
  <c r="AI447" i="1" s="1"/>
  <c r="AH448" i="1"/>
  <c r="AI448" i="1" s="1"/>
  <c r="AH449" i="1"/>
  <c r="AH450" i="1"/>
  <c r="AH451" i="1"/>
  <c r="AH452" i="1"/>
  <c r="AH453" i="1"/>
  <c r="AH454" i="1"/>
  <c r="AH455" i="1"/>
  <c r="AI455" i="1" s="1"/>
  <c r="AH456" i="1"/>
  <c r="AH457" i="1"/>
  <c r="AH458" i="1"/>
  <c r="AH459" i="1"/>
  <c r="AI459" i="1" s="1"/>
  <c r="AH460" i="1"/>
  <c r="AH461" i="1"/>
  <c r="AH462" i="1"/>
  <c r="AH463" i="1"/>
  <c r="AI463" i="1" s="1"/>
  <c r="AH464" i="1"/>
  <c r="AI464" i="1" s="1"/>
  <c r="AH465" i="1"/>
  <c r="AH466" i="1"/>
  <c r="AH467" i="1"/>
  <c r="AI467" i="1" s="1"/>
  <c r="AH468" i="1"/>
  <c r="AH469" i="1"/>
  <c r="AH470" i="1"/>
  <c r="AH471" i="1"/>
  <c r="AI471" i="1" s="1"/>
  <c r="AH472" i="1"/>
  <c r="AH473" i="1"/>
  <c r="AH474" i="1"/>
  <c r="AH475" i="1"/>
  <c r="AI475" i="1" s="1"/>
  <c r="AH476" i="1"/>
  <c r="AH477" i="1"/>
  <c r="AH478" i="1"/>
  <c r="AH479" i="1"/>
  <c r="AI479" i="1" s="1"/>
  <c r="AH480" i="1"/>
  <c r="AI480" i="1" s="1"/>
  <c r="AH481" i="1"/>
  <c r="AH482" i="1"/>
  <c r="AH483" i="1"/>
  <c r="AI483" i="1" s="1"/>
  <c r="AH484" i="1"/>
  <c r="AH485" i="1"/>
  <c r="AH486" i="1"/>
  <c r="AH487" i="1"/>
  <c r="AH488" i="1"/>
  <c r="AH489" i="1"/>
  <c r="AH490" i="1"/>
  <c r="AH491" i="1"/>
  <c r="AH492" i="1"/>
  <c r="AH493" i="1"/>
  <c r="AH494" i="1"/>
  <c r="AH495" i="1"/>
  <c r="AH496" i="1"/>
  <c r="AH497" i="1"/>
  <c r="AH498" i="1"/>
  <c r="AH499" i="1"/>
  <c r="AI499" i="1" s="1"/>
  <c r="AH500" i="1"/>
  <c r="AH501" i="1"/>
  <c r="AI22" i="1"/>
  <c r="AL22" i="1" s="1"/>
  <c r="Y22" i="1" s="1"/>
  <c r="AI23" i="1"/>
  <c r="AL23" i="1" s="1"/>
  <c r="Y23" i="1" s="1"/>
  <c r="AH18" i="1"/>
  <c r="AI18" i="1" s="1"/>
  <c r="AI30" i="1"/>
  <c r="AL30" i="1" s="1"/>
  <c r="Y30" i="1" s="1"/>
  <c r="AI34" i="1"/>
  <c r="AL34" i="1" s="1"/>
  <c r="Y34" i="1" s="1"/>
  <c r="AI38" i="1"/>
  <c r="AL38" i="1" s="1"/>
  <c r="Y38" i="1" s="1"/>
  <c r="AI40" i="1"/>
  <c r="AL40" i="1" s="1"/>
  <c r="Y40" i="1" s="1"/>
  <c r="AI42" i="1"/>
  <c r="AL42" i="1" s="1"/>
  <c r="Y42" i="1" s="1"/>
  <c r="AI46" i="1"/>
  <c r="AL46" i="1" s="1"/>
  <c r="Y46" i="1" s="1"/>
  <c r="AI50" i="1"/>
  <c r="AL50" i="1" s="1"/>
  <c r="Y50" i="1" s="1"/>
  <c r="AI52" i="1"/>
  <c r="AL52" i="1" s="1"/>
  <c r="Y52" i="1" s="1"/>
  <c r="AI54" i="1"/>
  <c r="AL54" i="1" s="1"/>
  <c r="Y54" i="1" s="1"/>
  <c r="AI58" i="1"/>
  <c r="AL58" i="1" s="1"/>
  <c r="Y58" i="1" s="1"/>
  <c r="AI62" i="1"/>
  <c r="AL62" i="1" s="1"/>
  <c r="Y62" i="1" s="1"/>
  <c r="AI66" i="1"/>
  <c r="AL66" i="1" s="1"/>
  <c r="Y66" i="1" s="1"/>
  <c r="AI70" i="1"/>
  <c r="AL70" i="1" s="1"/>
  <c r="Y70" i="1" s="1"/>
  <c r="AI74" i="1"/>
  <c r="AL74" i="1" s="1"/>
  <c r="Y74" i="1" s="1"/>
  <c r="AI78" i="1"/>
  <c r="AL78" i="1" s="1"/>
  <c r="Y78" i="1" s="1"/>
  <c r="AI82" i="1"/>
  <c r="AL82" i="1" s="1"/>
  <c r="Y82" i="1" s="1"/>
  <c r="AI86" i="1"/>
  <c r="AI90" i="1"/>
  <c r="AI94" i="1"/>
  <c r="AI98" i="1"/>
  <c r="AI102" i="1"/>
  <c r="AI106" i="1"/>
  <c r="AI110" i="1"/>
  <c r="AI114" i="1"/>
  <c r="AI118" i="1"/>
  <c r="AI122" i="1"/>
  <c r="AI126" i="1"/>
  <c r="AI130" i="1"/>
  <c r="AI134" i="1"/>
  <c r="AI138" i="1"/>
  <c r="AI142" i="1"/>
  <c r="AI146" i="1"/>
  <c r="AI150" i="1"/>
  <c r="AI154" i="1"/>
  <c r="AI158" i="1"/>
  <c r="AI162" i="1"/>
  <c r="AI166" i="1"/>
  <c r="AI170" i="1"/>
  <c r="AI174" i="1"/>
  <c r="AI178" i="1"/>
  <c r="AI182" i="1"/>
  <c r="AI186" i="1"/>
  <c r="AI190" i="1"/>
  <c r="AI194" i="1"/>
  <c r="AI198" i="1"/>
  <c r="AI202" i="1"/>
  <c r="AI206" i="1"/>
  <c r="AI210" i="1"/>
  <c r="AI212" i="1"/>
  <c r="AI214" i="1"/>
  <c r="AI218" i="1"/>
  <c r="AI222" i="1"/>
  <c r="AI226" i="1"/>
  <c r="AI230" i="1"/>
  <c r="AI234" i="1"/>
  <c r="AI238" i="1"/>
  <c r="AI242" i="1"/>
  <c r="AI246" i="1"/>
  <c r="AI250" i="1"/>
  <c r="AI254" i="1"/>
  <c r="AI258" i="1"/>
  <c r="AI262" i="1"/>
  <c r="AI266" i="1"/>
  <c r="AI270" i="1"/>
  <c r="AI274" i="1"/>
  <c r="AI278" i="1"/>
  <c r="AI282" i="1"/>
  <c r="AI286" i="1"/>
  <c r="AI290" i="1"/>
  <c r="AI294" i="1"/>
  <c r="AI298" i="1"/>
  <c r="AI302" i="1"/>
  <c r="AI306" i="1"/>
  <c r="AI310" i="1"/>
  <c r="AI314" i="1"/>
  <c r="AI318" i="1"/>
  <c r="AI322" i="1"/>
  <c r="AI326" i="1"/>
  <c r="AI330" i="1"/>
  <c r="AI334" i="1"/>
  <c r="AI338" i="1"/>
  <c r="AI342" i="1"/>
  <c r="AI346" i="1"/>
  <c r="AI350" i="1"/>
  <c r="AI354" i="1"/>
  <c r="AI358" i="1"/>
  <c r="AI360" i="1"/>
  <c r="AI362" i="1"/>
  <c r="AI366" i="1"/>
  <c r="AI370" i="1"/>
  <c r="AI374" i="1"/>
  <c r="AI378" i="1"/>
  <c r="AI382" i="1"/>
  <c r="AI386" i="1"/>
  <c r="AI390" i="1"/>
  <c r="AI394" i="1"/>
  <c r="AI398" i="1"/>
  <c r="AI402" i="1"/>
  <c r="AI406" i="1"/>
  <c r="AI410" i="1"/>
  <c r="AI414" i="1"/>
  <c r="AI418" i="1"/>
  <c r="AI422" i="1"/>
  <c r="AI426" i="1"/>
  <c r="AI430" i="1"/>
  <c r="AI434" i="1"/>
  <c r="AI438" i="1"/>
  <c r="AI442" i="1"/>
  <c r="AI446" i="1"/>
  <c r="AI450" i="1"/>
  <c r="AI454" i="1"/>
  <c r="AI456" i="1"/>
  <c r="AI458" i="1"/>
  <c r="AI462" i="1"/>
  <c r="AI466" i="1"/>
  <c r="AI470" i="1"/>
  <c r="AI474" i="1"/>
  <c r="AI478" i="1"/>
  <c r="AI482" i="1"/>
  <c r="AI486" i="1"/>
  <c r="AI490" i="1"/>
  <c r="AI494" i="1"/>
  <c r="AI495" i="1"/>
  <c r="AI496" i="1"/>
  <c r="AI498" i="1"/>
  <c r="AI27" i="1"/>
  <c r="AL27" i="1" s="1"/>
  <c r="Y27" i="1" s="1"/>
  <c r="AI20" i="1" l="1"/>
  <c r="AL20" i="1" s="1"/>
  <c r="Y20" i="1" s="1"/>
  <c r="B23" i="4"/>
  <c r="D19" i="8" s="1"/>
  <c r="AI492" i="1"/>
  <c r="AI468" i="1"/>
  <c r="AI452" i="1"/>
  <c r="AI440" i="1"/>
  <c r="AI292" i="1"/>
  <c r="AI280" i="1"/>
  <c r="AI180" i="1"/>
  <c r="AI120" i="1"/>
  <c r="AI104" i="1"/>
  <c r="AI324" i="1"/>
  <c r="AI300" i="1"/>
  <c r="AI264" i="1"/>
  <c r="AI204" i="1"/>
  <c r="AI353" i="1"/>
  <c r="AM18" i="1"/>
  <c r="AL18" i="1"/>
  <c r="Y18" i="1" s="1"/>
  <c r="AI232" i="1"/>
  <c r="AI172" i="1"/>
  <c r="AI136" i="1"/>
  <c r="AI72" i="1"/>
  <c r="AL72" i="1" s="1"/>
  <c r="Y72" i="1" s="1"/>
  <c r="AI444" i="1"/>
  <c r="AI428" i="1"/>
  <c r="AI340" i="1"/>
  <c r="AI332" i="1"/>
  <c r="AI308" i="1"/>
  <c r="AI248" i="1"/>
  <c r="AI196" i="1"/>
  <c r="AI164" i="1"/>
  <c r="AI152" i="1"/>
  <c r="AI84" i="1"/>
  <c r="AI491" i="1"/>
  <c r="AI487" i="1"/>
  <c r="AI451" i="1"/>
  <c r="AI443" i="1"/>
  <c r="AI427" i="1"/>
  <c r="AI423" i="1"/>
  <c r="AI407" i="1"/>
  <c r="AI403" i="1"/>
  <c r="AI399" i="1"/>
  <c r="AI395" i="1"/>
  <c r="AI379" i="1"/>
  <c r="AI375" i="1"/>
  <c r="AI371" i="1"/>
  <c r="AI19" i="1"/>
  <c r="AL19" i="1" s="1"/>
  <c r="Y19" i="1" s="1"/>
  <c r="AI225" i="1"/>
  <c r="AI500" i="1"/>
  <c r="AI488" i="1"/>
  <c r="AI484" i="1"/>
  <c r="AI476" i="1"/>
  <c r="AI472" i="1"/>
  <c r="AI460" i="1"/>
  <c r="AI436" i="1"/>
  <c r="AI424" i="1"/>
  <c r="AI420" i="1"/>
  <c r="AI364" i="1"/>
  <c r="AI356" i="1"/>
  <c r="AI344" i="1"/>
  <c r="AI328" i="1"/>
  <c r="AI312" i="1"/>
  <c r="AI296" i="1"/>
  <c r="AI276" i="1"/>
  <c r="AI268" i="1"/>
  <c r="AI260" i="1"/>
  <c r="AI244" i="1"/>
  <c r="AI236" i="1"/>
  <c r="AI228" i="1"/>
  <c r="AI216" i="1"/>
  <c r="AI200" i="1"/>
  <c r="AI184" i="1"/>
  <c r="AI168" i="1"/>
  <c r="AI148" i="1"/>
  <c r="AI140" i="1"/>
  <c r="AI132" i="1"/>
  <c r="AI116" i="1"/>
  <c r="AI108" i="1"/>
  <c r="AI100" i="1"/>
  <c r="AI88" i="1"/>
  <c r="AI68" i="1"/>
  <c r="AL68" i="1" s="1"/>
  <c r="Y68" i="1" s="1"/>
  <c r="AI56" i="1"/>
  <c r="AL56" i="1" s="1"/>
  <c r="Y56" i="1" s="1"/>
  <c r="AI36" i="1"/>
  <c r="AL36" i="1" s="1"/>
  <c r="Y36" i="1" s="1"/>
  <c r="J20" i="4"/>
  <c r="AI497" i="1"/>
  <c r="AI485" i="1"/>
  <c r="AI477" i="1"/>
  <c r="AI473" i="1"/>
  <c r="AI465" i="1"/>
  <c r="AI457" i="1"/>
  <c r="AI449" i="1"/>
  <c r="AI437" i="1"/>
  <c r="AI429" i="1"/>
  <c r="AI409" i="1"/>
  <c r="AI377" i="1"/>
  <c r="AI321" i="1"/>
  <c r="AI289" i="1"/>
  <c r="AI269" i="1"/>
  <c r="AI237" i="1"/>
  <c r="AI173" i="1"/>
  <c r="AI129" i="1"/>
  <c r="AI501" i="1"/>
  <c r="AI493" i="1"/>
  <c r="AI489" i="1"/>
  <c r="AI481" i="1"/>
  <c r="AI469" i="1"/>
  <c r="AI461" i="1"/>
  <c r="AI453" i="1"/>
  <c r="AI445" i="1"/>
  <c r="AI441" i="1"/>
  <c r="AI433" i="1"/>
  <c r="AI393" i="1"/>
  <c r="AI365" i="1"/>
  <c r="AI301" i="1"/>
  <c r="AI257" i="1"/>
  <c r="AI193" i="1"/>
  <c r="AI161" i="1"/>
  <c r="AI141" i="1"/>
  <c r="AI109" i="1"/>
  <c r="AI425" i="1"/>
  <c r="AI417" i="1"/>
  <c r="AI405" i="1"/>
  <c r="AI401" i="1"/>
  <c r="AI385" i="1"/>
  <c r="AI369" i="1"/>
  <c r="AI361" i="1"/>
  <c r="AI345" i="1"/>
  <c r="AI337" i="1"/>
  <c r="AI329" i="1"/>
  <c r="AI317" i="1"/>
  <c r="AI309" i="1"/>
  <c r="AI293" i="1"/>
  <c r="AI281" i="1"/>
  <c r="AI273" i="1"/>
  <c r="AI261" i="1"/>
  <c r="AI249" i="1"/>
  <c r="AI241" i="1"/>
  <c r="AI233" i="1"/>
  <c r="AI221" i="1"/>
  <c r="AI213" i="1"/>
  <c r="AI197" i="1"/>
  <c r="AI189" i="1"/>
  <c r="AI181" i="1"/>
  <c r="AI165" i="1"/>
  <c r="AI157" i="1"/>
  <c r="AI149" i="1"/>
  <c r="AI133" i="1"/>
  <c r="AI125" i="1"/>
  <c r="AI117" i="1"/>
  <c r="AI101" i="1"/>
  <c r="AI93" i="1"/>
  <c r="AI85" i="1"/>
  <c r="AI77" i="1"/>
  <c r="AL77" i="1" s="1"/>
  <c r="Y77" i="1" s="1"/>
  <c r="AI69" i="1"/>
  <c r="AL69" i="1" s="1"/>
  <c r="Y69" i="1" s="1"/>
  <c r="AI61" i="1"/>
  <c r="AL61" i="1" s="1"/>
  <c r="Y61" i="1" s="1"/>
  <c r="AI53" i="1"/>
  <c r="AL53" i="1" s="1"/>
  <c r="Y53" i="1" s="1"/>
  <c r="AI45" i="1"/>
  <c r="AL45" i="1" s="1"/>
  <c r="Y45" i="1" s="1"/>
  <c r="AI37" i="1"/>
  <c r="AL37" i="1" s="1"/>
  <c r="Y37" i="1" s="1"/>
  <c r="AI421" i="1"/>
  <c r="AI413" i="1"/>
  <c r="AI397" i="1"/>
  <c r="AI389" i="1"/>
  <c r="AI381" i="1"/>
  <c r="AI373" i="1"/>
  <c r="AI357" i="1"/>
  <c r="AI349" i="1"/>
  <c r="AI341" i="1"/>
  <c r="AI325" i="1"/>
  <c r="AI313" i="1"/>
  <c r="AI305" i="1"/>
  <c r="AI297" i="1"/>
  <c r="AI285" i="1"/>
  <c r="AI277" i="1"/>
  <c r="AI265" i="1"/>
  <c r="AI253" i="1"/>
  <c r="AI245" i="1"/>
  <c r="AI229" i="1"/>
  <c r="AI217" i="1"/>
  <c r="AI209" i="1"/>
  <c r="AI201" i="1"/>
  <c r="AI185" i="1"/>
  <c r="AI177" i="1"/>
  <c r="AI169" i="1"/>
  <c r="AI153" i="1"/>
  <c r="AI145" i="1"/>
  <c r="AI137" i="1"/>
  <c r="AI121" i="1"/>
  <c r="AI113" i="1"/>
  <c r="AI105" i="1"/>
  <c r="AI97" i="1"/>
  <c r="AI89" i="1"/>
  <c r="AI81" i="1"/>
  <c r="AL81" i="1" s="1"/>
  <c r="Y81" i="1" s="1"/>
  <c r="AI73" i="1"/>
  <c r="AL73" i="1" s="1"/>
  <c r="Y73" i="1" s="1"/>
  <c r="AI65" i="1"/>
  <c r="AL65" i="1" s="1"/>
  <c r="Y65" i="1" s="1"/>
  <c r="AI57" i="1"/>
  <c r="AL57" i="1" s="1"/>
  <c r="Y57" i="1" s="1"/>
  <c r="AI49" i="1"/>
  <c r="AL49" i="1" s="1"/>
  <c r="Y49" i="1" s="1"/>
  <c r="AI41" i="1"/>
  <c r="AL41" i="1" s="1"/>
  <c r="Y41" i="1" s="1"/>
  <c r="AI33" i="1"/>
  <c r="AL33" i="1" s="1"/>
  <c r="Y33" i="1" s="1"/>
  <c r="AI416" i="1"/>
  <c r="AI412" i="1"/>
  <c r="AI408" i="1"/>
  <c r="AI404" i="1"/>
  <c r="AI400" i="1"/>
  <c r="AI396" i="1"/>
  <c r="AI392" i="1"/>
  <c r="AI388" i="1"/>
  <c r="AI384" i="1"/>
  <c r="AI380" i="1"/>
  <c r="AI376" i="1"/>
  <c r="AI372" i="1"/>
  <c r="AI368" i="1"/>
  <c r="AI352" i="1"/>
  <c r="AI336" i="1"/>
  <c r="AI320" i="1"/>
  <c r="AI304" i="1"/>
  <c r="AI288" i="1"/>
  <c r="AI272" i="1"/>
  <c r="AI256" i="1"/>
  <c r="AI240" i="1"/>
  <c r="AI224" i="1"/>
  <c r="AI208" i="1"/>
  <c r="AI192" i="1"/>
  <c r="AI176" i="1"/>
  <c r="AI160" i="1"/>
  <c r="AI144" i="1"/>
  <c r="AI128" i="1"/>
  <c r="AI112" i="1"/>
  <c r="AI96" i="1"/>
  <c r="AI92" i="1"/>
  <c r="AI80" i="1"/>
  <c r="AL80" i="1" s="1"/>
  <c r="Y80" i="1" s="1"/>
  <c r="AI76" i="1"/>
  <c r="AL76" i="1" s="1"/>
  <c r="Y76" i="1" s="1"/>
  <c r="AI64" i="1"/>
  <c r="AL64" i="1" s="1"/>
  <c r="Y64" i="1" s="1"/>
  <c r="AI60" i="1"/>
  <c r="AL60" i="1" s="1"/>
  <c r="Y60" i="1" s="1"/>
  <c r="AI48" i="1"/>
  <c r="AL48" i="1" s="1"/>
  <c r="Y48" i="1" s="1"/>
  <c r="AI44" i="1"/>
  <c r="AL44" i="1" s="1"/>
  <c r="Y44" i="1" s="1"/>
  <c r="AI32" i="1"/>
  <c r="AL32" i="1" s="1"/>
  <c r="Y32" i="1" s="1"/>
  <c r="AI24" i="1"/>
  <c r="AL24" i="1" s="1"/>
  <c r="Y24" i="1" s="1"/>
  <c r="AI29" i="1"/>
  <c r="AL29" i="1" s="1"/>
  <c r="Y29" i="1" s="1"/>
  <c r="AI25" i="1"/>
  <c r="AL25" i="1" s="1"/>
  <c r="Y25" i="1" s="1"/>
  <c r="AI21" i="1"/>
  <c r="AL21" i="1" s="1"/>
  <c r="Y21" i="1" s="1"/>
  <c r="B361" i="8" l="1"/>
  <c r="B351" i="8"/>
  <c r="D107" i="8"/>
  <c r="B385" i="8"/>
  <c r="B273" i="8"/>
  <c r="D235" i="8"/>
  <c r="B253" i="8"/>
  <c r="B198" i="8"/>
  <c r="D470" i="8"/>
  <c r="D92" i="8"/>
  <c r="B207" i="8"/>
  <c r="D372" i="8"/>
  <c r="D373" i="8"/>
  <c r="D279" i="8"/>
  <c r="B426" i="8"/>
  <c r="D317" i="8"/>
  <c r="D138" i="8"/>
  <c r="B276" i="8"/>
  <c r="D15" i="8"/>
  <c r="D168" i="8"/>
  <c r="D234" i="8"/>
  <c r="C14" i="8"/>
  <c r="B445" i="8"/>
  <c r="D87" i="8"/>
  <c r="B84" i="8"/>
  <c r="B163" i="8"/>
  <c r="D57" i="8"/>
  <c r="D16" i="8"/>
  <c r="B149" i="8"/>
  <c r="B480" i="8"/>
  <c r="D203" i="8"/>
  <c r="B14" i="8"/>
  <c r="D14" i="8"/>
  <c r="D24" i="8"/>
  <c r="D355" i="8"/>
  <c r="B495" i="8"/>
  <c r="B280" i="8"/>
  <c r="D459" i="8"/>
  <c r="B477" i="8"/>
  <c r="B424" i="8"/>
  <c r="D494" i="8"/>
  <c r="B440" i="8"/>
  <c r="B383" i="8"/>
  <c r="D486" i="8"/>
  <c r="D281" i="8"/>
  <c r="D54" i="8"/>
  <c r="B16" i="8"/>
  <c r="D408" i="8"/>
  <c r="D353" i="8"/>
  <c r="B106" i="8"/>
  <c r="B254" i="8"/>
  <c r="B78" i="8"/>
  <c r="D285" i="8"/>
  <c r="D103" i="8"/>
  <c r="D479" i="8"/>
  <c r="D300" i="8"/>
  <c r="D431" i="8"/>
  <c r="D122" i="8"/>
  <c r="D141" i="8"/>
  <c r="B52" i="8"/>
  <c r="D371" i="8"/>
  <c r="B353" i="8"/>
  <c r="D172" i="8"/>
  <c r="D268" i="8"/>
  <c r="B319" i="8"/>
  <c r="D212" i="8"/>
  <c r="B363" i="8"/>
  <c r="B20" i="8"/>
  <c r="D255" i="8"/>
  <c r="D492" i="8"/>
  <c r="D171" i="8"/>
  <c r="B281" i="8"/>
  <c r="D238" i="8"/>
  <c r="D114" i="8"/>
  <c r="D220" i="8"/>
  <c r="D120" i="8"/>
  <c r="B209" i="8"/>
  <c r="B63" i="8"/>
  <c r="B83" i="8"/>
  <c r="B301" i="8"/>
  <c r="B398" i="8"/>
  <c r="D162" i="8"/>
  <c r="B54" i="8"/>
  <c r="D121" i="8"/>
  <c r="D128" i="8"/>
  <c r="B464" i="8"/>
  <c r="D276" i="8"/>
  <c r="D263" i="8"/>
  <c r="D313" i="8"/>
  <c r="B257" i="8"/>
  <c r="D495" i="8"/>
  <c r="D179" i="8"/>
  <c r="D100" i="8"/>
  <c r="B496" i="8"/>
  <c r="D376" i="8"/>
  <c r="B340" i="8"/>
  <c r="D401" i="8"/>
  <c r="D241" i="8"/>
  <c r="B146" i="8"/>
  <c r="D270" i="8"/>
  <c r="B369" i="8"/>
  <c r="D341" i="8"/>
  <c r="D253" i="8"/>
  <c r="B289" i="8"/>
  <c r="B181" i="8"/>
  <c r="B439" i="8"/>
  <c r="B390" i="8"/>
  <c r="D298" i="8"/>
  <c r="D292" i="8"/>
  <c r="B114" i="8"/>
  <c r="D466" i="8"/>
  <c r="D286" i="8"/>
  <c r="D188" i="8"/>
  <c r="B210" i="8"/>
  <c r="B474" i="8"/>
  <c r="B299" i="8"/>
  <c r="D159" i="8"/>
  <c r="D434" i="8"/>
  <c r="D461" i="8"/>
  <c r="D35" i="8"/>
  <c r="D295" i="8"/>
  <c r="D437" i="8"/>
  <c r="B113" i="8"/>
  <c r="D232" i="8"/>
  <c r="B172" i="8"/>
  <c r="B18" i="8"/>
  <c r="D170" i="8"/>
  <c r="D396" i="8"/>
  <c r="B68" i="8"/>
  <c r="B49" i="8"/>
  <c r="D409" i="8"/>
  <c r="D127" i="8"/>
  <c r="D484" i="8"/>
  <c r="D397" i="8"/>
  <c r="D131" i="8"/>
  <c r="D406" i="8"/>
  <c r="D248" i="8"/>
  <c r="B206" i="8"/>
  <c r="B38" i="8"/>
  <c r="D385" i="8"/>
  <c r="B407" i="8"/>
  <c r="B392" i="8"/>
  <c r="B153" i="8"/>
  <c r="D164" i="8"/>
  <c r="D211" i="8"/>
  <c r="B375" i="8"/>
  <c r="B178" i="8"/>
  <c r="B92" i="8"/>
  <c r="D473" i="8"/>
  <c r="D244" i="8"/>
  <c r="D175" i="8"/>
  <c r="D250" i="8"/>
  <c r="D450" i="8"/>
  <c r="D229" i="8"/>
  <c r="D108" i="8"/>
  <c r="D469" i="8"/>
  <c r="B99" i="8"/>
  <c r="B167" i="8"/>
  <c r="B447" i="8"/>
  <c r="B428" i="8"/>
  <c r="B379" i="8"/>
  <c r="B189" i="8"/>
  <c r="B187" i="8"/>
  <c r="D258" i="8"/>
  <c r="B435" i="8"/>
  <c r="B414" i="8"/>
  <c r="B173" i="8"/>
  <c r="D177" i="8"/>
  <c r="D150" i="8"/>
  <c r="D333" i="8"/>
  <c r="D183" i="8"/>
  <c r="D478" i="8"/>
  <c r="D209" i="8"/>
  <c r="D213" i="8"/>
  <c r="D438" i="8"/>
  <c r="B279" i="8"/>
  <c r="B241" i="8"/>
  <c r="B491" i="8"/>
  <c r="B248" i="8"/>
  <c r="D224" i="8"/>
  <c r="D345" i="8"/>
  <c r="B423" i="8"/>
  <c r="B442" i="8"/>
  <c r="B255" i="8"/>
  <c r="D414" i="8"/>
  <c r="D49" i="8"/>
  <c r="D402" i="8"/>
  <c r="D181" i="8"/>
  <c r="B51" i="8"/>
  <c r="B438" i="8"/>
  <c r="B251" i="8"/>
  <c r="D378" i="8"/>
  <c r="B388" i="8"/>
  <c r="D65" i="8"/>
  <c r="D261" i="8"/>
  <c r="D66" i="8"/>
  <c r="D182" i="8"/>
  <c r="B370" i="8"/>
  <c r="B332" i="8"/>
  <c r="B143" i="8"/>
  <c r="D428" i="8"/>
  <c r="D383" i="8"/>
  <c r="B87" i="8"/>
  <c r="D221" i="8"/>
  <c r="D97" i="8"/>
  <c r="D404" i="8"/>
  <c r="D186" i="8"/>
  <c r="D51" i="8"/>
  <c r="D316" i="8"/>
  <c r="D194" i="8"/>
  <c r="B295" i="8"/>
  <c r="B129" i="8"/>
  <c r="B25" i="8"/>
  <c r="D318" i="8"/>
  <c r="B216" i="8"/>
  <c r="B140" i="8"/>
  <c r="D42" i="8"/>
  <c r="D364" i="8"/>
  <c r="B441" i="8"/>
  <c r="D18" i="8"/>
  <c r="D271" i="8"/>
  <c r="D140" i="8"/>
  <c r="D497" i="8"/>
  <c r="B183" i="8"/>
  <c r="B408" i="8"/>
  <c r="B169" i="8"/>
  <c r="B489" i="8"/>
  <c r="D342" i="8"/>
  <c r="D207" i="8"/>
  <c r="D482" i="8"/>
  <c r="D325" i="8"/>
  <c r="D491" i="8"/>
  <c r="B93" i="8"/>
  <c r="B204" i="8"/>
  <c r="B42" i="8"/>
  <c r="D148" i="8"/>
  <c r="B176" i="8"/>
  <c r="B313" i="8"/>
  <c r="D155" i="8"/>
  <c r="B452" i="8"/>
  <c r="B201" i="8"/>
  <c r="B418" i="8"/>
  <c r="B164" i="8"/>
  <c r="D448" i="8"/>
  <c r="B391" i="8"/>
  <c r="B368" i="8"/>
  <c r="B175" i="8"/>
  <c r="D322" i="8"/>
  <c r="D34" i="8"/>
  <c r="B493" i="8"/>
  <c r="B482" i="8"/>
  <c r="B471" i="8"/>
  <c r="B45" i="8"/>
  <c r="D382" i="8"/>
  <c r="B237" i="8"/>
  <c r="B412" i="8"/>
  <c r="D245" i="8"/>
  <c r="D443" i="8"/>
  <c r="D102" i="8"/>
  <c r="B449" i="8"/>
  <c r="D22" i="8"/>
  <c r="D225" i="8"/>
  <c r="D446" i="8"/>
  <c r="B275" i="8"/>
  <c r="B458" i="8"/>
  <c r="D249" i="8"/>
  <c r="D259" i="8"/>
  <c r="D321" i="8"/>
  <c r="D302" i="8"/>
  <c r="B476" i="8"/>
  <c r="B119" i="8"/>
  <c r="D488" i="8"/>
  <c r="D425" i="8"/>
  <c r="D139" i="8"/>
  <c r="B261" i="8"/>
  <c r="D39" i="8"/>
  <c r="B213" i="8"/>
  <c r="B62" i="8"/>
  <c r="D465" i="8"/>
  <c r="D388" i="8"/>
  <c r="B462" i="8"/>
  <c r="B459" i="8"/>
  <c r="B451" i="8"/>
  <c r="D154" i="8"/>
  <c r="B377" i="8"/>
  <c r="D329" i="8"/>
  <c r="B195" i="8"/>
  <c r="D266" i="8"/>
  <c r="B307" i="8"/>
  <c r="B396" i="8"/>
  <c r="B405" i="8"/>
  <c r="B263" i="8"/>
  <c r="D69" i="8"/>
  <c r="D257" i="8"/>
  <c r="D395" i="8"/>
  <c r="B358" i="8"/>
  <c r="B429" i="8"/>
  <c r="D195" i="8"/>
  <c r="D132" i="8"/>
  <c r="B171" i="8"/>
  <c r="D98" i="8"/>
  <c r="B473" i="8"/>
  <c r="D467" i="8"/>
  <c r="D454" i="8"/>
  <c r="D101" i="8"/>
  <c r="D311" i="8"/>
  <c r="D47" i="8"/>
  <c r="D445" i="8"/>
  <c r="B109" i="8"/>
  <c r="B350" i="8"/>
  <c r="D272" i="8"/>
  <c r="B387" i="8"/>
  <c r="B199" i="8"/>
  <c r="D274" i="8"/>
  <c r="D58" i="8"/>
  <c r="B48" i="8"/>
  <c r="B380" i="8"/>
  <c r="B138" i="8"/>
  <c r="D176" i="8"/>
  <c r="D192" i="8"/>
  <c r="D89" i="8"/>
  <c r="B381" i="8"/>
  <c r="D403" i="8"/>
  <c r="B95" i="8"/>
  <c r="D228" i="8"/>
  <c r="D86" i="8"/>
  <c r="B128" i="8"/>
  <c r="B246" i="8"/>
  <c r="D458" i="8"/>
  <c r="B270" i="8"/>
  <c r="B265" i="8"/>
  <c r="D303" i="8"/>
  <c r="B400" i="8"/>
  <c r="B444" i="8"/>
  <c r="B479" i="8"/>
  <c r="B151" i="8"/>
  <c r="D130" i="8"/>
  <c r="D76" i="8"/>
  <c r="D163" i="8"/>
  <c r="D489" i="8"/>
  <c r="D68" i="8"/>
  <c r="D81" i="8"/>
  <c r="D287" i="8"/>
  <c r="B33" i="8"/>
  <c r="D254" i="8"/>
  <c r="B326" i="8"/>
  <c r="D426" i="8"/>
  <c r="B121" i="8"/>
  <c r="D346" i="8"/>
  <c r="D59" i="8"/>
  <c r="D399" i="8"/>
  <c r="B364" i="8"/>
  <c r="B446" i="8"/>
  <c r="B292" i="8"/>
  <c r="D296" i="8"/>
  <c r="B240" i="8"/>
  <c r="B44" i="8"/>
  <c r="D74" i="8"/>
  <c r="D392" i="8"/>
  <c r="D85" i="8"/>
  <c r="D178" i="8"/>
  <c r="D290" i="8"/>
  <c r="D337" i="8"/>
  <c r="D31" i="8"/>
  <c r="D156" i="8"/>
  <c r="B127" i="8"/>
  <c r="B133" i="8"/>
  <c r="B308" i="8"/>
  <c r="B371" i="8"/>
  <c r="B334" i="8"/>
  <c r="B367" i="8"/>
  <c r="B468" i="8"/>
  <c r="B162" i="8"/>
  <c r="B283" i="8"/>
  <c r="B298" i="8"/>
  <c r="D227" i="8"/>
  <c r="B194" i="8"/>
  <c r="B136" i="8"/>
  <c r="D82" i="8"/>
  <c r="D339" i="8"/>
  <c r="B259" i="8"/>
  <c r="B115" i="8"/>
  <c r="D119" i="8"/>
  <c r="B285" i="8"/>
  <c r="D109" i="8"/>
  <c r="B397" i="8"/>
  <c r="B166" i="8"/>
  <c r="B186" i="8"/>
  <c r="D379" i="8"/>
  <c r="B322" i="8"/>
  <c r="D151" i="8"/>
  <c r="D169" i="8"/>
  <c r="D152" i="8"/>
  <c r="D444" i="8"/>
  <c r="D362" i="8"/>
  <c r="D267" i="8"/>
  <c r="D230" i="8"/>
  <c r="B26" i="8"/>
  <c r="B219" i="8"/>
  <c r="D419" i="8"/>
  <c r="B34" i="8"/>
  <c r="B221" i="8"/>
  <c r="B393" i="8"/>
  <c r="B188" i="8"/>
  <c r="B411" i="8"/>
  <c r="D367" i="8"/>
  <c r="B232" i="8"/>
  <c r="B436" i="8"/>
  <c r="B41" i="8"/>
  <c r="B463" i="8"/>
  <c r="B469" i="8"/>
  <c r="B338" i="8"/>
  <c r="D27" i="8"/>
  <c r="D187" i="8"/>
  <c r="D205" i="8"/>
  <c r="D223" i="8"/>
  <c r="D60" i="8"/>
  <c r="D398" i="8"/>
  <c r="D441" i="8"/>
  <c r="D347" i="8"/>
  <c r="B39" i="8"/>
  <c r="B64" i="8"/>
  <c r="B243" i="8"/>
  <c r="B66" i="8"/>
  <c r="B249" i="8"/>
  <c r="B421" i="8"/>
  <c r="B228" i="8"/>
  <c r="B434" i="8"/>
  <c r="B456" i="8"/>
  <c r="B94" i="8"/>
  <c r="D46" i="8"/>
  <c r="D55" i="8"/>
  <c r="D137" i="8"/>
  <c r="D88" i="8"/>
  <c r="D476" i="8"/>
  <c r="D394" i="8"/>
  <c r="D352" i="8"/>
  <c r="D315" i="8"/>
  <c r="B27" i="8"/>
  <c r="B53" i="8"/>
  <c r="B239" i="8"/>
  <c r="D312" i="8"/>
  <c r="B61" i="8"/>
  <c r="B245" i="8"/>
  <c r="B413" i="8"/>
  <c r="B220" i="8"/>
  <c r="B430" i="8"/>
  <c r="B60" i="8"/>
  <c r="B328" i="8"/>
  <c r="B484" i="8"/>
  <c r="B154" i="8"/>
  <c r="B158" i="8"/>
  <c r="B57" i="8"/>
  <c r="D487" i="8"/>
  <c r="D45" i="8"/>
  <c r="D301" i="8"/>
  <c r="D351" i="8"/>
  <c r="D284" i="8"/>
  <c r="D26" i="8"/>
  <c r="B179" i="8"/>
  <c r="B185" i="8"/>
  <c r="B374" i="8"/>
  <c r="B70" i="8"/>
  <c r="B360" i="8"/>
  <c r="B46" i="8"/>
  <c r="B433" i="8"/>
  <c r="B314" i="8"/>
  <c r="B157" i="8"/>
  <c r="B329" i="8"/>
  <c r="B86" i="8"/>
  <c r="B347" i="8"/>
  <c r="B494" i="8"/>
  <c r="B200" i="8"/>
  <c r="B419" i="8"/>
  <c r="B282" i="8"/>
  <c r="B431" i="8"/>
  <c r="B427" i="8"/>
  <c r="B404" i="8"/>
  <c r="B465" i="8"/>
  <c r="B174" i="8"/>
  <c r="D173" i="8"/>
  <c r="D160" i="8"/>
  <c r="D480" i="8"/>
  <c r="D430" i="8"/>
  <c r="D377" i="8"/>
  <c r="D413" i="8"/>
  <c r="B71" i="8"/>
  <c r="B90" i="8"/>
  <c r="B267" i="8"/>
  <c r="D435" i="8"/>
  <c r="B98" i="8"/>
  <c r="B269" i="8"/>
  <c r="D264" i="8"/>
  <c r="B260" i="8"/>
  <c r="B450" i="8"/>
  <c r="B144" i="8"/>
  <c r="B272" i="8"/>
  <c r="B403" i="8"/>
  <c r="D471" i="8"/>
  <c r="B258" i="8"/>
  <c r="B402" i="8"/>
  <c r="B386" i="8"/>
  <c r="B461" i="8"/>
  <c r="B310" i="8"/>
  <c r="B134" i="8"/>
  <c r="B331" i="8"/>
  <c r="B357" i="8"/>
  <c r="B132" i="8"/>
  <c r="D243" i="8"/>
  <c r="B208" i="8"/>
  <c r="B472" i="8"/>
  <c r="B130" i="8"/>
  <c r="D260" i="8"/>
  <c r="D417" i="8"/>
  <c r="B17" i="8"/>
  <c r="B122" i="8"/>
  <c r="B118" i="8"/>
  <c r="D269" i="8"/>
  <c r="B103" i="8"/>
  <c r="D447" i="8"/>
  <c r="B488" i="8"/>
  <c r="D216" i="8"/>
  <c r="D481" i="8"/>
  <c r="B102" i="8"/>
  <c r="B218" i="8"/>
  <c r="B290" i="8"/>
  <c r="D416" i="8"/>
  <c r="D262" i="8"/>
  <c r="B32" i="8"/>
  <c r="B40" i="8"/>
  <c r="B196" i="8"/>
  <c r="D142" i="8"/>
  <c r="B182" i="8"/>
  <c r="B410" i="8"/>
  <c r="D41" i="8"/>
  <c r="D490" i="8"/>
  <c r="B323" i="8"/>
  <c r="B309" i="8"/>
  <c r="B478" i="8"/>
  <c r="D78" i="8"/>
  <c r="B142" i="8"/>
  <c r="D91" i="8"/>
  <c r="D242" i="8"/>
  <c r="B159" i="8"/>
  <c r="B165" i="8"/>
  <c r="B352" i="8"/>
  <c r="B226" i="8"/>
  <c r="D215" i="8"/>
  <c r="B303" i="8"/>
  <c r="D105" i="8"/>
  <c r="D198" i="8"/>
  <c r="B349" i="8"/>
  <c r="D190" i="8"/>
  <c r="D439" i="8"/>
  <c r="B372" i="8"/>
  <c r="D123" i="8"/>
  <c r="D327" i="8"/>
  <c r="B203" i="8"/>
  <c r="B205" i="8"/>
  <c r="B395" i="8"/>
  <c r="D110" i="8"/>
  <c r="D73" i="8"/>
  <c r="D38" i="8"/>
  <c r="B373" i="8"/>
  <c r="D493" i="8"/>
  <c r="D391" i="8"/>
  <c r="D237" i="8"/>
  <c r="D214" i="8"/>
  <c r="B304" i="8"/>
  <c r="B378" i="8"/>
  <c r="D71" i="8"/>
  <c r="D474" i="8"/>
  <c r="B227" i="8"/>
  <c r="B233" i="8"/>
  <c r="B422" i="8"/>
  <c r="B460" i="8"/>
  <c r="D359" i="8"/>
  <c r="B417" i="8"/>
  <c r="B58" i="8"/>
  <c r="B67" i="8"/>
  <c r="D405" i="8"/>
  <c r="D440" i="8"/>
  <c r="D197" i="8"/>
  <c r="D320" i="8"/>
  <c r="D418" i="8"/>
  <c r="D72" i="8"/>
  <c r="D79" i="8"/>
  <c r="D464" i="8"/>
  <c r="D304" i="8"/>
  <c r="B147" i="8"/>
  <c r="B56" i="8"/>
  <c r="B212" i="8"/>
  <c r="B288" i="8"/>
  <c r="D25" i="8"/>
  <c r="B335" i="8"/>
  <c r="D30" i="8"/>
  <c r="D62" i="8"/>
  <c r="C15" i="8"/>
  <c r="B399" i="8"/>
  <c r="B401" i="8"/>
  <c r="B37" i="8"/>
  <c r="D202" i="8"/>
  <c r="D424" i="8"/>
  <c r="D117" i="8"/>
  <c r="D278" i="8"/>
  <c r="D332" i="8"/>
  <c r="D40" i="8"/>
  <c r="D368" i="8"/>
  <c r="B116" i="8"/>
  <c r="B192" i="8"/>
  <c r="B126" i="8"/>
  <c r="B453" i="8"/>
  <c r="D185" i="8"/>
  <c r="D20" i="8"/>
  <c r="D421" i="8"/>
  <c r="B75" i="8"/>
  <c r="B96" i="8"/>
  <c r="B104" i="8"/>
  <c r="D307" i="8"/>
  <c r="B268" i="8"/>
  <c r="B344" i="8"/>
  <c r="B222" i="8"/>
  <c r="B150" i="8"/>
  <c r="B294" i="8"/>
  <c r="B321" i="8"/>
  <c r="B50" i="8"/>
  <c r="B231" i="8"/>
  <c r="D363" i="8"/>
  <c r="D231" i="8"/>
  <c r="D340" i="8"/>
  <c r="D293" i="8"/>
  <c r="D37" i="8"/>
  <c r="D411" i="8"/>
  <c r="D226" i="8"/>
  <c r="D335" i="8"/>
  <c r="D289" i="8"/>
  <c r="D33" i="8"/>
  <c r="D43" i="8"/>
  <c r="D349" i="8"/>
  <c r="D306" i="8"/>
  <c r="D146" i="8"/>
  <c r="B191" i="8"/>
  <c r="B197" i="8"/>
  <c r="B384" i="8"/>
  <c r="B432" i="8"/>
  <c r="B30" i="8"/>
  <c r="D199" i="8"/>
  <c r="D343" i="8"/>
  <c r="B315" i="8"/>
  <c r="B317" i="8"/>
  <c r="B486" i="8"/>
  <c r="D375" i="8"/>
  <c r="B342" i="8"/>
  <c r="B135" i="8"/>
  <c r="D251" i="8"/>
  <c r="D44" i="8"/>
  <c r="D133" i="8"/>
  <c r="D457" i="8"/>
  <c r="D354" i="8"/>
  <c r="D200" i="8"/>
  <c r="D143" i="8"/>
  <c r="D330" i="8"/>
  <c r="B76" i="8"/>
  <c r="B160" i="8"/>
  <c r="B242" i="8"/>
  <c r="D153" i="8"/>
  <c r="B43" i="8"/>
  <c r="D451" i="8"/>
  <c r="B341" i="8"/>
  <c r="B337" i="8"/>
  <c r="D360" i="8"/>
  <c r="D53" i="8"/>
  <c r="D475" i="8"/>
  <c r="D50" i="8"/>
  <c r="D247" i="8"/>
  <c r="D305" i="8"/>
  <c r="D191" i="8"/>
  <c r="D189" i="8"/>
  <c r="B55" i="8"/>
  <c r="D483" i="8"/>
  <c r="D94" i="8"/>
  <c r="B415" i="8"/>
  <c r="D167" i="8"/>
  <c r="D239" i="8"/>
  <c r="D442" i="8"/>
  <c r="B291" i="8"/>
  <c r="B297" i="8"/>
  <c r="B22" i="8"/>
  <c r="B470" i="8"/>
  <c r="B120" i="8"/>
  <c r="D206" i="8"/>
  <c r="B202" i="8"/>
  <c r="B230" i="8"/>
  <c r="B394" i="8"/>
  <c r="D158" i="8"/>
  <c r="B177" i="8"/>
  <c r="B343" i="8"/>
  <c r="B80" i="8"/>
  <c r="B19" i="8"/>
  <c r="D294" i="8"/>
  <c r="D331" i="8"/>
  <c r="D374" i="8"/>
  <c r="D456" i="8"/>
  <c r="D112" i="8"/>
  <c r="D149" i="8"/>
  <c r="D99" i="8"/>
  <c r="B31" i="8"/>
  <c r="D326" i="8"/>
  <c r="D361" i="8"/>
  <c r="D370" i="8"/>
  <c r="D452" i="8"/>
  <c r="D104" i="8"/>
  <c r="D145" i="8"/>
  <c r="D95" i="8"/>
  <c r="D125" i="8"/>
  <c r="D432" i="8"/>
  <c r="D218" i="8"/>
  <c r="B21" i="8"/>
  <c r="D291" i="8"/>
  <c r="B24" i="8"/>
  <c r="B389" i="8"/>
  <c r="B180" i="8"/>
  <c r="D463" i="8"/>
  <c r="B256" i="8"/>
  <c r="D174" i="8"/>
  <c r="B214" i="8"/>
  <c r="B483" i="8"/>
  <c r="D116" i="8"/>
  <c r="D389" i="8"/>
  <c r="B85" i="8"/>
  <c r="B88" i="8"/>
  <c r="B252" i="8"/>
  <c r="B296" i="8"/>
  <c r="B354" i="8"/>
  <c r="D308" i="8"/>
  <c r="C16" i="8"/>
  <c r="B110" i="8"/>
  <c r="D52" i="8"/>
  <c r="D453" i="8"/>
  <c r="B111" i="8"/>
  <c r="B117" i="8"/>
  <c r="B284" i="8"/>
  <c r="B376" i="8"/>
  <c r="B348" i="8"/>
  <c r="D366" i="8"/>
  <c r="B223" i="8"/>
  <c r="B229" i="8"/>
  <c r="B416" i="8"/>
  <c r="B112" i="8"/>
  <c r="B278" i="8"/>
  <c r="B100" i="8"/>
  <c r="D297" i="8"/>
  <c r="D118" i="8"/>
  <c r="B238" i="8"/>
  <c r="D77" i="8"/>
  <c r="D70" i="8"/>
  <c r="B333" i="8"/>
  <c r="B336" i="8"/>
  <c r="B359" i="8"/>
  <c r="D265" i="8"/>
  <c r="D323" i="8"/>
  <c r="B497" i="8"/>
  <c r="D412" i="8"/>
  <c r="B124" i="8"/>
  <c r="B168" i="8"/>
  <c r="B250" i="8"/>
  <c r="B420" i="8"/>
  <c r="D96" i="8"/>
  <c r="D299" i="8"/>
  <c r="B437" i="8"/>
  <c r="D380" i="8"/>
  <c r="D106" i="8"/>
  <c r="B156" i="8"/>
  <c r="B264" i="8"/>
  <c r="D275" i="8"/>
  <c r="D124" i="8"/>
  <c r="D477" i="8"/>
  <c r="B139" i="8"/>
  <c r="B141" i="8"/>
  <c r="B324" i="8"/>
  <c r="B28" i="8"/>
  <c r="B481" i="8"/>
  <c r="B467" i="8"/>
  <c r="D56" i="8"/>
  <c r="B105" i="8"/>
  <c r="B443" i="8"/>
  <c r="B225" i="8"/>
  <c r="D334" i="8"/>
  <c r="D288" i="8"/>
  <c r="D358" i="8"/>
  <c r="D80" i="8"/>
  <c r="D147" i="8"/>
  <c r="B79" i="8"/>
  <c r="D283" i="8"/>
  <c r="D436" i="8"/>
  <c r="D129" i="8"/>
  <c r="D157" i="8"/>
  <c r="B23" i="8"/>
  <c r="D387" i="8"/>
  <c r="B409" i="8"/>
  <c r="D324" i="8"/>
  <c r="B108" i="8"/>
  <c r="B184" i="8"/>
  <c r="B266" i="8"/>
  <c r="B485" i="8"/>
  <c r="B145" i="8"/>
  <c r="B311" i="8"/>
  <c r="D246" i="8"/>
  <c r="D338" i="8"/>
  <c r="D48" i="8"/>
  <c r="D67" i="8"/>
  <c r="D240" i="8"/>
  <c r="D420" i="8"/>
  <c r="D61" i="8"/>
  <c r="B339" i="8"/>
  <c r="B345" i="8"/>
  <c r="D126" i="8"/>
  <c r="D135" i="8"/>
  <c r="D184" i="8"/>
  <c r="D410" i="8"/>
  <c r="D449" i="8"/>
  <c r="B271" i="8"/>
  <c r="B277" i="8"/>
  <c r="B454" i="8"/>
  <c r="B81" i="8"/>
  <c r="B492" i="8"/>
  <c r="B170" i="8"/>
  <c r="B36" i="8"/>
  <c r="B330" i="8"/>
  <c r="D350" i="8"/>
  <c r="B193" i="8"/>
  <c r="D134" i="8"/>
  <c r="B101" i="8"/>
  <c r="B35" i="8"/>
  <c r="D336" i="8"/>
  <c r="D369" i="8"/>
  <c r="D390" i="8"/>
  <c r="D472" i="8"/>
  <c r="D144" i="8"/>
  <c r="D165" i="8"/>
  <c r="D115" i="8"/>
  <c r="B47" i="8"/>
  <c r="D365" i="8"/>
  <c r="D393" i="8"/>
  <c r="D386" i="8"/>
  <c r="D468" i="8"/>
  <c r="D136" i="8"/>
  <c r="D161" i="8"/>
  <c r="D111" i="8"/>
  <c r="D93" i="8"/>
  <c r="D400" i="8"/>
  <c r="D90" i="8"/>
  <c r="D166" i="8"/>
  <c r="B365" i="8"/>
  <c r="B148" i="8"/>
  <c r="D328" i="8"/>
  <c r="B224" i="8"/>
  <c r="D455" i="8"/>
  <c r="D282" i="8"/>
  <c r="D310" i="8"/>
  <c r="B65" i="8"/>
  <c r="B152" i="8"/>
  <c r="B234" i="8"/>
  <c r="B161" i="8"/>
  <c r="B327" i="8"/>
  <c r="D433" i="8"/>
  <c r="D422" i="8"/>
  <c r="D208" i="8"/>
  <c r="D83" i="8"/>
  <c r="B15" i="8"/>
  <c r="D429" i="8"/>
  <c r="D36" i="8"/>
  <c r="D193" i="8"/>
  <c r="D29" i="8"/>
  <c r="B235" i="8"/>
  <c r="B325" i="8"/>
  <c r="B490" i="8"/>
  <c r="D407" i="8"/>
  <c r="B356" i="8"/>
  <c r="D460" i="8"/>
  <c r="D357" i="8"/>
  <c r="B69" i="8"/>
  <c r="B77" i="8"/>
  <c r="B236" i="8"/>
  <c r="B312" i="8"/>
  <c r="B89" i="8"/>
  <c r="B457" i="8"/>
  <c r="B72" i="8"/>
  <c r="B247" i="8"/>
  <c r="D427" i="8"/>
  <c r="D252" i="8"/>
  <c r="D309" i="8"/>
  <c r="D356" i="8"/>
  <c r="D113" i="8"/>
  <c r="D63" i="8"/>
  <c r="D28" i="8"/>
  <c r="D381" i="8"/>
  <c r="B74" i="8"/>
  <c r="B82" i="8"/>
  <c r="B244" i="8"/>
  <c r="B320" i="8"/>
  <c r="B274" i="8"/>
  <c r="B262" i="8"/>
  <c r="D217" i="8"/>
  <c r="D84" i="8"/>
  <c r="D485" i="8"/>
  <c r="B107" i="8"/>
  <c r="B123" i="8"/>
  <c r="B125" i="8"/>
  <c r="B300" i="8"/>
  <c r="B366" i="8"/>
  <c r="B318" i="8"/>
  <c r="B306" i="8"/>
  <c r="B305" i="8"/>
  <c r="B29" i="8"/>
  <c r="B215" i="8"/>
  <c r="D280" i="8"/>
  <c r="D204" i="8"/>
  <c r="D319" i="8"/>
  <c r="D277" i="8"/>
  <c r="D21" i="8"/>
  <c r="D344" i="8"/>
  <c r="D196" i="8"/>
  <c r="D314" i="8"/>
  <c r="D273" i="8"/>
  <c r="D17" i="8"/>
  <c r="D75" i="8"/>
  <c r="D64" i="8"/>
  <c r="D348" i="8"/>
  <c r="D256" i="8"/>
  <c r="B211" i="8"/>
  <c r="B217" i="8"/>
  <c r="B406" i="8"/>
  <c r="B448" i="8"/>
  <c r="B73" i="8"/>
  <c r="B487" i="8"/>
  <c r="D423" i="8"/>
  <c r="D233" i="8"/>
  <c r="B59" i="8"/>
  <c r="D222" i="8"/>
  <c r="D219" i="8"/>
  <c r="D462" i="8"/>
  <c r="B287" i="8"/>
  <c r="B293" i="8"/>
  <c r="B466" i="8"/>
  <c r="B190" i="8"/>
  <c r="D201" i="8"/>
  <c r="B91" i="8"/>
  <c r="D496" i="8"/>
  <c r="D415" i="8"/>
  <c r="B346" i="8"/>
  <c r="D32" i="8"/>
  <c r="D210" i="8"/>
  <c r="B382" i="8"/>
  <c r="B302" i="8"/>
  <c r="B475" i="8"/>
  <c r="D23" i="8"/>
  <c r="D236" i="8"/>
  <c r="B131" i="8"/>
  <c r="B137" i="8"/>
  <c r="B316" i="8"/>
  <c r="B355" i="8"/>
  <c r="B286" i="8"/>
  <c r="B425" i="8"/>
  <c r="D384" i="8"/>
  <c r="B97" i="8"/>
  <c r="B362" i="8"/>
  <c r="D180" i="8"/>
  <c r="B155" i="8"/>
  <c r="B455" i="8"/>
  <c r="J21" i="4"/>
  <c r="J22" i="4" l="1"/>
  <c r="J23" i="4" l="1"/>
  <c r="J24" i="4" s="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D499" i="1" l="1"/>
  <c r="B499" i="1"/>
  <c r="D491" i="1"/>
  <c r="B491" i="1"/>
  <c r="D483" i="1"/>
  <c r="B483" i="1"/>
  <c r="D475" i="1"/>
  <c r="B475" i="1"/>
  <c r="D467" i="1"/>
  <c r="AA467" i="1" s="1"/>
  <c r="B467" i="1"/>
  <c r="D463" i="1"/>
  <c r="B463" i="1"/>
  <c r="D451" i="1"/>
  <c r="B451" i="1"/>
  <c r="D443" i="1"/>
  <c r="B443" i="1"/>
  <c r="D435" i="1"/>
  <c r="AA435" i="1" s="1"/>
  <c r="B435" i="1"/>
  <c r="D423" i="1"/>
  <c r="AA423" i="1" s="1"/>
  <c r="B423" i="1"/>
  <c r="D415" i="1"/>
  <c r="B415" i="1"/>
  <c r="D407" i="1"/>
  <c r="AA407" i="1" s="1"/>
  <c r="B407" i="1"/>
  <c r="D395" i="1"/>
  <c r="B395" i="1"/>
  <c r="D383" i="1"/>
  <c r="AA383" i="1" s="1"/>
  <c r="B383" i="1"/>
  <c r="D379" i="1"/>
  <c r="AA379" i="1" s="1"/>
  <c r="B379" i="1"/>
  <c r="D371" i="1"/>
  <c r="AA371" i="1" s="1"/>
  <c r="B371" i="1"/>
  <c r="D363" i="1"/>
  <c r="AA363" i="1" s="1"/>
  <c r="B363" i="1"/>
  <c r="D359" i="1"/>
  <c r="B359" i="1"/>
  <c r="D347" i="1"/>
  <c r="B347" i="1"/>
  <c r="D339" i="1"/>
  <c r="AA339" i="1" s="1"/>
  <c r="B339" i="1"/>
  <c r="D331" i="1"/>
  <c r="AA331" i="1" s="1"/>
  <c r="B331" i="1"/>
  <c r="D323" i="1"/>
  <c r="AA323" i="1" s="1"/>
  <c r="B323" i="1"/>
  <c r="D315" i="1"/>
  <c r="AA315" i="1" s="1"/>
  <c r="B315" i="1"/>
  <c r="D307" i="1"/>
  <c r="AA307" i="1" s="1"/>
  <c r="B307" i="1"/>
  <c r="B295" i="1"/>
  <c r="D295" i="1"/>
  <c r="AA295" i="1" s="1"/>
  <c r="D287" i="1"/>
  <c r="AA287" i="1" s="1"/>
  <c r="B287" i="1"/>
  <c r="D279" i="1"/>
  <c r="AA279" i="1" s="1"/>
  <c r="B279" i="1"/>
  <c r="D271" i="1"/>
  <c r="AA271" i="1" s="1"/>
  <c r="B271" i="1"/>
  <c r="D263" i="1"/>
  <c r="AA263" i="1" s="1"/>
  <c r="B263" i="1"/>
  <c r="D255" i="1"/>
  <c r="AA255" i="1" s="1"/>
  <c r="B255" i="1"/>
  <c r="B247" i="1"/>
  <c r="D247" i="1"/>
  <c r="AA247" i="1" s="1"/>
  <c r="D235" i="1"/>
  <c r="AA235" i="1" s="1"/>
  <c r="B235" i="1"/>
  <c r="D223" i="1"/>
  <c r="AA223" i="1" s="1"/>
  <c r="B223" i="1"/>
  <c r="D219" i="1"/>
  <c r="AA219" i="1" s="1"/>
  <c r="B219" i="1"/>
  <c r="D211" i="1"/>
  <c r="AA211" i="1" s="1"/>
  <c r="B211" i="1"/>
  <c r="D203" i="1"/>
  <c r="AA203" i="1" s="1"/>
  <c r="B203" i="1"/>
  <c r="D195" i="1"/>
  <c r="AA195" i="1" s="1"/>
  <c r="B195" i="1"/>
  <c r="D187" i="1"/>
  <c r="B187" i="1"/>
  <c r="D179" i="1"/>
  <c r="B179" i="1"/>
  <c r="D171" i="1"/>
  <c r="AA171" i="1" s="1"/>
  <c r="B171" i="1"/>
  <c r="D163" i="1"/>
  <c r="AA163" i="1" s="1"/>
  <c r="B163" i="1"/>
  <c r="D155" i="1"/>
  <c r="AA155" i="1" s="1"/>
  <c r="B155" i="1"/>
  <c r="D151" i="1"/>
  <c r="AA151" i="1" s="1"/>
  <c r="B151" i="1"/>
  <c r="D143" i="1"/>
  <c r="AA143" i="1" s="1"/>
  <c r="B143" i="1"/>
  <c r="D135" i="1"/>
  <c r="AA135" i="1" s="1"/>
  <c r="B135" i="1"/>
  <c r="D127" i="1"/>
  <c r="B127" i="1"/>
  <c r="D123" i="1"/>
  <c r="B123" i="1"/>
  <c r="B119" i="1"/>
  <c r="D119" i="1"/>
  <c r="D115" i="1"/>
  <c r="B115" i="1"/>
  <c r="B111" i="1"/>
  <c r="D111" i="1"/>
  <c r="D107" i="1"/>
  <c r="B107" i="1"/>
  <c r="B103" i="1"/>
  <c r="D103" i="1"/>
  <c r="D99" i="1"/>
  <c r="B99" i="1"/>
  <c r="D95" i="1"/>
  <c r="B95" i="1"/>
  <c r="D87" i="1"/>
  <c r="B87" i="1"/>
  <c r="D83" i="1"/>
  <c r="B83" i="1"/>
  <c r="D75" i="1"/>
  <c r="B75" i="1"/>
  <c r="D71" i="1"/>
  <c r="B71" i="1"/>
  <c r="D67" i="1"/>
  <c r="B67" i="1"/>
  <c r="D63" i="1"/>
  <c r="B63" i="1"/>
  <c r="D59" i="1"/>
  <c r="B59" i="1"/>
  <c r="B55" i="1"/>
  <c r="D55" i="1"/>
  <c r="D51" i="1"/>
  <c r="B51" i="1"/>
  <c r="D498" i="1"/>
  <c r="AA498" i="1" s="1"/>
  <c r="B498" i="1"/>
  <c r="D494" i="1"/>
  <c r="AA494" i="1" s="1"/>
  <c r="B494" i="1"/>
  <c r="D490" i="1"/>
  <c r="B490" i="1"/>
  <c r="B486" i="1"/>
  <c r="D486" i="1"/>
  <c r="AA486" i="1" s="1"/>
  <c r="D482" i="1"/>
  <c r="B482" i="1"/>
  <c r="D478" i="1"/>
  <c r="B478" i="1"/>
  <c r="D474" i="1"/>
  <c r="B474" i="1"/>
  <c r="D470" i="1"/>
  <c r="B470" i="1"/>
  <c r="D466" i="1"/>
  <c r="AA466" i="1" s="1"/>
  <c r="B466" i="1"/>
  <c r="D462" i="1"/>
  <c r="B462" i="1"/>
  <c r="D458" i="1"/>
  <c r="B458" i="1"/>
  <c r="B454" i="1"/>
  <c r="D454" i="1"/>
  <c r="D450" i="1"/>
  <c r="AA450" i="1" s="1"/>
  <c r="B450" i="1"/>
  <c r="D446" i="1"/>
  <c r="AA446" i="1" s="1"/>
  <c r="B446" i="1"/>
  <c r="D442" i="1"/>
  <c r="AA442" i="1" s="1"/>
  <c r="B442" i="1"/>
  <c r="D438" i="1"/>
  <c r="AA438" i="1" s="1"/>
  <c r="B438" i="1"/>
  <c r="D434" i="1"/>
  <c r="AA434" i="1" s="1"/>
  <c r="B434" i="1"/>
  <c r="D430" i="1"/>
  <c r="AA430" i="1" s="1"/>
  <c r="B430" i="1"/>
  <c r="D426" i="1"/>
  <c r="B426" i="1"/>
  <c r="B422" i="1"/>
  <c r="D422" i="1"/>
  <c r="AA422" i="1" s="1"/>
  <c r="D418" i="1"/>
  <c r="B418" i="1"/>
  <c r="D414" i="1"/>
  <c r="B414" i="1"/>
  <c r="B410" i="1"/>
  <c r="D410" i="1"/>
  <c r="D406" i="1"/>
  <c r="B406" i="1"/>
  <c r="D402" i="1"/>
  <c r="AA402" i="1" s="1"/>
  <c r="B402" i="1"/>
  <c r="D398" i="1"/>
  <c r="B398" i="1"/>
  <c r="B394" i="1"/>
  <c r="D394" i="1"/>
  <c r="AA394" i="1" s="1"/>
  <c r="B390" i="1"/>
  <c r="D390" i="1"/>
  <c r="D386" i="1"/>
  <c r="B386" i="1"/>
  <c r="D382" i="1"/>
  <c r="AA382" i="1" s="1"/>
  <c r="B382" i="1"/>
  <c r="D378" i="1"/>
  <c r="B378" i="1"/>
  <c r="D374" i="1"/>
  <c r="B374" i="1"/>
  <c r="D370" i="1"/>
  <c r="B370" i="1"/>
  <c r="D366" i="1"/>
  <c r="AA366" i="1" s="1"/>
  <c r="B366" i="1"/>
  <c r="D362" i="1"/>
  <c r="AA362" i="1" s="1"/>
  <c r="B362" i="1"/>
  <c r="B358" i="1"/>
  <c r="D358" i="1"/>
  <c r="D354" i="1"/>
  <c r="AA354" i="1" s="1"/>
  <c r="B354" i="1"/>
  <c r="D350" i="1"/>
  <c r="AA350" i="1" s="1"/>
  <c r="B350" i="1"/>
  <c r="B346" i="1"/>
  <c r="D346" i="1"/>
  <c r="AA346" i="1" s="1"/>
  <c r="D342" i="1"/>
  <c r="B342" i="1"/>
  <c r="D338" i="1"/>
  <c r="AA338" i="1" s="1"/>
  <c r="B338" i="1"/>
  <c r="D334" i="1"/>
  <c r="B334" i="1"/>
  <c r="D330" i="1"/>
  <c r="AA330" i="1" s="1"/>
  <c r="B330" i="1"/>
  <c r="D326" i="1"/>
  <c r="B326" i="1"/>
  <c r="D322" i="1"/>
  <c r="AA322" i="1" s="1"/>
  <c r="B322" i="1"/>
  <c r="D318" i="1"/>
  <c r="B318" i="1"/>
  <c r="D314" i="1"/>
  <c r="AA314" i="1" s="1"/>
  <c r="B314" i="1"/>
  <c r="D310" i="1"/>
  <c r="B310" i="1"/>
  <c r="D306" i="1"/>
  <c r="AA306" i="1" s="1"/>
  <c r="B306" i="1"/>
  <c r="B302" i="1"/>
  <c r="D302" i="1"/>
  <c r="B298" i="1"/>
  <c r="D298" i="1"/>
  <c r="AA298" i="1" s="1"/>
  <c r="D294" i="1"/>
  <c r="B294" i="1"/>
  <c r="B290" i="1"/>
  <c r="D290" i="1"/>
  <c r="AA290" i="1" s="1"/>
  <c r="B286" i="1"/>
  <c r="D286" i="1"/>
  <c r="B282" i="1"/>
  <c r="D282" i="1"/>
  <c r="AA282" i="1" s="1"/>
  <c r="D278" i="1"/>
  <c r="B278" i="1"/>
  <c r="B274" i="1"/>
  <c r="D274" i="1"/>
  <c r="AA274" i="1" s="1"/>
  <c r="B270" i="1"/>
  <c r="D270" i="1"/>
  <c r="B266" i="1"/>
  <c r="D266" i="1"/>
  <c r="AA266" i="1" s="1"/>
  <c r="D262" i="1"/>
  <c r="B262" i="1"/>
  <c r="B258" i="1"/>
  <c r="D258" i="1"/>
  <c r="AA258" i="1" s="1"/>
  <c r="B254" i="1"/>
  <c r="D254" i="1"/>
  <c r="B250" i="1"/>
  <c r="D250" i="1"/>
  <c r="AA250" i="1" s="1"/>
  <c r="D246" i="1"/>
  <c r="B246" i="1"/>
  <c r="B242" i="1"/>
  <c r="D242" i="1"/>
  <c r="AA242" i="1" s="1"/>
  <c r="B238" i="1"/>
  <c r="D238" i="1"/>
  <c r="B234" i="1"/>
  <c r="D234" i="1"/>
  <c r="AA234" i="1" s="1"/>
  <c r="D230" i="1"/>
  <c r="B230" i="1"/>
  <c r="B226" i="1"/>
  <c r="D226" i="1"/>
  <c r="AA226" i="1" s="1"/>
  <c r="B222" i="1"/>
  <c r="D222" i="1"/>
  <c r="B218" i="1"/>
  <c r="D218" i="1"/>
  <c r="AA218" i="1" s="1"/>
  <c r="D214" i="1"/>
  <c r="B214" i="1"/>
  <c r="B210" i="1"/>
  <c r="D210" i="1"/>
  <c r="AA210" i="1" s="1"/>
  <c r="B206" i="1"/>
  <c r="D206" i="1"/>
  <c r="B202" i="1"/>
  <c r="D202" i="1"/>
  <c r="AA202" i="1" s="1"/>
  <c r="D198" i="1"/>
  <c r="B198" i="1"/>
  <c r="B194" i="1"/>
  <c r="D194" i="1"/>
  <c r="B190" i="1"/>
  <c r="D190" i="1"/>
  <c r="AA190" i="1" s="1"/>
  <c r="B186" i="1"/>
  <c r="D186" i="1"/>
  <c r="AA186" i="1" s="1"/>
  <c r="D182" i="1"/>
  <c r="AA182" i="1" s="1"/>
  <c r="B182" i="1"/>
  <c r="B178" i="1"/>
  <c r="D178" i="1"/>
  <c r="AA178" i="1" s="1"/>
  <c r="B174" i="1"/>
  <c r="D174" i="1"/>
  <c r="AA174" i="1" s="1"/>
  <c r="B170" i="1"/>
  <c r="D170" i="1"/>
  <c r="AA170" i="1" s="1"/>
  <c r="D166" i="1"/>
  <c r="B166" i="1"/>
  <c r="B162" i="1"/>
  <c r="D162" i="1"/>
  <c r="B158" i="1"/>
  <c r="D158" i="1"/>
  <c r="B154" i="1"/>
  <c r="D154" i="1"/>
  <c r="D150" i="1"/>
  <c r="B150" i="1"/>
  <c r="B146" i="1"/>
  <c r="D146" i="1"/>
  <c r="B142" i="1"/>
  <c r="D142" i="1"/>
  <c r="AA142" i="1" s="1"/>
  <c r="B138" i="1"/>
  <c r="D138" i="1"/>
  <c r="AA138" i="1" s="1"/>
  <c r="D134" i="1"/>
  <c r="AA134" i="1" s="1"/>
  <c r="B134" i="1"/>
  <c r="B130" i="1"/>
  <c r="D130" i="1"/>
  <c r="B126" i="1"/>
  <c r="D126" i="1"/>
  <c r="B122" i="1"/>
  <c r="D122" i="1"/>
  <c r="D118" i="1"/>
  <c r="B118" i="1"/>
  <c r="B114" i="1"/>
  <c r="D114" i="1"/>
  <c r="B110" i="1"/>
  <c r="D110" i="1"/>
  <c r="B106" i="1"/>
  <c r="D106" i="1"/>
  <c r="D102" i="1"/>
  <c r="B102" i="1"/>
  <c r="B98" i="1"/>
  <c r="D98" i="1"/>
  <c r="B94" i="1"/>
  <c r="D94" i="1"/>
  <c r="B90" i="1"/>
  <c r="D90" i="1"/>
  <c r="D86" i="1"/>
  <c r="B86" i="1"/>
  <c r="B82" i="1"/>
  <c r="D82" i="1"/>
  <c r="B78" i="1"/>
  <c r="D78" i="1"/>
  <c r="B74" i="1"/>
  <c r="D74" i="1"/>
  <c r="D70" i="1"/>
  <c r="B70" i="1"/>
  <c r="B66" i="1"/>
  <c r="D66" i="1"/>
  <c r="B62" i="1"/>
  <c r="D62" i="1"/>
  <c r="B58" i="1"/>
  <c r="D58" i="1"/>
  <c r="D54" i="1"/>
  <c r="B54" i="1"/>
  <c r="B50" i="1"/>
  <c r="D50" i="1"/>
  <c r="D479" i="1"/>
  <c r="AA479" i="1" s="1"/>
  <c r="B479" i="1"/>
  <c r="D455" i="1"/>
  <c r="B455" i="1"/>
  <c r="D427" i="1"/>
  <c r="B427" i="1"/>
  <c r="D391" i="1"/>
  <c r="B391" i="1"/>
  <c r="D351" i="1"/>
  <c r="B351" i="1"/>
  <c r="D299" i="1"/>
  <c r="AA299" i="1" s="1"/>
  <c r="B299" i="1"/>
  <c r="B231" i="1"/>
  <c r="D231" i="1"/>
  <c r="AA231" i="1" s="1"/>
  <c r="D91" i="1"/>
  <c r="B91" i="1"/>
  <c r="B497" i="1"/>
  <c r="D497" i="1"/>
  <c r="AA497" i="1" s="1"/>
  <c r="D481" i="1"/>
  <c r="B481" i="1"/>
  <c r="B465" i="1"/>
  <c r="D465" i="1"/>
  <c r="AA465" i="1" s="1"/>
  <c r="D453" i="1"/>
  <c r="AA453" i="1" s="1"/>
  <c r="B453" i="1"/>
  <c r="D441" i="1"/>
  <c r="B441" i="1"/>
  <c r="D425" i="1"/>
  <c r="B425" i="1"/>
  <c r="D413" i="1"/>
  <c r="B413" i="1"/>
  <c r="B405" i="1"/>
  <c r="D405" i="1"/>
  <c r="D397" i="1"/>
  <c r="B397" i="1"/>
  <c r="D393" i="1"/>
  <c r="B393" i="1"/>
  <c r="D385" i="1"/>
  <c r="AA385" i="1" s="1"/>
  <c r="B385" i="1"/>
  <c r="D381" i="1"/>
  <c r="AA381" i="1" s="1"/>
  <c r="B381" i="1"/>
  <c r="D377" i="1"/>
  <c r="AA377" i="1" s="1"/>
  <c r="B377" i="1"/>
  <c r="D373" i="1"/>
  <c r="AA373" i="1" s="1"/>
  <c r="B373" i="1"/>
  <c r="B369" i="1"/>
  <c r="D369" i="1"/>
  <c r="AA369" i="1" s="1"/>
  <c r="D365" i="1"/>
  <c r="B365" i="1"/>
  <c r="D361" i="1"/>
  <c r="AA361" i="1" s="1"/>
  <c r="B361" i="1"/>
  <c r="D357" i="1"/>
  <c r="B357" i="1"/>
  <c r="D353" i="1"/>
  <c r="B353" i="1"/>
  <c r="D349" i="1"/>
  <c r="B349" i="1"/>
  <c r="D345" i="1"/>
  <c r="B345" i="1"/>
  <c r="D341" i="1"/>
  <c r="AA341" i="1" s="1"/>
  <c r="B341" i="1"/>
  <c r="B337" i="1"/>
  <c r="D337" i="1"/>
  <c r="AA337" i="1" s="1"/>
  <c r="D333" i="1"/>
  <c r="AA333" i="1" s="1"/>
  <c r="B333" i="1"/>
  <c r="D329" i="1"/>
  <c r="AA329" i="1" s="1"/>
  <c r="B329" i="1"/>
  <c r="D325" i="1"/>
  <c r="AA325" i="1" s="1"/>
  <c r="B325" i="1"/>
  <c r="D321" i="1"/>
  <c r="AA321" i="1" s="1"/>
  <c r="B321" i="1"/>
  <c r="D317" i="1"/>
  <c r="AA317" i="1" s="1"/>
  <c r="B317" i="1"/>
  <c r="D313" i="1"/>
  <c r="AA313" i="1" s="1"/>
  <c r="B313" i="1"/>
  <c r="D309" i="1"/>
  <c r="AA309" i="1" s="1"/>
  <c r="B309" i="1"/>
  <c r="D305" i="1"/>
  <c r="AA305" i="1" s="1"/>
  <c r="B305" i="1"/>
  <c r="D301" i="1"/>
  <c r="AA301" i="1" s="1"/>
  <c r="B301" i="1"/>
  <c r="D297" i="1"/>
  <c r="AA297" i="1" s="1"/>
  <c r="B297" i="1"/>
  <c r="D293" i="1"/>
  <c r="AA293" i="1" s="1"/>
  <c r="B293" i="1"/>
  <c r="D289" i="1"/>
  <c r="AA289" i="1" s="1"/>
  <c r="B289" i="1"/>
  <c r="D285" i="1"/>
  <c r="AA285" i="1" s="1"/>
  <c r="B285" i="1"/>
  <c r="D281" i="1"/>
  <c r="AA281" i="1" s="1"/>
  <c r="B281" i="1"/>
  <c r="D277" i="1"/>
  <c r="AA277" i="1" s="1"/>
  <c r="B277" i="1"/>
  <c r="D273" i="1"/>
  <c r="AA273" i="1" s="1"/>
  <c r="B273" i="1"/>
  <c r="D269" i="1"/>
  <c r="AA269" i="1" s="1"/>
  <c r="B269" i="1"/>
  <c r="D265" i="1"/>
  <c r="AA265" i="1" s="1"/>
  <c r="B265" i="1"/>
  <c r="D261" i="1"/>
  <c r="AA261" i="1" s="1"/>
  <c r="B261" i="1"/>
  <c r="D257" i="1"/>
  <c r="AA257" i="1" s="1"/>
  <c r="B257" i="1"/>
  <c r="D253" i="1"/>
  <c r="AA253" i="1" s="1"/>
  <c r="B253" i="1"/>
  <c r="D249" i="1"/>
  <c r="AA249" i="1" s="1"/>
  <c r="B249" i="1"/>
  <c r="D245" i="1"/>
  <c r="AA245" i="1" s="1"/>
  <c r="B245" i="1"/>
  <c r="D241" i="1"/>
  <c r="AA241" i="1" s="1"/>
  <c r="B241" i="1"/>
  <c r="D237" i="1"/>
  <c r="AA237" i="1" s="1"/>
  <c r="B237" i="1"/>
  <c r="D233" i="1"/>
  <c r="AA233" i="1" s="1"/>
  <c r="B233" i="1"/>
  <c r="D229" i="1"/>
  <c r="AA229" i="1" s="1"/>
  <c r="B229" i="1"/>
  <c r="D225" i="1"/>
  <c r="AA225" i="1" s="1"/>
  <c r="B225" i="1"/>
  <c r="D221" i="1"/>
  <c r="AA221" i="1" s="1"/>
  <c r="B221" i="1"/>
  <c r="D217" i="1"/>
  <c r="AA217" i="1" s="1"/>
  <c r="B217" i="1"/>
  <c r="D213" i="1"/>
  <c r="AA213" i="1" s="1"/>
  <c r="B213" i="1"/>
  <c r="D209" i="1"/>
  <c r="AA209" i="1" s="1"/>
  <c r="B209" i="1"/>
  <c r="D205" i="1"/>
  <c r="AA205" i="1" s="1"/>
  <c r="B205" i="1"/>
  <c r="D201" i="1"/>
  <c r="AA201" i="1" s="1"/>
  <c r="B201" i="1"/>
  <c r="D197" i="1"/>
  <c r="AA197" i="1" s="1"/>
  <c r="B197" i="1"/>
  <c r="D193" i="1"/>
  <c r="AA193" i="1" s="1"/>
  <c r="B193" i="1"/>
  <c r="D189" i="1"/>
  <c r="B189" i="1"/>
  <c r="D185" i="1"/>
  <c r="B185" i="1"/>
  <c r="D181" i="1"/>
  <c r="B181" i="1"/>
  <c r="D177" i="1"/>
  <c r="B177" i="1"/>
  <c r="D173" i="1"/>
  <c r="B173" i="1"/>
  <c r="D169" i="1"/>
  <c r="AA169" i="1" s="1"/>
  <c r="B169" i="1"/>
  <c r="D165" i="1"/>
  <c r="AA165" i="1" s="1"/>
  <c r="B165" i="1"/>
  <c r="D161" i="1"/>
  <c r="AA161" i="1" s="1"/>
  <c r="B161" i="1"/>
  <c r="D157" i="1"/>
  <c r="AA157" i="1" s="1"/>
  <c r="B157" i="1"/>
  <c r="D153" i="1"/>
  <c r="AA153" i="1" s="1"/>
  <c r="B153" i="1"/>
  <c r="D149" i="1"/>
  <c r="AA149" i="1" s="1"/>
  <c r="B149" i="1"/>
  <c r="D145" i="1"/>
  <c r="AA145" i="1" s="1"/>
  <c r="B145" i="1"/>
  <c r="D141" i="1"/>
  <c r="B141" i="1"/>
  <c r="D137" i="1"/>
  <c r="AA137" i="1" s="1"/>
  <c r="B137" i="1"/>
  <c r="D133" i="1"/>
  <c r="B133" i="1"/>
  <c r="D129" i="1"/>
  <c r="B129" i="1"/>
  <c r="D125" i="1"/>
  <c r="B125" i="1"/>
  <c r="D121" i="1"/>
  <c r="B121" i="1"/>
  <c r="D117" i="1"/>
  <c r="B117" i="1"/>
  <c r="D113" i="1"/>
  <c r="B113" i="1"/>
  <c r="D109" i="1"/>
  <c r="B109" i="1"/>
  <c r="D105" i="1"/>
  <c r="B105" i="1"/>
  <c r="D101" i="1"/>
  <c r="B101" i="1"/>
  <c r="D97" i="1"/>
  <c r="B97" i="1"/>
  <c r="D93" i="1"/>
  <c r="B93" i="1"/>
  <c r="D89" i="1"/>
  <c r="B89" i="1"/>
  <c r="D85" i="1"/>
  <c r="B85" i="1"/>
  <c r="D81" i="1"/>
  <c r="B81" i="1"/>
  <c r="D77" i="1"/>
  <c r="B77" i="1"/>
  <c r="D73" i="1"/>
  <c r="B73" i="1"/>
  <c r="D69" i="1"/>
  <c r="B69" i="1"/>
  <c r="D65" i="1"/>
  <c r="B65" i="1"/>
  <c r="D61" i="1"/>
  <c r="B61" i="1"/>
  <c r="D57" i="1"/>
  <c r="B57" i="1"/>
  <c r="D53" i="1"/>
  <c r="B53" i="1"/>
  <c r="D49" i="1"/>
  <c r="B49" i="1"/>
  <c r="D495" i="1"/>
  <c r="AA495" i="1" s="1"/>
  <c r="B495" i="1"/>
  <c r="D487" i="1"/>
  <c r="B487" i="1"/>
  <c r="D471" i="1"/>
  <c r="B471" i="1"/>
  <c r="D459" i="1"/>
  <c r="B459" i="1"/>
  <c r="D447" i="1"/>
  <c r="AA447" i="1" s="1"/>
  <c r="B447" i="1"/>
  <c r="D439" i="1"/>
  <c r="AA439" i="1" s="1"/>
  <c r="B439" i="1"/>
  <c r="D431" i="1"/>
  <c r="B431" i="1"/>
  <c r="D419" i="1"/>
  <c r="AA419" i="1" s="1"/>
  <c r="B419" i="1"/>
  <c r="D411" i="1"/>
  <c r="AA411" i="1" s="1"/>
  <c r="B411" i="1"/>
  <c r="D403" i="1"/>
  <c r="B403" i="1"/>
  <c r="D399" i="1"/>
  <c r="B399" i="1"/>
  <c r="D387" i="1"/>
  <c r="B387" i="1"/>
  <c r="D375" i="1"/>
  <c r="B375" i="1"/>
  <c r="D367" i="1"/>
  <c r="AA367" i="1" s="1"/>
  <c r="B367" i="1"/>
  <c r="D355" i="1"/>
  <c r="B355" i="1"/>
  <c r="D343" i="1"/>
  <c r="B343" i="1"/>
  <c r="D335" i="1"/>
  <c r="AA335" i="1" s="1"/>
  <c r="B335" i="1"/>
  <c r="D327" i="1"/>
  <c r="AA327" i="1" s="1"/>
  <c r="B327" i="1"/>
  <c r="D319" i="1"/>
  <c r="AA319" i="1" s="1"/>
  <c r="B319" i="1"/>
  <c r="D311" i="1"/>
  <c r="AA311" i="1" s="1"/>
  <c r="B311" i="1"/>
  <c r="D303" i="1"/>
  <c r="AA303" i="1" s="1"/>
  <c r="B303" i="1"/>
  <c r="D291" i="1"/>
  <c r="AA291" i="1" s="1"/>
  <c r="B291" i="1"/>
  <c r="D283" i="1"/>
  <c r="AA283" i="1" s="1"/>
  <c r="B283" i="1"/>
  <c r="D275" i="1"/>
  <c r="AA275" i="1" s="1"/>
  <c r="B275" i="1"/>
  <c r="D267" i="1"/>
  <c r="AA267" i="1" s="1"/>
  <c r="B267" i="1"/>
  <c r="D259" i="1"/>
  <c r="AA259" i="1" s="1"/>
  <c r="B259" i="1"/>
  <c r="D251" i="1"/>
  <c r="AA251" i="1" s="1"/>
  <c r="B251" i="1"/>
  <c r="D243" i="1"/>
  <c r="AA243" i="1" s="1"/>
  <c r="B243" i="1"/>
  <c r="D239" i="1"/>
  <c r="AA239" i="1" s="1"/>
  <c r="B239" i="1"/>
  <c r="D227" i="1"/>
  <c r="AA227" i="1" s="1"/>
  <c r="B227" i="1"/>
  <c r="D215" i="1"/>
  <c r="AA215" i="1" s="1"/>
  <c r="B215" i="1"/>
  <c r="D207" i="1"/>
  <c r="AA207" i="1" s="1"/>
  <c r="B207" i="1"/>
  <c r="D199" i="1"/>
  <c r="AA199" i="1" s="1"/>
  <c r="B199" i="1"/>
  <c r="D191" i="1"/>
  <c r="AA191" i="1" s="1"/>
  <c r="B191" i="1"/>
  <c r="B183" i="1"/>
  <c r="D183" i="1"/>
  <c r="D175" i="1"/>
  <c r="B175" i="1"/>
  <c r="B167" i="1"/>
  <c r="D167" i="1"/>
  <c r="AA167" i="1" s="1"/>
  <c r="B159" i="1"/>
  <c r="D159" i="1"/>
  <c r="AA159" i="1" s="1"/>
  <c r="D147" i="1"/>
  <c r="AA147" i="1" s="1"/>
  <c r="B147" i="1"/>
  <c r="D139" i="1"/>
  <c r="B139" i="1"/>
  <c r="D131" i="1"/>
  <c r="B131" i="1"/>
  <c r="D79" i="1"/>
  <c r="B79" i="1"/>
  <c r="D501" i="1"/>
  <c r="AA501" i="1" s="1"/>
  <c r="B501" i="1"/>
  <c r="D493" i="1"/>
  <c r="AA493" i="1" s="1"/>
  <c r="B493" i="1"/>
  <c r="D489" i="1"/>
  <c r="B489" i="1"/>
  <c r="D485" i="1"/>
  <c r="B485" i="1"/>
  <c r="D477" i="1"/>
  <c r="B477" i="1"/>
  <c r="D473" i="1"/>
  <c r="B473" i="1"/>
  <c r="D469" i="1"/>
  <c r="AA469" i="1" s="1"/>
  <c r="B469" i="1"/>
  <c r="D461" i="1"/>
  <c r="AA461" i="1" s="1"/>
  <c r="B461" i="1"/>
  <c r="D457" i="1"/>
  <c r="AA457" i="1" s="1"/>
  <c r="B457" i="1"/>
  <c r="D449" i="1"/>
  <c r="B449" i="1"/>
  <c r="D445" i="1"/>
  <c r="B445" i="1"/>
  <c r="B437" i="1"/>
  <c r="D437" i="1"/>
  <c r="AA437" i="1" s="1"/>
  <c r="B433" i="1"/>
  <c r="D433" i="1"/>
  <c r="D429" i="1"/>
  <c r="B429" i="1"/>
  <c r="D421" i="1"/>
  <c r="AA421" i="1" s="1"/>
  <c r="B421" i="1"/>
  <c r="D417" i="1"/>
  <c r="AA417" i="1" s="1"/>
  <c r="B417" i="1"/>
  <c r="D409" i="1"/>
  <c r="AA409" i="1" s="1"/>
  <c r="B409" i="1"/>
  <c r="B401" i="1"/>
  <c r="D401" i="1"/>
  <c r="D389" i="1"/>
  <c r="B389" i="1"/>
  <c r="D500" i="1"/>
  <c r="AA500" i="1" s="1"/>
  <c r="B500" i="1"/>
  <c r="B496" i="1"/>
  <c r="D496" i="1"/>
  <c r="AA496" i="1" s="1"/>
  <c r="B492" i="1"/>
  <c r="D492" i="1"/>
  <c r="AA492" i="1" s="1"/>
  <c r="D488" i="1"/>
  <c r="AA488" i="1" s="1"/>
  <c r="B488" i="1"/>
  <c r="D484" i="1"/>
  <c r="AA484" i="1" s="1"/>
  <c r="B484" i="1"/>
  <c r="B480" i="1"/>
  <c r="D480" i="1"/>
  <c r="AA480" i="1" s="1"/>
  <c r="B476" i="1"/>
  <c r="D476" i="1"/>
  <c r="AA476" i="1" s="1"/>
  <c r="D472" i="1"/>
  <c r="B472" i="1"/>
  <c r="D468" i="1"/>
  <c r="B468" i="1"/>
  <c r="B464" i="1"/>
  <c r="D464" i="1"/>
  <c r="B460" i="1"/>
  <c r="D460" i="1"/>
  <c r="D456" i="1"/>
  <c r="B456" i="1"/>
  <c r="D452" i="1"/>
  <c r="B452" i="1"/>
  <c r="B448" i="1"/>
  <c r="D448" i="1"/>
  <c r="B444" i="1"/>
  <c r="D444" i="1"/>
  <c r="AA444" i="1" s="1"/>
  <c r="D440" i="1"/>
  <c r="B440" i="1"/>
  <c r="D436" i="1"/>
  <c r="AA436" i="1" s="1"/>
  <c r="B436" i="1"/>
  <c r="B432" i="1"/>
  <c r="D432" i="1"/>
  <c r="AA432" i="1" s="1"/>
  <c r="B428" i="1"/>
  <c r="D428" i="1"/>
  <c r="D424" i="1"/>
  <c r="AA424" i="1" s="1"/>
  <c r="B424" i="1"/>
  <c r="D420" i="1"/>
  <c r="AA420" i="1" s="1"/>
  <c r="B420" i="1"/>
  <c r="B416" i="1"/>
  <c r="D416" i="1"/>
  <c r="B412" i="1"/>
  <c r="D412" i="1"/>
  <c r="D408" i="1"/>
  <c r="B408" i="1"/>
  <c r="D404" i="1"/>
  <c r="B404" i="1"/>
  <c r="B400" i="1"/>
  <c r="D400" i="1"/>
  <c r="B396" i="1"/>
  <c r="D396" i="1"/>
  <c r="D392" i="1"/>
  <c r="B392" i="1"/>
  <c r="D388" i="1"/>
  <c r="AA388" i="1" s="1"/>
  <c r="B388" i="1"/>
  <c r="B384" i="1"/>
  <c r="D384" i="1"/>
  <c r="AA384" i="1" s="1"/>
  <c r="B380" i="1"/>
  <c r="D380" i="1"/>
  <c r="D376" i="1"/>
  <c r="B376" i="1"/>
  <c r="D372" i="1"/>
  <c r="B372" i="1"/>
  <c r="B368" i="1"/>
  <c r="D368" i="1"/>
  <c r="AA368" i="1" s="1"/>
  <c r="B364" i="1"/>
  <c r="D364" i="1"/>
  <c r="AA364" i="1" s="1"/>
  <c r="D360" i="1"/>
  <c r="B360" i="1"/>
  <c r="D356" i="1"/>
  <c r="AA356" i="1" s="1"/>
  <c r="B356" i="1"/>
  <c r="B352" i="1"/>
  <c r="D352" i="1"/>
  <c r="B348" i="1"/>
  <c r="D348" i="1"/>
  <c r="AA348" i="1" s="1"/>
  <c r="D344" i="1"/>
  <c r="B344" i="1"/>
  <c r="D340" i="1"/>
  <c r="B340" i="1"/>
  <c r="B336" i="1"/>
  <c r="D336" i="1"/>
  <c r="AA336" i="1" s="1"/>
  <c r="B332" i="1"/>
  <c r="D332" i="1"/>
  <c r="D328" i="1"/>
  <c r="AA328" i="1" s="1"/>
  <c r="B328" i="1"/>
  <c r="B324" i="1"/>
  <c r="D324" i="1"/>
  <c r="D320" i="1"/>
  <c r="AA320" i="1" s="1"/>
  <c r="B320" i="1"/>
  <c r="B316" i="1"/>
  <c r="D316" i="1"/>
  <c r="D312" i="1"/>
  <c r="AA312" i="1" s="1"/>
  <c r="B312" i="1"/>
  <c r="B308" i="1"/>
  <c r="D308" i="1"/>
  <c r="D304" i="1"/>
  <c r="AA304" i="1" s="1"/>
  <c r="B304" i="1"/>
  <c r="D300" i="1"/>
  <c r="AA300" i="1" s="1"/>
  <c r="B300" i="1"/>
  <c r="D296" i="1"/>
  <c r="AA296" i="1" s="1"/>
  <c r="B296" i="1"/>
  <c r="D292" i="1"/>
  <c r="B292" i="1"/>
  <c r="D288" i="1"/>
  <c r="AA288" i="1" s="1"/>
  <c r="B288" i="1"/>
  <c r="D284" i="1"/>
  <c r="B284" i="1"/>
  <c r="D280" i="1"/>
  <c r="AA280" i="1" s="1"/>
  <c r="B280" i="1"/>
  <c r="D276" i="1"/>
  <c r="B276" i="1"/>
  <c r="D272" i="1"/>
  <c r="AA272" i="1" s="1"/>
  <c r="B272" i="1"/>
  <c r="B268" i="1"/>
  <c r="D268" i="1"/>
  <c r="AA268" i="1" s="1"/>
  <c r="D264" i="1"/>
  <c r="AA264" i="1" s="1"/>
  <c r="B264" i="1"/>
  <c r="D260" i="1"/>
  <c r="B260" i="1"/>
  <c r="D256" i="1"/>
  <c r="AA256" i="1" s="1"/>
  <c r="B256" i="1"/>
  <c r="B252" i="1"/>
  <c r="D252" i="1"/>
  <c r="AA252" i="1" s="1"/>
  <c r="D248" i="1"/>
  <c r="AA248" i="1" s="1"/>
  <c r="B248" i="1"/>
  <c r="B244" i="1"/>
  <c r="D244" i="1"/>
  <c r="D240" i="1"/>
  <c r="AA240" i="1" s="1"/>
  <c r="B240" i="1"/>
  <c r="D236" i="1"/>
  <c r="B236" i="1"/>
  <c r="D232" i="1"/>
  <c r="AA232" i="1" s="1"/>
  <c r="B232" i="1"/>
  <c r="D228" i="1"/>
  <c r="AA228" i="1" s="1"/>
  <c r="B228" i="1"/>
  <c r="D224" i="1"/>
  <c r="AA224" i="1" s="1"/>
  <c r="B224" i="1"/>
  <c r="D220" i="1"/>
  <c r="B220" i="1"/>
  <c r="B216" i="1"/>
  <c r="D216" i="1"/>
  <c r="AA216" i="1" s="1"/>
  <c r="D212" i="1"/>
  <c r="AA212" i="1" s="1"/>
  <c r="B212" i="1"/>
  <c r="D208" i="1"/>
  <c r="AA208" i="1" s="1"/>
  <c r="B208" i="1"/>
  <c r="B204" i="1"/>
  <c r="D204" i="1"/>
  <c r="D200" i="1"/>
  <c r="AA200" i="1" s="1"/>
  <c r="B200" i="1"/>
  <c r="D196" i="1"/>
  <c r="B196" i="1"/>
  <c r="D192" i="1"/>
  <c r="AA192" i="1" s="1"/>
  <c r="B192" i="1"/>
  <c r="B188" i="1"/>
  <c r="D188" i="1"/>
  <c r="AA188" i="1" s="1"/>
  <c r="D184" i="1"/>
  <c r="AA184" i="1" s="1"/>
  <c r="B184" i="1"/>
  <c r="D180" i="1"/>
  <c r="AA180" i="1" s="1"/>
  <c r="B180" i="1"/>
  <c r="D176" i="1"/>
  <c r="AA176" i="1" s="1"/>
  <c r="B176" i="1"/>
  <c r="D172" i="1"/>
  <c r="AA172" i="1" s="1"/>
  <c r="B172" i="1"/>
  <c r="B168" i="1"/>
  <c r="D168" i="1"/>
  <c r="AA168" i="1" s="1"/>
  <c r="D164" i="1"/>
  <c r="B164" i="1"/>
  <c r="D160" i="1"/>
  <c r="B160" i="1"/>
  <c r="D156" i="1"/>
  <c r="B156" i="1"/>
  <c r="D152" i="1"/>
  <c r="B152" i="1"/>
  <c r="D148" i="1"/>
  <c r="B148" i="1"/>
  <c r="D144" i="1"/>
  <c r="AA144" i="1" s="1"/>
  <c r="B144" i="1"/>
  <c r="B140" i="1"/>
  <c r="D140" i="1"/>
  <c r="AA140" i="1" s="1"/>
  <c r="D136" i="1"/>
  <c r="AA136" i="1" s="1"/>
  <c r="B136" i="1"/>
  <c r="D132" i="1"/>
  <c r="B132" i="1"/>
  <c r="D128" i="1"/>
  <c r="B128" i="1"/>
  <c r="B124" i="1"/>
  <c r="D124" i="1"/>
  <c r="D120" i="1"/>
  <c r="B120" i="1"/>
  <c r="D116" i="1"/>
  <c r="B116" i="1"/>
  <c r="D112" i="1"/>
  <c r="B112" i="1"/>
  <c r="D108" i="1"/>
  <c r="B108" i="1"/>
  <c r="D104" i="1"/>
  <c r="B104" i="1"/>
  <c r="D100" i="1"/>
  <c r="B100" i="1"/>
  <c r="D96" i="1"/>
  <c r="B96" i="1"/>
  <c r="D92" i="1"/>
  <c r="B92" i="1"/>
  <c r="D88" i="1"/>
  <c r="B88" i="1"/>
  <c r="D84" i="1"/>
  <c r="B84" i="1"/>
  <c r="D80" i="1"/>
  <c r="B80" i="1"/>
  <c r="B76" i="1"/>
  <c r="D76" i="1"/>
  <c r="D72" i="1"/>
  <c r="B72" i="1"/>
  <c r="B68" i="1"/>
  <c r="D68" i="1"/>
  <c r="D64" i="1"/>
  <c r="B64" i="1"/>
  <c r="B60" i="1"/>
  <c r="D60" i="1"/>
  <c r="D56" i="1"/>
  <c r="B56" i="1"/>
  <c r="D52" i="1"/>
  <c r="B52" i="1"/>
  <c r="D48" i="1"/>
  <c r="B48" i="1"/>
  <c r="AA452" i="1"/>
  <c r="AA365" i="1" l="1"/>
  <c r="AA470" i="1"/>
  <c r="AA490" i="1"/>
  <c r="AA395" i="1"/>
  <c r="AA236" i="1"/>
  <c r="AA260" i="1"/>
  <c r="AA471" i="1"/>
  <c r="AA51" i="1"/>
  <c r="AA83" i="1"/>
  <c r="AA95" i="1"/>
  <c r="AA103" i="1"/>
  <c r="AA130" i="1"/>
  <c r="AA72" i="1"/>
  <c r="AA126" i="1"/>
  <c r="AA93" i="1"/>
  <c r="AA65" i="1"/>
  <c r="AA146" i="1"/>
  <c r="AA357" i="1"/>
  <c r="AA141" i="1"/>
  <c r="AA76" i="1"/>
  <c r="AA351" i="1"/>
  <c r="AA412" i="1"/>
  <c r="AA392" i="1"/>
  <c r="AA445" i="1"/>
  <c r="AA475" i="1"/>
  <c r="AA164" i="1"/>
  <c r="AA353" i="1"/>
  <c r="AA206" i="1"/>
  <c r="AA270" i="1"/>
  <c r="AA334" i="1"/>
  <c r="AA139" i="1"/>
  <c r="AA440" i="1"/>
  <c r="AA316" i="1"/>
  <c r="AA403" i="1"/>
  <c r="AA428" i="1"/>
  <c r="AA474" i="1"/>
  <c r="AA71" i="1"/>
  <c r="AA123" i="1"/>
  <c r="AA62" i="1"/>
  <c r="AA78" i="1"/>
  <c r="AA80" i="1"/>
  <c r="AA100" i="1"/>
  <c r="AA81" i="1"/>
  <c r="AA150" i="1"/>
  <c r="AA425" i="1"/>
  <c r="AA462" i="1"/>
  <c r="AA68" i="1"/>
  <c r="AA344" i="1"/>
  <c r="AA429" i="1"/>
  <c r="AA483" i="1"/>
  <c r="AA276" i="1"/>
  <c r="AA214" i="1"/>
  <c r="AA278" i="1"/>
  <c r="AA345" i="1"/>
  <c r="AA426" i="1"/>
  <c r="AA220" i="1"/>
  <c r="AA332" i="1"/>
  <c r="AA393" i="1"/>
  <c r="AA433" i="1"/>
  <c r="AA478" i="1"/>
  <c r="AA75" i="1"/>
  <c r="AA86" i="1"/>
  <c r="AA102" i="1"/>
  <c r="AA50" i="1"/>
  <c r="AA98" i="1"/>
  <c r="AA56" i="1"/>
  <c r="AA88" i="1"/>
  <c r="AA113" i="1"/>
  <c r="AA77" i="1"/>
  <c r="AA106" i="1"/>
  <c r="AA132" i="1"/>
  <c r="AA96" i="1"/>
  <c r="AA154" i="1"/>
  <c r="AA194" i="1"/>
  <c r="AA387" i="1"/>
  <c r="AA84" i="1"/>
  <c r="AA183" i="1"/>
  <c r="AA105" i="1"/>
  <c r="AA181" i="1"/>
  <c r="AA343" i="1"/>
  <c r="AA359" i="1"/>
  <c r="AA404" i="1"/>
  <c r="AA427" i="1"/>
  <c r="AA410" i="1"/>
  <c r="AA441" i="1"/>
  <c r="AA456" i="1"/>
  <c r="AA464" i="1"/>
  <c r="AA481" i="1"/>
  <c r="AA97" i="1"/>
  <c r="AA166" i="1"/>
  <c r="AA187" i="1"/>
  <c r="AA355" i="1"/>
  <c r="AA416" i="1"/>
  <c r="AA487" i="1"/>
  <c r="AA370" i="1"/>
  <c r="AA408" i="1"/>
  <c r="AA244" i="1"/>
  <c r="AA308" i="1"/>
  <c r="AA73" i="1"/>
  <c r="AA222" i="1"/>
  <c r="AA254" i="1"/>
  <c r="AA286" i="1"/>
  <c r="AA318" i="1"/>
  <c r="AA390" i="1"/>
  <c r="AA378" i="1"/>
  <c r="AA451" i="1"/>
  <c r="AA152" i="1"/>
  <c r="AA376" i="1"/>
  <c r="AA396" i="1"/>
  <c r="AA449" i="1"/>
  <c r="AA67" i="1"/>
  <c r="AA70" i="1"/>
  <c r="AA127" i="1"/>
  <c r="AA99" i="1"/>
  <c r="AA66" i="1"/>
  <c r="AA82" i="1"/>
  <c r="AA101" i="1"/>
  <c r="AA61" i="1"/>
  <c r="AA120" i="1"/>
  <c r="AA122" i="1"/>
  <c r="AA162" i="1"/>
  <c r="AA198" i="1"/>
  <c r="AA129" i="1"/>
  <c r="AA173" i="1"/>
  <c r="AA397" i="1"/>
  <c r="AA418" i="1"/>
  <c r="AA460" i="1"/>
  <c r="AA116" i="1"/>
  <c r="AA398" i="1"/>
  <c r="AA472" i="1"/>
  <c r="AA104" i="1"/>
  <c r="AA160" i="1"/>
  <c r="AA238" i="1"/>
  <c r="AA302" i="1"/>
  <c r="AA406" i="1"/>
  <c r="AA391" i="1"/>
  <c r="AA491" i="1"/>
  <c r="AA284" i="1"/>
  <c r="AA340" i="1"/>
  <c r="AA459" i="1"/>
  <c r="AA482" i="1"/>
  <c r="AA55" i="1"/>
  <c r="AA87" i="1"/>
  <c r="AA90" i="1"/>
  <c r="AA118" i="1"/>
  <c r="AA48" i="1"/>
  <c r="AA108" i="1"/>
  <c r="AA69" i="1"/>
  <c r="AA125" i="1"/>
  <c r="AA133" i="1"/>
  <c r="AA52" i="1"/>
  <c r="AA175" i="1"/>
  <c r="AA92" i="1"/>
  <c r="AA177" i="1"/>
  <c r="AA400" i="1"/>
  <c r="AA454" i="1"/>
  <c r="AA477" i="1"/>
  <c r="AA179" i="1"/>
  <c r="AA380" i="1"/>
  <c r="AA405" i="1"/>
  <c r="AA347" i="1"/>
  <c r="AA196" i="1"/>
  <c r="AA246" i="1"/>
  <c r="AA310" i="1"/>
  <c r="AA448" i="1"/>
  <c r="AA292" i="1"/>
  <c r="AA342" i="1"/>
  <c r="AA463" i="1"/>
  <c r="AA489" i="1"/>
  <c r="AA59" i="1"/>
  <c r="AA54" i="1"/>
  <c r="AA111" i="1"/>
  <c r="AA74" i="1"/>
  <c r="AA107" i="1"/>
  <c r="AA131" i="1"/>
  <c r="AA63" i="1"/>
  <c r="AA79" i="1"/>
  <c r="AA58" i="1"/>
  <c r="AA91" i="1"/>
  <c r="AA115" i="1"/>
  <c r="AA119" i="1"/>
  <c r="AA114" i="1"/>
  <c r="AA64" i="1"/>
  <c r="AA94" i="1"/>
  <c r="AA121" i="1"/>
  <c r="AA53" i="1"/>
  <c r="AA85" i="1"/>
  <c r="AA112" i="1"/>
  <c r="AA49" i="1"/>
  <c r="AA109" i="1"/>
  <c r="AA158" i="1"/>
  <c r="AA349" i="1"/>
  <c r="AA372" i="1"/>
  <c r="AA124" i="1"/>
  <c r="AA189" i="1"/>
  <c r="AA60" i="1"/>
  <c r="AA117" i="1"/>
  <c r="AA185" i="1"/>
  <c r="AA374" i="1"/>
  <c r="AA389" i="1"/>
  <c r="AA415" i="1"/>
  <c r="AA443" i="1"/>
  <c r="AA458" i="1"/>
  <c r="AA473" i="1"/>
  <c r="AA110" i="1"/>
  <c r="AA57" i="1"/>
  <c r="AA148" i="1"/>
  <c r="AA360" i="1"/>
  <c r="AA468" i="1"/>
  <c r="AA375" i="1"/>
  <c r="AA413" i="1"/>
  <c r="AA204" i="1"/>
  <c r="AA324" i="1"/>
  <c r="AA358" i="1"/>
  <c r="AA128" i="1"/>
  <c r="AA230" i="1"/>
  <c r="AA262" i="1"/>
  <c r="AA294" i="1"/>
  <c r="AA326" i="1"/>
  <c r="AA399" i="1"/>
  <c r="AA431" i="1"/>
  <c r="AA89" i="1"/>
  <c r="AA156" i="1"/>
  <c r="AA352" i="1"/>
  <c r="AA386" i="1"/>
  <c r="AA485" i="1"/>
  <c r="AA499" i="1"/>
  <c r="AA401" i="1"/>
  <c r="AA414" i="1"/>
  <c r="AA455" i="1"/>
  <c r="Z28" i="1" l="1"/>
  <c r="Z29" i="1"/>
  <c r="Z30" i="1"/>
  <c r="Z31" i="1"/>
  <c r="Z32" i="1"/>
  <c r="Z33" i="1"/>
  <c r="Z34" i="1"/>
  <c r="Z35" i="1"/>
  <c r="Z36" i="1"/>
  <c r="Z37" i="1"/>
  <c r="Z38" i="1"/>
  <c r="Z39" i="1"/>
  <c r="Z40" i="1"/>
  <c r="Z41" i="1"/>
  <c r="Z42" i="1"/>
  <c r="Z43" i="1"/>
  <c r="Z44" i="1"/>
  <c r="Z45" i="1"/>
  <c r="Z46" i="1"/>
  <c r="Z47" i="1"/>
  <c r="Z20" i="1"/>
  <c r="D20" i="1" s="1"/>
  <c r="Z21" i="1"/>
  <c r="Z22" i="1"/>
  <c r="Z23" i="1"/>
  <c r="Z24" i="1"/>
  <c r="D24" i="1" s="1"/>
  <c r="Z25" i="1"/>
  <c r="D25" i="1" s="1"/>
  <c r="Z26" i="1"/>
  <c r="Z27" i="1"/>
  <c r="Z19" i="1"/>
  <c r="D19" i="1" s="1"/>
  <c r="Z18" i="1"/>
  <c r="D18" i="1" s="1"/>
  <c r="D23" i="1" l="1"/>
  <c r="AA23" i="1" s="1"/>
  <c r="B23" i="1"/>
  <c r="D47" i="1"/>
  <c r="B47" i="1"/>
  <c r="D43" i="1"/>
  <c r="AA43" i="1" s="1"/>
  <c r="B43" i="1"/>
  <c r="B39" i="1"/>
  <c r="D39" i="1"/>
  <c r="AA39" i="1" s="1"/>
  <c r="D35" i="1"/>
  <c r="AA35" i="1" s="1"/>
  <c r="B35" i="1"/>
  <c r="B31" i="1"/>
  <c r="D31" i="1"/>
  <c r="AA31" i="1" s="1"/>
  <c r="B22" i="1"/>
  <c r="D22" i="1"/>
  <c r="AA22" i="1" s="1"/>
  <c r="B46" i="1"/>
  <c r="D46" i="1"/>
  <c r="B42" i="1"/>
  <c r="D42" i="1"/>
  <c r="AA42" i="1" s="1"/>
  <c r="D38" i="1"/>
  <c r="AA38" i="1" s="1"/>
  <c r="B38" i="1"/>
  <c r="B34" i="1"/>
  <c r="D34" i="1"/>
  <c r="AA34" i="1" s="1"/>
  <c r="B30" i="1"/>
  <c r="D30" i="1"/>
  <c r="AA30" i="1" s="1"/>
  <c r="D21" i="1"/>
  <c r="AA21" i="1" s="1"/>
  <c r="B21" i="1"/>
  <c r="D45" i="1"/>
  <c r="AA45" i="1" s="1"/>
  <c r="B45" i="1"/>
  <c r="D41" i="1"/>
  <c r="AA41" i="1" s="1"/>
  <c r="B41" i="1"/>
  <c r="D37" i="1"/>
  <c r="AA37" i="1" s="1"/>
  <c r="B37" i="1"/>
  <c r="D33" i="1"/>
  <c r="AA33" i="1" s="1"/>
  <c r="B33" i="1"/>
  <c r="D29" i="1"/>
  <c r="AA29" i="1" s="1"/>
  <c r="B29" i="1"/>
  <c r="D44" i="1"/>
  <c r="B44" i="1"/>
  <c r="B40" i="1"/>
  <c r="D40" i="1"/>
  <c r="AA40" i="1" s="1"/>
  <c r="D36" i="1"/>
  <c r="AA36" i="1" s="1"/>
  <c r="B36" i="1"/>
  <c r="D32" i="1"/>
  <c r="AA32" i="1" s="1"/>
  <c r="B32" i="1"/>
  <c r="D28" i="1"/>
  <c r="AA28" i="1" s="1"/>
  <c r="B28" i="1"/>
  <c r="D27" i="1"/>
  <c r="AA27" i="1" s="1"/>
  <c r="B27" i="1"/>
  <c r="D26" i="1"/>
  <c r="B26" i="1"/>
  <c r="AA25" i="1"/>
  <c r="AA24" i="1"/>
  <c r="AA44" i="1"/>
  <c r="AA19" i="1"/>
  <c r="AA20" i="1"/>
  <c r="D10" i="3"/>
  <c r="D8" i="3"/>
  <c r="E11" i="1"/>
  <c r="E9" i="1"/>
  <c r="L6" i="2"/>
  <c r="L5" i="2"/>
  <c r="J6" i="2"/>
  <c r="J5" i="2"/>
  <c r="L4" i="2"/>
  <c r="J4" i="2"/>
  <c r="AA26" i="1" l="1"/>
  <c r="X20" i="1"/>
  <c r="X24" i="1"/>
  <c r="X32" i="1"/>
  <c r="X72" i="1"/>
  <c r="X84" i="1"/>
  <c r="X43" i="1"/>
  <c r="X276" i="1"/>
  <c r="X280" i="1"/>
  <c r="X288" i="1"/>
  <c r="X308" i="1"/>
  <c r="X328" i="1"/>
  <c r="X340" i="1"/>
  <c r="X352" i="1"/>
  <c r="X34" i="1"/>
  <c r="X305" i="1"/>
  <c r="X369" i="1"/>
  <c r="X37" i="1"/>
  <c r="X187" i="1"/>
  <c r="X251" i="1"/>
  <c r="X315" i="1"/>
  <c r="X223" i="1"/>
  <c r="X311" i="1"/>
  <c r="X423" i="1"/>
  <c r="X41" i="1"/>
  <c r="X238" i="1"/>
  <c r="X270" i="1"/>
  <c r="X409" i="1"/>
  <c r="X421" i="1"/>
  <c r="X433" i="1"/>
  <c r="X457" i="1"/>
  <c r="X461" i="1"/>
  <c r="X485" i="1"/>
  <c r="X497" i="1"/>
  <c r="X191" i="1"/>
  <c r="X215" i="1"/>
  <c r="X226" i="1"/>
  <c r="AA47" i="1"/>
  <c r="AA46" i="1"/>
  <c r="AA18" i="1"/>
  <c r="E15" i="3" l="1"/>
  <c r="E16" i="3"/>
  <c r="E14" i="3"/>
  <c r="X18" i="1"/>
  <c r="X42" i="1"/>
  <c r="X290" i="1"/>
  <c r="X303" i="1"/>
  <c r="X143" i="1"/>
  <c r="X63" i="1"/>
  <c r="X425" i="1"/>
  <c r="X342" i="1"/>
  <c r="X278" i="1"/>
  <c r="X214" i="1"/>
  <c r="X150" i="1"/>
  <c r="X73" i="1"/>
  <c r="X450" i="1"/>
  <c r="X418" i="1"/>
  <c r="X372" i="1"/>
  <c r="X79" i="1"/>
  <c r="X377" i="1"/>
  <c r="X329" i="1"/>
  <c r="X297" i="1"/>
  <c r="X265" i="1"/>
  <c r="X233" i="1"/>
  <c r="X201" i="1"/>
  <c r="X169" i="1"/>
  <c r="X137" i="1"/>
  <c r="X98" i="1"/>
  <c r="X107" i="1"/>
  <c r="X86" i="1"/>
  <c r="X491" i="1"/>
  <c r="X459" i="1"/>
  <c r="X427" i="1"/>
  <c r="X392" i="1"/>
  <c r="X67" i="1"/>
  <c r="X462" i="1"/>
  <c r="X430" i="1"/>
  <c r="X396" i="1"/>
  <c r="X351" i="1"/>
  <c r="X287" i="1"/>
  <c r="X175" i="1"/>
  <c r="X135" i="1"/>
  <c r="X95" i="1"/>
  <c r="X501" i="1"/>
  <c r="X453" i="1"/>
  <c r="X437" i="1"/>
  <c r="X363" i="1"/>
  <c r="X334" i="1"/>
  <c r="X302" i="1"/>
  <c r="X206" i="1"/>
  <c r="X174" i="1"/>
  <c r="X142" i="1"/>
  <c r="X105" i="1"/>
  <c r="X62" i="1"/>
  <c r="X471" i="1"/>
  <c r="X439" i="1"/>
  <c r="X314" i="1"/>
  <c r="X186" i="1"/>
  <c r="X121" i="1"/>
  <c r="X35" i="1"/>
  <c r="X442" i="1"/>
  <c r="X247" i="1"/>
  <c r="X167" i="1"/>
  <c r="X488" i="1"/>
  <c r="X472" i="1"/>
  <c r="X456" i="1"/>
  <c r="X440" i="1"/>
  <c r="X424" i="1"/>
  <c r="X408" i="1"/>
  <c r="X367" i="1"/>
  <c r="X339" i="1"/>
  <c r="X307" i="1"/>
  <c r="X275" i="1"/>
  <c r="X243" i="1"/>
  <c r="X211" i="1"/>
  <c r="X179" i="1"/>
  <c r="X147" i="1"/>
  <c r="X111" i="1"/>
  <c r="X26" i="1"/>
  <c r="X389" i="1"/>
  <c r="X373" i="1"/>
  <c r="X325" i="1"/>
  <c r="X309" i="1"/>
  <c r="X93" i="1"/>
  <c r="X71" i="1"/>
  <c r="X29" i="1"/>
  <c r="X348" i="1"/>
  <c r="X316" i="1"/>
  <c r="X284" i="1"/>
  <c r="X252" i="1"/>
  <c r="X220" i="1"/>
  <c r="X156" i="1"/>
  <c r="X81" i="1"/>
  <c r="X38" i="1"/>
  <c r="X124" i="1"/>
  <c r="X92" i="1"/>
  <c r="X60" i="1"/>
  <c r="X376" i="1"/>
  <c r="X127" i="1"/>
  <c r="X449" i="1"/>
  <c r="X326" i="1"/>
  <c r="X262" i="1"/>
  <c r="X198" i="1"/>
  <c r="X134" i="1"/>
  <c r="X495" i="1"/>
  <c r="X431" i="1"/>
  <c r="X360" i="1"/>
  <c r="X434" i="1"/>
  <c r="X239" i="1"/>
  <c r="X385" i="1"/>
  <c r="X304" i="1"/>
  <c r="X109" i="1"/>
  <c r="X47" i="1"/>
  <c r="X40" i="1"/>
  <c r="X45" i="1"/>
  <c r="X36" i="1"/>
  <c r="X25" i="1"/>
  <c r="X39" i="1"/>
  <c r="X46" i="1"/>
  <c r="X28" i="1"/>
  <c r="X499" i="1"/>
  <c r="X467" i="1"/>
  <c r="X435" i="1"/>
  <c r="X403" i="1"/>
  <c r="X354" i="1"/>
  <c r="X162" i="1"/>
  <c r="X89" i="1"/>
  <c r="X470" i="1"/>
  <c r="X438" i="1"/>
  <c r="X406" i="1"/>
  <c r="X364" i="1"/>
  <c r="X231" i="1"/>
  <c r="X183" i="1"/>
  <c r="X106" i="1"/>
  <c r="X21" i="1"/>
  <c r="X489" i="1"/>
  <c r="X473" i="1"/>
  <c r="X441" i="1"/>
  <c r="X390" i="1"/>
  <c r="X368" i="1"/>
  <c r="X310" i="1"/>
  <c r="X246" i="1"/>
  <c r="X182" i="1"/>
  <c r="X115" i="1"/>
  <c r="X30" i="1"/>
  <c r="X479" i="1"/>
  <c r="X447" i="1"/>
  <c r="X415" i="1"/>
  <c r="X382" i="1"/>
  <c r="X330" i="1"/>
  <c r="X266" i="1"/>
  <c r="X202" i="1"/>
  <c r="X138" i="1"/>
  <c r="X57" i="1"/>
  <c r="X482" i="1"/>
  <c r="X380" i="1"/>
  <c r="X327" i="1"/>
  <c r="X263" i="1"/>
  <c r="X207" i="1"/>
  <c r="X492" i="1"/>
  <c r="X476" i="1"/>
  <c r="X460" i="1"/>
  <c r="X444" i="1"/>
  <c r="X428" i="1"/>
  <c r="X412" i="1"/>
  <c r="X394" i="1"/>
  <c r="X347" i="1"/>
  <c r="X283" i="1"/>
  <c r="X219" i="1"/>
  <c r="X155" i="1"/>
  <c r="X122" i="1"/>
  <c r="X393" i="1"/>
  <c r="X361" i="1"/>
  <c r="X345" i="1"/>
  <c r="X313" i="1"/>
  <c r="X281" i="1"/>
  <c r="X249" i="1"/>
  <c r="X217" i="1"/>
  <c r="X185" i="1"/>
  <c r="X153" i="1"/>
  <c r="X119" i="1"/>
  <c r="X77" i="1"/>
  <c r="X55" i="1"/>
  <c r="X336" i="1"/>
  <c r="X320" i="1"/>
  <c r="X272" i="1"/>
  <c r="X256" i="1"/>
  <c r="X240" i="1"/>
  <c r="X224" i="1"/>
  <c r="X208" i="1"/>
  <c r="X192" i="1"/>
  <c r="X176" i="1"/>
  <c r="X160" i="1"/>
  <c r="X144" i="1"/>
  <c r="X128" i="1"/>
  <c r="X65" i="1"/>
  <c r="X22" i="1"/>
  <c r="X112" i="1"/>
  <c r="X96" i="1"/>
  <c r="X80" i="1"/>
  <c r="X64" i="1"/>
  <c r="X48" i="1"/>
  <c r="X44" i="1"/>
  <c r="X31" i="1"/>
  <c r="X255" i="1"/>
  <c r="X445" i="1"/>
  <c r="X429" i="1"/>
  <c r="X237" i="1"/>
  <c r="X189" i="1"/>
  <c r="X455" i="1"/>
  <c r="X346" i="1"/>
  <c r="X282" i="1"/>
  <c r="X291" i="1"/>
  <c r="X259" i="1"/>
  <c r="X195" i="1"/>
  <c r="X131" i="1"/>
  <c r="X90" i="1"/>
  <c r="X349" i="1"/>
  <c r="X285" i="1"/>
  <c r="X269" i="1"/>
  <c r="X253" i="1"/>
  <c r="X141" i="1"/>
  <c r="X148" i="1"/>
  <c r="X70" i="1"/>
  <c r="X27" i="1"/>
  <c r="X19" i="1"/>
  <c r="X23" i="1"/>
  <c r="X338" i="1"/>
  <c r="X274" i="1"/>
  <c r="X146" i="1"/>
  <c r="X384" i="1"/>
  <c r="X407" i="1"/>
  <c r="X371" i="1"/>
  <c r="X250" i="1"/>
  <c r="X474" i="1"/>
  <c r="X388" i="1"/>
  <c r="X357" i="1"/>
  <c r="X341" i="1"/>
  <c r="X277" i="1"/>
  <c r="X245" i="1"/>
  <c r="X229" i="1"/>
  <c r="X197" i="1"/>
  <c r="X165" i="1"/>
  <c r="X133" i="1"/>
  <c r="X50" i="1"/>
  <c r="X268" i="1"/>
  <c r="X188" i="1"/>
  <c r="X172" i="1"/>
  <c r="X140" i="1"/>
  <c r="X59" i="1"/>
  <c r="X76" i="1"/>
  <c r="X483" i="1"/>
  <c r="X451" i="1"/>
  <c r="X419" i="1"/>
  <c r="X322" i="1"/>
  <c r="X258" i="1"/>
  <c r="X194" i="1"/>
  <c r="X130" i="1"/>
  <c r="X486" i="1"/>
  <c r="X454" i="1"/>
  <c r="X422" i="1"/>
  <c r="X386" i="1"/>
  <c r="X335" i="1"/>
  <c r="X271" i="1"/>
  <c r="X199" i="1"/>
  <c r="X159" i="1"/>
  <c r="X85" i="1"/>
  <c r="X481" i="1"/>
  <c r="X465" i="1"/>
  <c r="X417" i="1"/>
  <c r="X400" i="1"/>
  <c r="X379" i="1"/>
  <c r="X358" i="1"/>
  <c r="X294" i="1"/>
  <c r="X230" i="1"/>
  <c r="X166" i="1"/>
  <c r="X94" i="1"/>
  <c r="X51" i="1"/>
  <c r="X463" i="1"/>
  <c r="X398" i="1"/>
  <c r="X298" i="1"/>
  <c r="X234" i="1"/>
  <c r="X170" i="1"/>
  <c r="X99" i="1"/>
  <c r="X498" i="1"/>
  <c r="X466" i="1"/>
  <c r="X402" i="1"/>
  <c r="X359" i="1"/>
  <c r="X295" i="1"/>
  <c r="X500" i="1"/>
  <c r="X484" i="1"/>
  <c r="X468" i="1"/>
  <c r="X452" i="1"/>
  <c r="X436" i="1"/>
  <c r="X420" i="1"/>
  <c r="X404" i="1"/>
  <c r="X383" i="1"/>
  <c r="X362" i="1"/>
  <c r="X331" i="1"/>
  <c r="X299" i="1"/>
  <c r="X267" i="1"/>
  <c r="X235" i="1"/>
  <c r="X203" i="1"/>
  <c r="X171" i="1"/>
  <c r="X139" i="1"/>
  <c r="X101" i="1"/>
  <c r="X58" i="1"/>
  <c r="X401" i="1"/>
  <c r="X353" i="1"/>
  <c r="X337" i="1"/>
  <c r="X321" i="1"/>
  <c r="X289" i="1"/>
  <c r="X273" i="1"/>
  <c r="X257" i="1"/>
  <c r="X241" i="1"/>
  <c r="X225" i="1"/>
  <c r="X209" i="1"/>
  <c r="X193" i="1"/>
  <c r="X177" i="1"/>
  <c r="X161" i="1"/>
  <c r="X145" i="1"/>
  <c r="X129" i="1"/>
  <c r="X87" i="1"/>
  <c r="X66" i="1"/>
  <c r="X344" i="1"/>
  <c r="X312" i="1"/>
  <c r="X296" i="1"/>
  <c r="X264" i="1"/>
  <c r="X248" i="1"/>
  <c r="X232" i="1"/>
  <c r="X216" i="1"/>
  <c r="X200" i="1"/>
  <c r="X184" i="1"/>
  <c r="X168" i="1"/>
  <c r="X152" i="1"/>
  <c r="X136" i="1"/>
  <c r="X118" i="1"/>
  <c r="X97" i="1"/>
  <c r="X75" i="1"/>
  <c r="X54" i="1"/>
  <c r="X33" i="1"/>
  <c r="X120" i="1"/>
  <c r="X104" i="1"/>
  <c r="X88" i="1"/>
  <c r="X56" i="1"/>
  <c r="X210" i="1"/>
  <c r="X494" i="1"/>
  <c r="X53" i="1"/>
  <c r="X469" i="1"/>
  <c r="X405" i="1"/>
  <c r="X410" i="1"/>
  <c r="X370" i="1"/>
  <c r="X69" i="1"/>
  <c r="X293" i="1"/>
  <c r="X261" i="1"/>
  <c r="X213" i="1"/>
  <c r="X181" i="1"/>
  <c r="X149" i="1"/>
  <c r="X114" i="1"/>
  <c r="X332" i="1"/>
  <c r="X300" i="1"/>
  <c r="X236" i="1"/>
  <c r="X204" i="1"/>
  <c r="X123" i="1"/>
  <c r="X102" i="1"/>
  <c r="X108" i="1"/>
  <c r="X475" i="1"/>
  <c r="X443" i="1"/>
  <c r="X411" i="1"/>
  <c r="X366" i="1"/>
  <c r="X306" i="1"/>
  <c r="X242" i="1"/>
  <c r="X178" i="1"/>
  <c r="X110" i="1"/>
  <c r="X478" i="1"/>
  <c r="X446" i="1"/>
  <c r="X414" i="1"/>
  <c r="X375" i="1"/>
  <c r="X319" i="1"/>
  <c r="X151" i="1"/>
  <c r="X117" i="1"/>
  <c r="X74" i="1"/>
  <c r="X493" i="1"/>
  <c r="X477" i="1"/>
  <c r="X413" i="1"/>
  <c r="X395" i="1"/>
  <c r="X374" i="1"/>
  <c r="X350" i="1"/>
  <c r="X318" i="1"/>
  <c r="X286" i="1"/>
  <c r="X254" i="1"/>
  <c r="X222" i="1"/>
  <c r="X190" i="1"/>
  <c r="X158" i="1"/>
  <c r="X126" i="1"/>
  <c r="X83" i="1"/>
  <c r="X487" i="1"/>
  <c r="X387" i="1"/>
  <c r="X218" i="1"/>
  <c r="X154" i="1"/>
  <c r="X78" i="1"/>
  <c r="X490" i="1"/>
  <c r="X458" i="1"/>
  <c r="X426" i="1"/>
  <c r="X391" i="1"/>
  <c r="X343" i="1"/>
  <c r="X279" i="1"/>
  <c r="X496" i="1"/>
  <c r="X480" i="1"/>
  <c r="X464" i="1"/>
  <c r="X448" i="1"/>
  <c r="X432" i="1"/>
  <c r="X416" i="1"/>
  <c r="X399" i="1"/>
  <c r="X378" i="1"/>
  <c r="X355" i="1"/>
  <c r="X323" i="1"/>
  <c r="X227" i="1"/>
  <c r="X163" i="1"/>
  <c r="X397" i="1"/>
  <c r="X381" i="1"/>
  <c r="X365" i="1"/>
  <c r="X333" i="1"/>
  <c r="X317" i="1"/>
  <c r="X301" i="1"/>
  <c r="X221" i="1"/>
  <c r="X205" i="1"/>
  <c r="X173" i="1"/>
  <c r="X157" i="1"/>
  <c r="X125" i="1"/>
  <c r="X103" i="1"/>
  <c r="X82" i="1"/>
  <c r="X61" i="1"/>
  <c r="X356" i="1"/>
  <c r="X324" i="1"/>
  <c r="X292" i="1"/>
  <c r="X260" i="1"/>
  <c r="X244" i="1"/>
  <c r="X228" i="1"/>
  <c r="X212" i="1"/>
  <c r="X196" i="1"/>
  <c r="X180" i="1"/>
  <c r="X164" i="1"/>
  <c r="X132" i="1"/>
  <c r="X113" i="1"/>
  <c r="X91" i="1"/>
  <c r="X49" i="1"/>
  <c r="X116" i="1"/>
  <c r="X100" i="1"/>
  <c r="X68" i="1"/>
  <c r="X52" i="1"/>
  <c r="B18" i="1"/>
  <c r="B19" i="1"/>
  <c r="F14" i="3" l="1"/>
  <c r="B20" i="1"/>
  <c r="B24" i="1" l="1"/>
  <c r="B25" i="1" l="1"/>
  <c r="F395" i="8" l="1"/>
  <c r="H395" i="8" s="1"/>
  <c r="F479" i="8"/>
  <c r="H479" i="8" s="1"/>
  <c r="F302" i="8"/>
  <c r="H302" i="8" s="1"/>
  <c r="F201" i="8"/>
  <c r="H201" i="8" s="1"/>
  <c r="F46" i="8"/>
  <c r="H46" i="8" s="1"/>
  <c r="F30" i="8"/>
  <c r="H30" i="8" s="1"/>
  <c r="F160" i="8"/>
  <c r="H160" i="8" s="1"/>
  <c r="F363" i="8"/>
  <c r="H363" i="8" s="1"/>
  <c r="F481" i="8"/>
  <c r="H481" i="8" s="1"/>
  <c r="F377" i="8"/>
  <c r="H377" i="8" s="1"/>
  <c r="F425" i="8"/>
  <c r="H425" i="8" s="1"/>
  <c r="F112" i="8"/>
  <c r="H112" i="8" s="1"/>
  <c r="F476" i="8"/>
  <c r="H476" i="8" s="1"/>
  <c r="F378" i="8"/>
  <c r="H378" i="8" s="1"/>
  <c r="F277" i="8"/>
  <c r="H277" i="8" s="1"/>
  <c r="F340" i="8"/>
  <c r="H340" i="8" s="1"/>
  <c r="F197" i="8"/>
  <c r="H197" i="8" s="1"/>
  <c r="F226" i="8"/>
  <c r="H226" i="8" s="1"/>
  <c r="F372" i="8"/>
  <c r="H372" i="8" s="1"/>
  <c r="F92" i="8"/>
  <c r="H92" i="8" s="1"/>
  <c r="F466" i="8"/>
  <c r="H466" i="8" s="1"/>
  <c r="F170" i="8"/>
  <c r="H170" i="8" s="1"/>
  <c r="F440" i="8"/>
  <c r="H440" i="8" s="1"/>
  <c r="F243" i="8"/>
  <c r="H243" i="8" s="1"/>
  <c r="F337" i="8"/>
  <c r="H337" i="8" s="1"/>
  <c r="F278" i="8"/>
  <c r="H278" i="8" s="1"/>
  <c r="F449" i="8"/>
  <c r="H449" i="8" s="1"/>
  <c r="F457" i="8"/>
  <c r="H457" i="8" s="1"/>
  <c r="F18" i="8"/>
  <c r="F142" i="8"/>
  <c r="H142" i="8" s="1"/>
  <c r="F116" i="8"/>
  <c r="H116" i="8" s="1"/>
  <c r="F487" i="8"/>
  <c r="H487" i="8" s="1"/>
  <c r="F140" i="8"/>
  <c r="H140" i="8" s="1"/>
  <c r="F465" i="8"/>
  <c r="H465" i="8" s="1"/>
  <c r="F219" i="8"/>
  <c r="H219" i="8" s="1"/>
  <c r="F367" i="8"/>
  <c r="H367" i="8" s="1"/>
  <c r="F74" i="8"/>
  <c r="H74" i="8" s="1"/>
  <c r="F414" i="8"/>
  <c r="H414" i="8" s="1"/>
  <c r="F428" i="8"/>
  <c r="H428" i="8" s="1"/>
  <c r="F59" i="8"/>
  <c r="H59" i="8" s="1"/>
  <c r="F204" i="8"/>
  <c r="H204" i="8" s="1"/>
  <c r="F58" i="8"/>
  <c r="H58" i="8" s="1"/>
  <c r="F308" i="8"/>
  <c r="H308" i="8" s="1"/>
  <c r="F477" i="8"/>
  <c r="H477" i="8" s="1"/>
  <c r="F269" i="8"/>
  <c r="H269" i="8" s="1"/>
  <c r="F364" i="8"/>
  <c r="H364" i="8" s="1"/>
  <c r="F307" i="8"/>
  <c r="H307" i="8" s="1"/>
  <c r="F117" i="8"/>
  <c r="H117" i="8" s="1"/>
  <c r="F285" i="8"/>
  <c r="H285" i="8" s="1"/>
  <c r="F335" i="8"/>
  <c r="H335" i="8" s="1"/>
  <c r="F261" i="8"/>
  <c r="H261" i="8" s="1"/>
  <c r="F239" i="8"/>
  <c r="H239" i="8" s="1"/>
  <c r="F309" i="8"/>
  <c r="H309" i="8" s="1"/>
  <c r="F68" i="8"/>
  <c r="H68" i="8" s="1"/>
  <c r="F420" i="8"/>
  <c r="H420" i="8" s="1"/>
  <c r="F484" i="8"/>
  <c r="H484" i="8" s="1"/>
  <c r="F301" i="8"/>
  <c r="H301" i="8" s="1"/>
  <c r="F162" i="8"/>
  <c r="H162" i="8" s="1"/>
  <c r="F480" i="8"/>
  <c r="H480" i="8" s="1"/>
  <c r="F85" i="8"/>
  <c r="H85" i="8" s="1"/>
  <c r="F412" i="8"/>
  <c r="H412" i="8" s="1"/>
  <c r="F328" i="8"/>
  <c r="H328" i="8" s="1"/>
  <c r="F129" i="8"/>
  <c r="H129" i="8" s="1"/>
  <c r="F70" i="8"/>
  <c r="H70" i="8" s="1"/>
  <c r="F164" i="8"/>
  <c r="H164" i="8" s="1"/>
  <c r="F254" i="8"/>
  <c r="H254" i="8" s="1"/>
  <c r="F439" i="8"/>
  <c r="H439" i="8" s="1"/>
  <c r="F383" i="8"/>
  <c r="H383" i="8" s="1"/>
  <c r="F66" i="8"/>
  <c r="H66" i="8" s="1"/>
  <c r="F382" i="8"/>
  <c r="H382" i="8" s="1"/>
  <c r="F167" i="8"/>
  <c r="H167" i="8" s="1"/>
  <c r="F54" i="8"/>
  <c r="H54" i="8" s="1"/>
  <c r="F249" i="8"/>
  <c r="H249" i="8" s="1"/>
  <c r="F88" i="8"/>
  <c r="H88" i="8" s="1"/>
  <c r="F293" i="8"/>
  <c r="H293" i="8" s="1"/>
  <c r="F82" i="8"/>
  <c r="H82" i="8" s="1"/>
  <c r="F211" i="8"/>
  <c r="H211" i="8" s="1"/>
  <c r="F426" i="8"/>
  <c r="H426" i="8" s="1"/>
  <c r="F444" i="8"/>
  <c r="H444" i="8" s="1"/>
  <c r="F257" i="8"/>
  <c r="H257" i="8" s="1"/>
  <c r="F446" i="8"/>
  <c r="H446" i="8" s="1"/>
  <c r="F386" i="8"/>
  <c r="H386" i="8" s="1"/>
  <c r="F273" i="8"/>
  <c r="H273" i="8" s="1"/>
  <c r="F51" i="8"/>
  <c r="H51" i="8" s="1"/>
  <c r="F110" i="8"/>
  <c r="H110" i="8" s="1"/>
  <c r="F87" i="8"/>
  <c r="H87" i="8" s="1"/>
  <c r="F37" i="8"/>
  <c r="H37" i="8" s="1"/>
  <c r="F365" i="8"/>
  <c r="H365" i="8" s="1"/>
  <c r="F122" i="8"/>
  <c r="H122" i="8" s="1"/>
  <c r="F192" i="8"/>
  <c r="H192" i="8" s="1"/>
  <c r="F408" i="8"/>
  <c r="H408" i="8" s="1"/>
  <c r="F55" i="8"/>
  <c r="H55" i="8" s="1"/>
  <c r="F224" i="8"/>
  <c r="H224" i="8" s="1"/>
  <c r="F99" i="8"/>
  <c r="H99" i="8" s="1"/>
  <c r="F247" i="8"/>
  <c r="H247" i="8" s="1"/>
  <c r="F360" i="8"/>
  <c r="H360" i="8" s="1"/>
  <c r="F488" i="8"/>
  <c r="H488" i="8" s="1"/>
  <c r="F271" i="8"/>
  <c r="H271" i="8" s="1"/>
  <c r="F238" i="8"/>
  <c r="H238" i="8" s="1"/>
  <c r="F166" i="8"/>
  <c r="H166" i="8" s="1"/>
  <c r="F445" i="8"/>
  <c r="H445" i="8" s="1"/>
  <c r="F200" i="8"/>
  <c r="H200" i="8" s="1"/>
  <c r="F126" i="8"/>
  <c r="H126" i="8" s="1"/>
  <c r="F279" i="8"/>
  <c r="H279" i="8" s="1"/>
  <c r="F443" i="8"/>
  <c r="H443" i="8" s="1"/>
  <c r="F373" i="8"/>
  <c r="H373" i="8" s="1"/>
  <c r="F153" i="8"/>
  <c r="H153" i="8" s="1"/>
  <c r="F220" i="8"/>
  <c r="H220" i="8" s="1"/>
  <c r="F163" i="8"/>
  <c r="H163" i="8" s="1"/>
  <c r="F43" i="8"/>
  <c r="H43" i="8" s="1"/>
  <c r="F474" i="8"/>
  <c r="H474" i="8" s="1"/>
  <c r="F33" i="8"/>
  <c r="H33" i="8" s="1"/>
  <c r="F130" i="8"/>
  <c r="H130" i="8" s="1"/>
  <c r="F215" i="8"/>
  <c r="H215" i="8" s="1"/>
  <c r="F206" i="8"/>
  <c r="H206" i="8" s="1"/>
  <c r="F174" i="8"/>
  <c r="H174" i="8" s="1"/>
  <c r="F397" i="8"/>
  <c r="H397" i="8" s="1"/>
  <c r="F280" i="8"/>
  <c r="H280" i="8" s="1"/>
  <c r="F93" i="8"/>
  <c r="H93" i="8" s="1"/>
  <c r="F89" i="8"/>
  <c r="H89" i="8" s="1"/>
  <c r="F241" i="8"/>
  <c r="H241" i="8" s="1"/>
  <c r="F436" i="8"/>
  <c r="H436" i="8" s="1"/>
  <c r="F97" i="8"/>
  <c r="H97" i="8" s="1"/>
  <c r="F433" i="8"/>
  <c r="H433" i="8" s="1"/>
  <c r="F291" i="8"/>
  <c r="H291" i="8" s="1"/>
  <c r="F72" i="8"/>
  <c r="H72" i="8" s="1"/>
  <c r="F114" i="8"/>
  <c r="H114" i="8" s="1"/>
  <c r="F141" i="8"/>
  <c r="H141" i="8" s="1"/>
  <c r="F332" i="8"/>
  <c r="H332" i="8" s="1"/>
  <c r="F495" i="8"/>
  <c r="H495" i="8" s="1"/>
  <c r="F120" i="8"/>
  <c r="H120" i="8" s="1"/>
  <c r="F181" i="8"/>
  <c r="H181" i="8" s="1"/>
  <c r="F123" i="8"/>
  <c r="H123" i="8" s="1"/>
  <c r="F379" i="8"/>
  <c r="H379" i="8" s="1"/>
  <c r="F385" i="8"/>
  <c r="H385" i="8" s="1"/>
  <c r="F103" i="8"/>
  <c r="H103" i="8" s="1"/>
  <c r="F472" i="8"/>
  <c r="H472" i="8" s="1"/>
  <c r="F50" i="8"/>
  <c r="H50" i="8" s="1"/>
  <c r="F312" i="8"/>
  <c r="H312" i="8" s="1"/>
  <c r="F256" i="8"/>
  <c r="H256" i="8" s="1"/>
  <c r="F107" i="8"/>
  <c r="H107" i="8" s="1"/>
  <c r="F334" i="8"/>
  <c r="H334" i="8" s="1"/>
  <c r="F47" i="8"/>
  <c r="H47" i="8" s="1"/>
  <c r="F490" i="8"/>
  <c r="H490" i="8" s="1"/>
  <c r="F171" i="8"/>
  <c r="H171" i="8" s="1"/>
  <c r="F244" i="8"/>
  <c r="H244" i="8" s="1"/>
  <c r="F20" i="8"/>
  <c r="H20" i="8" s="1"/>
  <c r="F24" i="8"/>
  <c r="H24" i="8" s="1"/>
  <c r="F473" i="8"/>
  <c r="H473" i="8" s="1"/>
  <c r="F294" i="8"/>
  <c r="H294" i="8" s="1"/>
  <c r="F262" i="8"/>
  <c r="H262" i="8" s="1"/>
  <c r="F132" i="8"/>
  <c r="H132" i="8" s="1"/>
  <c r="F208" i="8"/>
  <c r="H208" i="8" s="1"/>
  <c r="F67" i="8"/>
  <c r="H67" i="8" s="1"/>
  <c r="F384" i="8"/>
  <c r="H384" i="8" s="1"/>
  <c r="F158" i="8"/>
  <c r="H158" i="8" s="1"/>
  <c r="F53" i="8"/>
  <c r="H53" i="8" s="1"/>
  <c r="F387" i="8"/>
  <c r="H387" i="8" s="1"/>
  <c r="F136" i="8"/>
  <c r="H136" i="8" s="1"/>
  <c r="F299" i="8"/>
  <c r="H299" i="8" s="1"/>
  <c r="F186" i="8"/>
  <c r="H186" i="8" s="1"/>
  <c r="F274" i="8"/>
  <c r="H274" i="8" s="1"/>
  <c r="F145" i="8"/>
  <c r="H145" i="8" s="1"/>
  <c r="F193" i="8"/>
  <c r="H193" i="8" s="1"/>
  <c r="F342" i="8"/>
  <c r="H342" i="8" s="1"/>
  <c r="F493" i="8"/>
  <c r="H493" i="8" s="1"/>
  <c r="F333" i="8"/>
  <c r="H333" i="8" s="1"/>
  <c r="F260" i="8"/>
  <c r="H260" i="8" s="1"/>
  <c r="F463" i="8"/>
  <c r="H463" i="8" s="1"/>
  <c r="F218" i="8"/>
  <c r="H218" i="8" s="1"/>
  <c r="F411" i="8"/>
  <c r="H411" i="8" s="1"/>
  <c r="F185" i="8"/>
  <c r="H185" i="8" s="1"/>
  <c r="F95" i="8"/>
  <c r="H95" i="8" s="1"/>
  <c r="F284" i="8"/>
  <c r="H284" i="8" s="1"/>
  <c r="F157" i="8"/>
  <c r="H157" i="8" s="1"/>
  <c r="F49" i="8"/>
  <c r="H49" i="8" s="1"/>
  <c r="F343" i="8"/>
  <c r="H343" i="8" s="1"/>
  <c r="F389" i="8"/>
  <c r="H389" i="8" s="1"/>
  <c r="F431" i="8"/>
  <c r="H431" i="8" s="1"/>
  <c r="F350" i="8"/>
  <c r="H350" i="8" s="1"/>
  <c r="F108" i="8"/>
  <c r="H108" i="8" s="1"/>
  <c r="F202" i="8"/>
  <c r="H202" i="8" s="1"/>
  <c r="F42" i="8"/>
  <c r="H42" i="8" s="1"/>
  <c r="F354" i="8"/>
  <c r="H354" i="8" s="1"/>
  <c r="F497" i="8"/>
  <c r="H497" i="8" s="1"/>
  <c r="F96" i="8"/>
  <c r="H96" i="8" s="1"/>
  <c r="F266" i="8"/>
  <c r="H266" i="8" s="1"/>
  <c r="F300" i="8"/>
  <c r="H300" i="8" s="1"/>
  <c r="F56" i="8"/>
  <c r="H56" i="8" s="1"/>
  <c r="F227" i="8"/>
  <c r="H227" i="8" s="1"/>
  <c r="F91" i="8"/>
  <c r="H91" i="8" s="1"/>
  <c r="F25" i="8"/>
  <c r="H25" i="8" s="1"/>
  <c r="F139" i="8"/>
  <c r="H139" i="8" s="1"/>
  <c r="F35" i="8"/>
  <c r="H35" i="8" s="1"/>
  <c r="F475" i="8"/>
  <c r="H475" i="8" s="1"/>
  <c r="F344" i="8"/>
  <c r="H344" i="8" s="1"/>
  <c r="F222" i="8"/>
  <c r="H222" i="8" s="1"/>
  <c r="F381" i="8"/>
  <c r="H381" i="8" s="1"/>
  <c r="F45" i="8"/>
  <c r="H45" i="8" s="1"/>
  <c r="F467" i="8"/>
  <c r="H467" i="8" s="1"/>
  <c r="F286" i="8"/>
  <c r="H286" i="8" s="1"/>
  <c r="F102" i="8"/>
  <c r="H102" i="8" s="1"/>
  <c r="F231" i="8"/>
  <c r="H231" i="8" s="1"/>
  <c r="F369" i="8"/>
  <c r="H369" i="8" s="1"/>
  <c r="F422" i="8"/>
  <c r="H422" i="8" s="1"/>
  <c r="F402" i="8"/>
  <c r="H402" i="8" s="1"/>
  <c r="F27" i="8"/>
  <c r="H27" i="8" s="1"/>
  <c r="F494" i="8"/>
  <c r="H494" i="8" s="1"/>
  <c r="F375" i="8"/>
  <c r="H375" i="8" s="1"/>
  <c r="F485" i="8"/>
  <c r="H485" i="8" s="1"/>
  <c r="F69" i="8"/>
  <c r="H69" i="8" s="1"/>
  <c r="F392" i="8"/>
  <c r="H392" i="8" s="1"/>
  <c r="F323" i="8"/>
  <c r="H323" i="8" s="1"/>
  <c r="F147" i="8"/>
  <c r="H147" i="8" s="1"/>
  <c r="F104" i="8"/>
  <c r="H104" i="8" s="1"/>
  <c r="F327" i="8"/>
  <c r="H327" i="8" s="1"/>
  <c r="F195" i="8"/>
  <c r="H195" i="8" s="1"/>
  <c r="F32" i="8"/>
  <c r="H32" i="8" s="1"/>
  <c r="F28" i="8"/>
  <c r="H28" i="8" s="1"/>
  <c r="F434" i="8"/>
  <c r="H434" i="8" s="1"/>
  <c r="F189" i="8"/>
  <c r="H189" i="8" s="1"/>
  <c r="F48" i="8"/>
  <c r="H48" i="8" s="1"/>
  <c r="F275" i="8"/>
  <c r="H275" i="8" s="1"/>
  <c r="F359" i="8"/>
  <c r="H359" i="8" s="1"/>
  <c r="F80" i="8"/>
  <c r="H80" i="8" s="1"/>
  <c r="F470" i="8"/>
  <c r="H470" i="8" s="1"/>
  <c r="F16" i="8"/>
  <c r="H16" i="8" s="1"/>
  <c r="F283" i="8"/>
  <c r="H283" i="8" s="1"/>
  <c r="F73" i="8"/>
  <c r="H73" i="8" s="1"/>
  <c r="F149" i="8"/>
  <c r="H149" i="8" s="1"/>
  <c r="F52" i="8"/>
  <c r="H52" i="8" s="1"/>
  <c r="F401" i="8"/>
  <c r="H401" i="8" s="1"/>
  <c r="F306" i="8"/>
  <c r="H306" i="8" s="1"/>
  <c r="F62" i="8"/>
  <c r="H62" i="8" s="1"/>
  <c r="F388" i="8"/>
  <c r="H388" i="8" s="1"/>
  <c r="F150" i="8"/>
  <c r="H150" i="8" s="1"/>
  <c r="F41" i="8"/>
  <c r="H41" i="8" s="1"/>
  <c r="F190" i="8"/>
  <c r="H190" i="8" s="1"/>
  <c r="F210" i="8"/>
  <c r="H210" i="8" s="1"/>
  <c r="F250" i="8"/>
  <c r="H250" i="8" s="1"/>
  <c r="F39" i="8"/>
  <c r="H39" i="8" s="1"/>
  <c r="F213" i="8"/>
  <c r="H213" i="8" s="1"/>
  <c r="F346" i="8"/>
  <c r="H346" i="8" s="1"/>
  <c r="F81" i="8"/>
  <c r="H81" i="8" s="1"/>
  <c r="F406" i="8"/>
  <c r="H406" i="8" s="1"/>
  <c r="F198" i="8"/>
  <c r="H198" i="8" s="1"/>
  <c r="F144" i="8"/>
  <c r="H144" i="8" s="1"/>
  <c r="F297" i="8"/>
  <c r="H297" i="8" s="1"/>
  <c r="F173" i="8"/>
  <c r="H173" i="8" s="1"/>
  <c r="F486" i="8"/>
  <c r="H486" i="8" s="1"/>
  <c r="F265" i="8"/>
  <c r="H265" i="8" s="1"/>
  <c r="F295" i="8"/>
  <c r="H295" i="8" s="1"/>
  <c r="F135" i="8"/>
  <c r="H135" i="8" s="1"/>
  <c r="F318" i="8"/>
  <c r="H318" i="8" s="1"/>
  <c r="F94" i="8"/>
  <c r="H94" i="8" s="1"/>
  <c r="F109" i="8"/>
  <c r="H109" i="8" s="1"/>
  <c r="F187" i="8"/>
  <c r="H187" i="8" s="1"/>
  <c r="F184" i="8"/>
  <c r="H184" i="8" s="1"/>
  <c r="F180" i="8"/>
  <c r="H180" i="8" s="1"/>
  <c r="F209" i="8"/>
  <c r="H209" i="8" s="1"/>
  <c r="F63" i="8"/>
  <c r="H63" i="8" s="1"/>
  <c r="F14" i="8"/>
  <c r="F326" i="8"/>
  <c r="H326" i="8" s="1"/>
  <c r="F442" i="8"/>
  <c r="H442" i="8" s="1"/>
  <c r="F161" i="8"/>
  <c r="H161" i="8" s="1"/>
  <c r="F450" i="8"/>
  <c r="H450" i="8" s="1"/>
  <c r="F353" i="8"/>
  <c r="H353" i="8" s="1"/>
  <c r="F242" i="8"/>
  <c r="H242" i="8" s="1"/>
  <c r="F432" i="8"/>
  <c r="H432" i="8" s="1"/>
  <c r="F26" i="8"/>
  <c r="H26" i="8" s="1"/>
  <c r="F194" i="8"/>
  <c r="H194" i="8" s="1"/>
  <c r="F217" i="8"/>
  <c r="H217" i="8" s="1"/>
  <c r="F169" i="8"/>
  <c r="H169" i="8" s="1"/>
  <c r="F492" i="8"/>
  <c r="H492" i="8" s="1"/>
  <c r="F305" i="8"/>
  <c r="H305" i="8" s="1"/>
  <c r="F368" i="8"/>
  <c r="H368" i="8" s="1"/>
  <c r="F225" i="8"/>
  <c r="H225" i="8" s="1"/>
  <c r="F168" i="8"/>
  <c r="H168" i="8" s="1"/>
  <c r="F65" i="8"/>
  <c r="H65" i="8" s="1"/>
  <c r="F214" i="8"/>
  <c r="H214" i="8" s="1"/>
  <c r="F253" i="8"/>
  <c r="H253" i="8" s="1"/>
  <c r="F179" i="8"/>
  <c r="H179" i="8" s="1"/>
  <c r="F34" i="8"/>
  <c r="H34" i="8" s="1"/>
  <c r="F245" i="8"/>
  <c r="H245" i="8" s="1"/>
  <c r="F427" i="8"/>
  <c r="H427" i="8" s="1"/>
  <c r="F240" i="8"/>
  <c r="H240" i="8" s="1"/>
  <c r="F84" i="8"/>
  <c r="H84" i="8" s="1"/>
  <c r="F358" i="8"/>
  <c r="H358" i="8" s="1"/>
  <c r="F105" i="8"/>
  <c r="H105" i="8" s="1"/>
  <c r="F362" i="8"/>
  <c r="H362" i="8" s="1"/>
  <c r="F349" i="8"/>
  <c r="H349" i="8" s="1"/>
  <c r="F405" i="8"/>
  <c r="H405" i="8" s="1"/>
  <c r="F409" i="8"/>
  <c r="H409" i="8" s="1"/>
  <c r="F416" i="8"/>
  <c r="H416" i="8" s="1"/>
  <c r="F196" i="8"/>
  <c r="H196" i="8" s="1"/>
  <c r="F289" i="8"/>
  <c r="H289" i="8" s="1"/>
  <c r="F430" i="8"/>
  <c r="H430" i="8" s="1"/>
  <c r="F98" i="8"/>
  <c r="H98" i="8" s="1"/>
  <c r="F310" i="8"/>
  <c r="H310" i="8" s="1"/>
  <c r="F221" i="8"/>
  <c r="H221" i="8" s="1"/>
  <c r="F276" i="8"/>
  <c r="H276" i="8" s="1"/>
  <c r="F413" i="8"/>
  <c r="H413" i="8" s="1"/>
  <c r="F71" i="8"/>
  <c r="H71" i="8" s="1"/>
  <c r="F83" i="8"/>
  <c r="H83" i="8" s="1"/>
  <c r="F175" i="8"/>
  <c r="H175" i="8" s="1"/>
  <c r="F78" i="8"/>
  <c r="H78" i="8" s="1"/>
  <c r="F177" i="8"/>
  <c r="H177" i="8" s="1"/>
  <c r="F121" i="8"/>
  <c r="H121" i="8" s="1"/>
  <c r="F454" i="8"/>
  <c r="H454" i="8" s="1"/>
  <c r="F251" i="8"/>
  <c r="H251" i="8" s="1"/>
  <c r="F216" i="8"/>
  <c r="H216" i="8" s="1"/>
  <c r="F268" i="8"/>
  <c r="H268" i="8" s="1"/>
  <c r="F76" i="8"/>
  <c r="H76" i="8" s="1"/>
  <c r="F212" i="8"/>
  <c r="H212" i="8" s="1"/>
  <c r="F134" i="8"/>
  <c r="H134" i="8" s="1"/>
  <c r="F361" i="8"/>
  <c r="H361" i="8" s="1"/>
  <c r="F290" i="8"/>
  <c r="H290" i="8" s="1"/>
  <c r="F146" i="8"/>
  <c r="H146" i="8" s="1"/>
  <c r="F188" i="8"/>
  <c r="H188" i="8" s="1"/>
  <c r="F101" i="8"/>
  <c r="H101" i="8" s="1"/>
  <c r="F106" i="8"/>
  <c r="H106" i="8" s="1"/>
  <c r="F228" i="8"/>
  <c r="H228" i="8" s="1"/>
  <c r="F152" i="8"/>
  <c r="H152" i="8" s="1"/>
  <c r="F462" i="8"/>
  <c r="H462" i="8" s="1"/>
  <c r="F452" i="8"/>
  <c r="H452" i="8" s="1"/>
  <c r="F111" i="8"/>
  <c r="H111" i="8" s="1"/>
  <c r="F19" i="8"/>
  <c r="H19" i="8" s="1"/>
  <c r="F191" i="8"/>
  <c r="H191" i="8" s="1"/>
  <c r="F205" i="8"/>
  <c r="H205" i="8" s="1"/>
  <c r="F207" i="8"/>
  <c r="H207" i="8" s="1"/>
  <c r="F154" i="8"/>
  <c r="H154" i="8" s="1"/>
  <c r="F263" i="8"/>
  <c r="H263" i="8" s="1"/>
  <c r="F156" i="8"/>
  <c r="H156" i="8" s="1"/>
  <c r="F176" i="8"/>
  <c r="H176" i="8" s="1"/>
  <c r="F31" i="8"/>
  <c r="H31" i="8" s="1"/>
  <c r="F230" i="8"/>
  <c r="H230" i="8" s="1"/>
  <c r="F347" i="8"/>
  <c r="H347" i="8" s="1"/>
  <c r="F287" i="8"/>
  <c r="H287" i="8" s="1"/>
  <c r="F182" i="8"/>
  <c r="H182" i="8" s="1"/>
  <c r="F314" i="8"/>
  <c r="H314" i="8" s="1"/>
  <c r="F183" i="8"/>
  <c r="H183" i="8" s="1"/>
  <c r="F435" i="8"/>
  <c r="H435" i="8" s="1"/>
  <c r="F79" i="8"/>
  <c r="H79" i="8" s="1"/>
  <c r="F356" i="8"/>
  <c r="H356" i="8" s="1"/>
  <c r="F418" i="8"/>
  <c r="H418" i="8" s="1"/>
  <c r="F483" i="8"/>
  <c r="H483" i="8" s="1"/>
  <c r="F281" i="8"/>
  <c r="H281" i="8" s="1"/>
  <c r="F232" i="8"/>
  <c r="H232" i="8" s="1"/>
  <c r="F319" i="8"/>
  <c r="H319" i="8" s="1"/>
  <c r="F460" i="8"/>
  <c r="H460" i="8" s="1"/>
  <c r="F90" i="8"/>
  <c r="H90" i="8" s="1"/>
  <c r="F288" i="8"/>
  <c r="H288" i="8" s="1"/>
  <c r="F438" i="8"/>
  <c r="H438" i="8" s="1"/>
  <c r="F316" i="8"/>
  <c r="H316" i="8" s="1"/>
  <c r="F23" i="8"/>
  <c r="H23" i="8" s="1"/>
  <c r="F447" i="8"/>
  <c r="H447" i="8" s="1"/>
  <c r="F267" i="8"/>
  <c r="H267" i="8" s="1"/>
  <c r="F321" i="8"/>
  <c r="H321" i="8" s="1"/>
  <c r="F459" i="8"/>
  <c r="H459" i="8" s="1"/>
  <c r="F236" i="8"/>
  <c r="H236" i="8" s="1"/>
  <c r="F119" i="8"/>
  <c r="H119" i="8" s="1"/>
  <c r="F38" i="8"/>
  <c r="H38" i="8" s="1"/>
  <c r="F417" i="8"/>
  <c r="H417" i="8" s="1"/>
  <c r="F75" i="8"/>
  <c r="H75" i="8" s="1"/>
  <c r="F165" i="8"/>
  <c r="H165" i="8" s="1"/>
  <c r="F22" i="8"/>
  <c r="H22" i="8" s="1"/>
  <c r="F313" i="8"/>
  <c r="H313" i="8" s="1"/>
  <c r="F151" i="8"/>
  <c r="H151" i="8" s="1"/>
  <c r="F415" i="8"/>
  <c r="H415" i="8" s="1"/>
  <c r="F320" i="8"/>
  <c r="H320" i="8" s="1"/>
  <c r="F468" i="8"/>
  <c r="H468" i="8" s="1"/>
  <c r="F304" i="8"/>
  <c r="H304" i="8" s="1"/>
  <c r="F234" i="8"/>
  <c r="H234" i="8" s="1"/>
  <c r="F419" i="8"/>
  <c r="H419" i="8" s="1"/>
  <c r="F471" i="8"/>
  <c r="H471" i="8" s="1"/>
  <c r="F127" i="8"/>
  <c r="H127" i="8" s="1"/>
  <c r="F133" i="8"/>
  <c r="H133" i="8" s="1"/>
  <c r="F235" i="8"/>
  <c r="H235" i="8" s="1"/>
  <c r="F376" i="8"/>
  <c r="H376" i="8" s="1"/>
  <c r="F229" i="8"/>
  <c r="H229" i="8" s="1"/>
  <c r="F464" i="8"/>
  <c r="H464" i="8" s="1"/>
  <c r="F338" i="8"/>
  <c r="H338" i="8" s="1"/>
  <c r="F86" i="8"/>
  <c r="H86" i="8" s="1"/>
  <c r="F29" i="8"/>
  <c r="H29" i="8" s="1"/>
  <c r="F57" i="8"/>
  <c r="H57" i="8" s="1"/>
  <c r="F453" i="8"/>
  <c r="H453" i="8" s="1"/>
  <c r="F448" i="8"/>
  <c r="H448" i="8" s="1"/>
  <c r="F17" i="8"/>
  <c r="H17" i="8" s="1"/>
  <c r="F322" i="8"/>
  <c r="H322" i="8" s="1"/>
  <c r="F469" i="8"/>
  <c r="H469" i="8" s="1"/>
  <c r="F421" i="8"/>
  <c r="H421" i="8" s="1"/>
  <c r="F355" i="8"/>
  <c r="H355" i="8" s="1"/>
  <c r="F264" i="8"/>
  <c r="H264" i="8" s="1"/>
  <c r="F311" i="8"/>
  <c r="H311" i="8" s="1"/>
  <c r="F113" i="8"/>
  <c r="H113" i="8" s="1"/>
  <c r="F404" i="8"/>
  <c r="H404" i="8" s="1"/>
  <c r="F331" i="8"/>
  <c r="H331" i="8" s="1"/>
  <c r="F124" i="8"/>
  <c r="H124" i="8" s="1"/>
  <c r="F424" i="8"/>
  <c r="H424" i="8" s="1"/>
  <c r="F482" i="8"/>
  <c r="H482" i="8" s="1"/>
  <c r="F131" i="8"/>
  <c r="H131" i="8" s="1"/>
  <c r="F292" i="8"/>
  <c r="H292" i="8" s="1"/>
  <c r="F15" i="8"/>
  <c r="H15" i="8" s="1"/>
  <c r="F437" i="8"/>
  <c r="H437" i="8" s="1"/>
  <c r="F330" i="8"/>
  <c r="H330" i="8" s="1"/>
  <c r="F390" i="8"/>
  <c r="H390" i="8" s="1"/>
  <c r="F248" i="8"/>
  <c r="H248" i="8" s="1"/>
  <c r="F143" i="8"/>
  <c r="H143" i="8" s="1"/>
  <c r="F199" i="8"/>
  <c r="H199" i="8" s="1"/>
  <c r="F357" i="8"/>
  <c r="H357" i="8" s="1"/>
  <c r="F128" i="8"/>
  <c r="H128" i="8" s="1"/>
  <c r="F329" i="8"/>
  <c r="H329" i="8" s="1"/>
  <c r="F400" i="8"/>
  <c r="H400" i="8" s="1"/>
  <c r="F345" i="8"/>
  <c r="H345" i="8" s="1"/>
  <c r="F270" i="8"/>
  <c r="H270" i="8" s="1"/>
  <c r="F115" i="8"/>
  <c r="H115" i="8" s="1"/>
  <c r="F303" i="8"/>
  <c r="H303" i="8" s="1"/>
  <c r="F403" i="8"/>
  <c r="H403" i="8" s="1"/>
  <c r="F272" i="8"/>
  <c r="H272" i="8" s="1"/>
  <c r="F61" i="8"/>
  <c r="H61" i="8" s="1"/>
  <c r="F148" i="8"/>
  <c r="H148" i="8" s="1"/>
  <c r="F391" i="8"/>
  <c r="H391" i="8" s="1"/>
  <c r="F496" i="8"/>
  <c r="H496" i="8" s="1"/>
  <c r="F282" i="8"/>
  <c r="H282" i="8" s="1"/>
  <c r="F325" i="8"/>
  <c r="H325" i="8" s="1"/>
  <c r="F138" i="8"/>
  <c r="H138" i="8" s="1"/>
  <c r="F455" i="8"/>
  <c r="H455" i="8" s="1"/>
  <c r="F233" i="8"/>
  <c r="H233" i="8" s="1"/>
  <c r="F315" i="8"/>
  <c r="H315" i="8" s="1"/>
  <c r="F423" i="8"/>
  <c r="H423" i="8" s="1"/>
  <c r="F296" i="8"/>
  <c r="H296" i="8" s="1"/>
  <c r="F458" i="8"/>
  <c r="H458" i="8" s="1"/>
  <c r="F371" i="8"/>
  <c r="H371" i="8" s="1"/>
  <c r="F456" i="8"/>
  <c r="H456" i="8" s="1"/>
  <c r="F451" i="8"/>
  <c r="H451" i="8" s="1"/>
  <c r="F155" i="8"/>
  <c r="H155" i="8" s="1"/>
  <c r="F172" i="8"/>
  <c r="H172" i="8" s="1"/>
  <c r="F118" i="8"/>
  <c r="H118" i="8" s="1"/>
  <c r="F125" i="8"/>
  <c r="H125" i="8" s="1"/>
  <c r="F324" i="8"/>
  <c r="H324" i="8" s="1"/>
  <c r="F223" i="8"/>
  <c r="H223" i="8" s="1"/>
  <c r="F77" i="8"/>
  <c r="H77" i="8" s="1"/>
  <c r="F246" i="8"/>
  <c r="H246" i="8" s="1"/>
  <c r="F352" i="8"/>
  <c r="H352" i="8" s="1"/>
  <c r="F339" i="8"/>
  <c r="H339" i="8" s="1"/>
  <c r="F410" i="8"/>
  <c r="H410" i="8" s="1"/>
  <c r="F398" i="8"/>
  <c r="H398" i="8" s="1"/>
  <c r="F366" i="8"/>
  <c r="H366" i="8" s="1"/>
  <c r="F380" i="8"/>
  <c r="H380" i="8" s="1"/>
  <c r="F491" i="8"/>
  <c r="H491" i="8" s="1"/>
  <c r="F64" i="8"/>
  <c r="H64" i="8" s="1"/>
  <c r="F351" i="8"/>
  <c r="H351" i="8" s="1"/>
  <c r="F478" i="8"/>
  <c r="H478" i="8" s="1"/>
  <c r="F36" i="8"/>
  <c r="H36" i="8" s="1"/>
  <c r="F441" i="8"/>
  <c r="H441" i="8" s="1"/>
  <c r="F461" i="8"/>
  <c r="H461" i="8" s="1"/>
  <c r="F21" i="8"/>
  <c r="H21" i="8" s="1"/>
  <c r="F44" i="8"/>
  <c r="H44" i="8" s="1"/>
  <c r="F137" i="8"/>
  <c r="H137" i="8" s="1"/>
  <c r="F396" i="8"/>
  <c r="H396" i="8" s="1"/>
  <c r="F489" i="8"/>
  <c r="H489" i="8" s="1"/>
  <c r="F341" i="8"/>
  <c r="H341" i="8" s="1"/>
  <c r="F317" i="8"/>
  <c r="H317" i="8" s="1"/>
  <c r="F399" i="8"/>
  <c r="H399" i="8" s="1"/>
  <c r="F336" i="8"/>
  <c r="H336" i="8" s="1"/>
  <c r="F429" i="8"/>
  <c r="H429" i="8" s="1"/>
  <c r="F259" i="8"/>
  <c r="H259" i="8" s="1"/>
  <c r="F393" i="8"/>
  <c r="H393" i="8" s="1"/>
  <c r="F100" i="8"/>
  <c r="H100" i="8" s="1"/>
  <c r="F159" i="8"/>
  <c r="H159" i="8" s="1"/>
  <c r="F60" i="8"/>
  <c r="H60" i="8" s="1"/>
  <c r="F258" i="8"/>
  <c r="H258" i="8" s="1"/>
  <c r="F407" i="8"/>
  <c r="H407" i="8" s="1"/>
  <c r="F252" i="8"/>
  <c r="H252" i="8" s="1"/>
  <c r="F255" i="8"/>
  <c r="H255" i="8" s="1"/>
  <c r="F348" i="8"/>
  <c r="H348" i="8" s="1"/>
  <c r="F298" i="8"/>
  <c r="H298" i="8" s="1"/>
  <c r="F40" i="8"/>
  <c r="H40" i="8" s="1"/>
  <c r="F374" i="8"/>
  <c r="H374" i="8" s="1"/>
  <c r="F203" i="8"/>
  <c r="H203" i="8" s="1"/>
  <c r="F178" i="8"/>
  <c r="H178" i="8" s="1"/>
  <c r="F237" i="8"/>
  <c r="H237" i="8" s="1"/>
  <c r="F370" i="8"/>
  <c r="H370" i="8" s="1"/>
  <c r="F394" i="8"/>
  <c r="H394" i="8" s="1"/>
  <c r="H18" i="8"/>
  <c r="N24" i="4"/>
  <c r="R24" i="4" s="1"/>
  <c r="O21" i="4"/>
  <c r="W21" i="4" s="1"/>
  <c r="F36" i="3"/>
  <c r="O114" i="4"/>
  <c r="W114" i="4" s="1"/>
  <c r="O79" i="4"/>
  <c r="W79" i="4" s="1"/>
  <c r="N171" i="4"/>
  <c r="R171" i="4" s="1"/>
  <c r="N300" i="4"/>
  <c r="R300" i="4" s="1"/>
  <c r="O352" i="4"/>
  <c r="W352" i="4" s="1"/>
  <c r="O433" i="4"/>
  <c r="W433" i="4" s="1"/>
  <c r="O316" i="4"/>
  <c r="W316" i="4" s="1"/>
  <c r="N220" i="4"/>
  <c r="R220" i="4" s="1"/>
  <c r="O365" i="4"/>
  <c r="W365" i="4" s="1"/>
  <c r="O443" i="4"/>
  <c r="W443" i="4" s="1"/>
  <c r="N107" i="4"/>
  <c r="R107" i="4" s="1"/>
  <c r="O329" i="4"/>
  <c r="W329" i="4" s="1"/>
  <c r="O147" i="4"/>
  <c r="W147" i="4" s="1"/>
  <c r="N469" i="4"/>
  <c r="R469" i="4" s="1"/>
  <c r="N352" i="4"/>
  <c r="R352" i="4" s="1"/>
  <c r="N78" i="4"/>
  <c r="R78" i="4" s="1"/>
  <c r="N21" i="4"/>
  <c r="O449" i="4"/>
  <c r="W449" i="4" s="1"/>
  <c r="N101" i="4"/>
  <c r="R101" i="4" s="1"/>
  <c r="O332" i="4"/>
  <c r="W332" i="4" s="1"/>
  <c r="N240" i="4"/>
  <c r="R240" i="4" s="1"/>
  <c r="N132" i="4"/>
  <c r="R132" i="4" s="1"/>
  <c r="O383" i="4"/>
  <c r="W383" i="4" s="1"/>
  <c r="N23" i="4"/>
  <c r="R23" i="4" s="1"/>
  <c r="N37" i="4"/>
  <c r="R37" i="4" s="1"/>
  <c r="O361" i="4"/>
  <c r="W361" i="4" s="1"/>
  <c r="N482" i="4"/>
  <c r="R482" i="4" s="1"/>
  <c r="N324" i="4"/>
  <c r="R324" i="4" s="1"/>
  <c r="N495" i="4"/>
  <c r="R495" i="4" s="1"/>
  <c r="O319" i="4"/>
  <c r="W319" i="4" s="1"/>
  <c r="N147" i="4"/>
  <c r="R147" i="4" s="1"/>
  <c r="N397" i="4"/>
  <c r="R397" i="4" s="1"/>
  <c r="O196" i="4"/>
  <c r="W196" i="4" s="1"/>
  <c r="O161" i="4"/>
  <c r="W161" i="4" s="1"/>
  <c r="N194" i="4"/>
  <c r="R194" i="4" s="1"/>
  <c r="O376" i="4"/>
  <c r="W376" i="4" s="1"/>
  <c r="O341" i="4"/>
  <c r="W341" i="4" s="1"/>
  <c r="O374" i="4"/>
  <c r="W374" i="4" s="1"/>
  <c r="O372" i="4"/>
  <c r="W372" i="4" s="1"/>
  <c r="O337" i="4"/>
  <c r="W337" i="4" s="1"/>
  <c r="O296" i="4"/>
  <c r="W296" i="4" s="1"/>
  <c r="O261" i="4"/>
  <c r="W261" i="4" s="1"/>
  <c r="N38" i="4"/>
  <c r="R38" i="4" s="1"/>
  <c r="O494" i="4"/>
  <c r="W494" i="4" s="1"/>
  <c r="N370" i="4"/>
  <c r="R370" i="4" s="1"/>
  <c r="N215" i="4"/>
  <c r="R215" i="4" s="1"/>
  <c r="O427" i="4"/>
  <c r="W427" i="4" s="1"/>
  <c r="O428" i="4"/>
  <c r="W428" i="4" s="1"/>
  <c r="O61" i="4"/>
  <c r="W61" i="4" s="1"/>
  <c r="N39" i="4"/>
  <c r="R39" i="4" s="1"/>
  <c r="N281" i="4"/>
  <c r="R281" i="4" s="1"/>
  <c r="O476" i="4"/>
  <c r="W476" i="4" s="1"/>
  <c r="N142" i="4"/>
  <c r="R142" i="4" s="1"/>
  <c r="N408" i="4"/>
  <c r="R408" i="4" s="1"/>
  <c r="O363" i="4"/>
  <c r="W363" i="4" s="1"/>
  <c r="O253" i="4"/>
  <c r="W253" i="4" s="1"/>
  <c r="O231" i="4"/>
  <c r="W231" i="4" s="1"/>
  <c r="O186" i="4"/>
  <c r="W186" i="4" s="1"/>
  <c r="O121" i="4"/>
  <c r="W121" i="4" s="1"/>
  <c r="O334" i="4"/>
  <c r="W334" i="4" s="1"/>
  <c r="N456" i="4"/>
  <c r="R456" i="4" s="1"/>
  <c r="N228" i="4"/>
  <c r="R228" i="4" s="1"/>
  <c r="N431" i="4"/>
  <c r="R431" i="4" s="1"/>
  <c r="O271" i="4"/>
  <c r="W271" i="4" s="1"/>
  <c r="N99" i="4"/>
  <c r="R99" i="4" s="1"/>
  <c r="O171" i="4"/>
  <c r="W171" i="4" s="1"/>
  <c r="N390" i="4"/>
  <c r="R390" i="4" s="1"/>
  <c r="O38" i="4"/>
  <c r="W38" i="4" s="1"/>
  <c r="N201" i="4"/>
  <c r="R201" i="4" s="1"/>
  <c r="N400" i="4"/>
  <c r="R400" i="4" s="1"/>
  <c r="N466" i="4"/>
  <c r="R466" i="4" s="1"/>
  <c r="N140" i="4"/>
  <c r="R140" i="4" s="1"/>
  <c r="O387" i="4"/>
  <c r="W387" i="4" s="1"/>
  <c r="O267" i="4"/>
  <c r="W267" i="4" s="1"/>
  <c r="N95" i="4"/>
  <c r="R95" i="4" s="1"/>
  <c r="N230" i="4"/>
  <c r="R230" i="4" s="1"/>
  <c r="O393" i="4"/>
  <c r="W393" i="4" s="1"/>
  <c r="N45" i="4"/>
  <c r="R45" i="4" s="1"/>
  <c r="N483" i="4"/>
  <c r="R483" i="4" s="1"/>
  <c r="O406" i="4"/>
  <c r="W406" i="4" s="1"/>
  <c r="N481" i="4"/>
  <c r="R481" i="4" s="1"/>
  <c r="O184" i="4"/>
  <c r="W184" i="4" s="1"/>
  <c r="O149" i="4"/>
  <c r="W149" i="4" s="1"/>
  <c r="N182" i="4"/>
  <c r="R182" i="4" s="1"/>
  <c r="O180" i="4"/>
  <c r="W180" i="4" s="1"/>
  <c r="O145" i="4"/>
  <c r="W145" i="4" s="1"/>
  <c r="N178" i="4"/>
  <c r="R178" i="4" s="1"/>
  <c r="O360" i="4"/>
  <c r="W360" i="4" s="1"/>
  <c r="O325" i="4"/>
  <c r="W325" i="4" s="1"/>
  <c r="O358" i="4"/>
  <c r="W358" i="4" s="1"/>
  <c r="N372" i="4"/>
  <c r="R372" i="4" s="1"/>
  <c r="N245" i="4"/>
  <c r="R245" i="4" s="1"/>
  <c r="O218" i="4"/>
  <c r="W218" i="4" s="1"/>
  <c r="N386" i="4"/>
  <c r="R386" i="4" s="1"/>
  <c r="N298" i="4"/>
  <c r="R298" i="4" s="1"/>
  <c r="O483" i="4"/>
  <c r="W483" i="4" s="1"/>
  <c r="O135" i="4"/>
  <c r="W135" i="4" s="1"/>
  <c r="N445" i="4"/>
  <c r="R445" i="4" s="1"/>
  <c r="O400" i="4"/>
  <c r="W400" i="4" s="1"/>
  <c r="O242" i="4"/>
  <c r="W242" i="4" s="1"/>
  <c r="N57" i="4"/>
  <c r="R57" i="4" s="1"/>
  <c r="N256" i="4"/>
  <c r="R256" i="4" s="1"/>
  <c r="O364" i="4"/>
  <c r="W364" i="4" s="1"/>
  <c r="O362" i="4"/>
  <c r="W362" i="4" s="1"/>
  <c r="N30" i="4"/>
  <c r="R30" i="4" s="1"/>
  <c r="N340" i="4"/>
  <c r="R340" i="4" s="1"/>
  <c r="N28" i="4"/>
  <c r="R28" i="4" s="1"/>
  <c r="N327" i="4"/>
  <c r="R327" i="4" s="1"/>
  <c r="N155" i="4"/>
  <c r="R155" i="4" s="1"/>
  <c r="N350" i="4"/>
  <c r="R350" i="4" s="1"/>
  <c r="N377" i="4"/>
  <c r="R377" i="4" s="1"/>
  <c r="O45" i="4"/>
  <c r="W45" i="4" s="1"/>
  <c r="O123" i="4"/>
  <c r="W123" i="4" s="1"/>
  <c r="O290" i="4"/>
  <c r="W290" i="4" s="1"/>
  <c r="N293" i="4"/>
  <c r="R293" i="4" s="1"/>
  <c r="O219" i="4"/>
  <c r="W219" i="4" s="1"/>
  <c r="N484" i="4"/>
  <c r="R484" i="4" s="1"/>
  <c r="N47" i="4"/>
  <c r="R47" i="4" s="1"/>
  <c r="N136" i="4"/>
  <c r="R136" i="4" s="1"/>
  <c r="O134" i="4"/>
  <c r="W134" i="4" s="1"/>
  <c r="N399" i="4"/>
  <c r="R399" i="4" s="1"/>
  <c r="N297" i="4"/>
  <c r="R297" i="4" s="1"/>
  <c r="N227" i="4"/>
  <c r="R227" i="4" s="1"/>
  <c r="N205" i="4"/>
  <c r="R205" i="4" s="1"/>
  <c r="O299" i="4"/>
  <c r="W299" i="4" s="1"/>
  <c r="N97" i="4"/>
  <c r="R97" i="4" s="1"/>
  <c r="N127" i="4"/>
  <c r="R127" i="4" s="1"/>
  <c r="N296" i="4"/>
  <c r="R296" i="4" s="1"/>
  <c r="N294" i="4"/>
  <c r="R294" i="4" s="1"/>
  <c r="N499" i="4"/>
  <c r="R499" i="4" s="1"/>
  <c r="O457" i="4"/>
  <c r="W457" i="4" s="1"/>
  <c r="N307" i="4"/>
  <c r="R307" i="4" s="1"/>
  <c r="N109" i="4"/>
  <c r="R109" i="4" s="1"/>
  <c r="O451" i="4"/>
  <c r="W451" i="4" s="1"/>
  <c r="N271" i="4"/>
  <c r="R271" i="4" s="1"/>
  <c r="O111" i="4"/>
  <c r="W111" i="4" s="1"/>
  <c r="N396" i="4"/>
  <c r="R396" i="4" s="1"/>
  <c r="N410" i="4"/>
  <c r="R410" i="4" s="1"/>
  <c r="O64" i="4"/>
  <c r="W64" i="4" s="1"/>
  <c r="N270" i="4"/>
  <c r="R270" i="4" s="1"/>
  <c r="N395" i="4"/>
  <c r="R395" i="4" s="1"/>
  <c r="N289" i="4"/>
  <c r="R289" i="4" s="1"/>
  <c r="N223" i="4"/>
  <c r="R223" i="4" s="1"/>
  <c r="N488" i="4"/>
  <c r="R488" i="4" s="1"/>
  <c r="O55" i="4"/>
  <c r="W55" i="4" s="1"/>
  <c r="N172" i="4"/>
  <c r="R172" i="4" s="1"/>
  <c r="O170" i="4"/>
  <c r="W170" i="4" s="1"/>
  <c r="O403" i="4"/>
  <c r="W403" i="4" s="1"/>
  <c r="N301" i="4"/>
  <c r="R301" i="4" s="1"/>
  <c r="O174" i="4"/>
  <c r="W174" i="4" s="1"/>
  <c r="O68" i="4"/>
  <c r="W68" i="4" s="1"/>
  <c r="O324" i="4"/>
  <c r="W324" i="4" s="1"/>
  <c r="O33" i="4"/>
  <c r="W33" i="4" s="1"/>
  <c r="O289" i="4"/>
  <c r="W289" i="4" s="1"/>
  <c r="N66" i="4"/>
  <c r="R66" i="4" s="1"/>
  <c r="N322" i="4"/>
  <c r="R322" i="4" s="1"/>
  <c r="O248" i="4"/>
  <c r="W248" i="4" s="1"/>
  <c r="O382" i="4"/>
  <c r="W382" i="4" s="1"/>
  <c r="O213" i="4"/>
  <c r="W213" i="4" s="1"/>
  <c r="O469" i="4"/>
  <c r="W469" i="4" s="1"/>
  <c r="O246" i="4"/>
  <c r="W246" i="4" s="1"/>
  <c r="N467" i="4"/>
  <c r="R467" i="4" s="1"/>
  <c r="O244" i="4"/>
  <c r="W244" i="4" s="1"/>
  <c r="O500" i="4"/>
  <c r="W500" i="4" s="1"/>
  <c r="O209" i="4"/>
  <c r="W209" i="4" s="1"/>
  <c r="N465" i="4"/>
  <c r="R465" i="4" s="1"/>
  <c r="N242" i="4"/>
  <c r="R242" i="4" s="1"/>
  <c r="O168" i="4"/>
  <c r="W168" i="4" s="1"/>
  <c r="O424" i="4"/>
  <c r="W424" i="4" s="1"/>
  <c r="O133" i="4"/>
  <c r="W133" i="4" s="1"/>
  <c r="O389" i="4"/>
  <c r="W389" i="4" s="1"/>
  <c r="N166" i="4"/>
  <c r="R166" i="4" s="1"/>
  <c r="O474" i="4"/>
  <c r="W474" i="4" s="1"/>
  <c r="N419" i="4"/>
  <c r="R419" i="4" s="1"/>
  <c r="O48" i="4"/>
  <c r="W48" i="4" s="1"/>
  <c r="N476" i="4"/>
  <c r="R476" i="4" s="1"/>
  <c r="N349" i="4"/>
  <c r="R349" i="4" s="1"/>
  <c r="N393" i="4"/>
  <c r="R393" i="4" s="1"/>
  <c r="O350" i="4"/>
  <c r="W350" i="4" s="1"/>
  <c r="N85" i="4"/>
  <c r="R85" i="4" s="1"/>
  <c r="N491" i="4"/>
  <c r="R491" i="4" s="1"/>
  <c r="N218" i="4"/>
  <c r="R218" i="4" s="1"/>
  <c r="N244" i="4"/>
  <c r="R244" i="4" s="1"/>
  <c r="N279" i="4"/>
  <c r="R279" i="4" s="1"/>
  <c r="N254" i="4"/>
  <c r="R254" i="4" s="1"/>
  <c r="O454" i="4"/>
  <c r="W454" i="4" s="1"/>
  <c r="N338" i="4"/>
  <c r="R338" i="4" s="1"/>
  <c r="N153" i="4"/>
  <c r="R153" i="4" s="1"/>
  <c r="O412" i="4"/>
  <c r="W412" i="4" s="1"/>
  <c r="O446" i="4"/>
  <c r="W446" i="4" s="1"/>
  <c r="N292" i="4"/>
  <c r="R292" i="4" s="1"/>
  <c r="O399" i="4"/>
  <c r="W399" i="4" s="1"/>
  <c r="O495" i="4"/>
  <c r="W495" i="4" s="1"/>
  <c r="N303" i="4"/>
  <c r="R303" i="4" s="1"/>
  <c r="O143" i="4"/>
  <c r="W143" i="4" s="1"/>
  <c r="O330" i="4"/>
  <c r="W330" i="4" s="1"/>
  <c r="O43" i="4"/>
  <c r="W43" i="4" s="1"/>
  <c r="O130" i="4"/>
  <c r="W130" i="4" s="1"/>
  <c r="N261" i="4"/>
  <c r="R261" i="4" s="1"/>
  <c r="O223" i="4"/>
  <c r="W223" i="4" s="1"/>
  <c r="N492" i="4"/>
  <c r="R492" i="4" s="1"/>
  <c r="N51" i="4"/>
  <c r="R51" i="4" s="1"/>
  <c r="N144" i="4"/>
  <c r="R144" i="4" s="1"/>
  <c r="O385" i="4"/>
  <c r="W385" i="4" s="1"/>
  <c r="O435" i="4"/>
  <c r="W435" i="4" s="1"/>
  <c r="N259" i="4"/>
  <c r="R259" i="4" s="1"/>
  <c r="O139" i="4"/>
  <c r="W139" i="4" s="1"/>
  <c r="O322" i="4"/>
  <c r="W322" i="4" s="1"/>
  <c r="N453" i="4"/>
  <c r="R453" i="4" s="1"/>
  <c r="N137" i="4"/>
  <c r="R137" i="4" s="1"/>
  <c r="N336" i="4"/>
  <c r="R336" i="4" s="1"/>
  <c r="N494" i="4"/>
  <c r="R494" i="4" s="1"/>
  <c r="O452" i="4"/>
  <c r="W452" i="4" s="1"/>
  <c r="N417" i="4"/>
  <c r="R417" i="4" s="1"/>
  <c r="O120" i="4"/>
  <c r="W120" i="4" s="1"/>
  <c r="O85" i="4"/>
  <c r="W85" i="4" s="1"/>
  <c r="N118" i="4"/>
  <c r="R118" i="4" s="1"/>
  <c r="O116" i="4"/>
  <c r="W116" i="4" s="1"/>
  <c r="O81" i="4"/>
  <c r="W81" i="4" s="1"/>
  <c r="N114" i="4"/>
  <c r="R114" i="4" s="1"/>
  <c r="O370" i="4"/>
  <c r="W370" i="4" s="1"/>
  <c r="O470" i="4"/>
  <c r="W470" i="4" s="1"/>
  <c r="O294" i="4"/>
  <c r="W294" i="4" s="1"/>
  <c r="N116" i="4"/>
  <c r="R116" i="4" s="1"/>
  <c r="N442" i="4"/>
  <c r="R442" i="4" s="1"/>
  <c r="N185" i="4"/>
  <c r="R185" i="4" s="1"/>
  <c r="O126" i="4"/>
  <c r="W126" i="4" s="1"/>
  <c r="N170" i="4"/>
  <c r="R170" i="4" s="1"/>
  <c r="O211" i="4"/>
  <c r="W211" i="4" s="1"/>
  <c r="O118" i="4"/>
  <c r="W118" i="4" s="1"/>
  <c r="N480" i="4"/>
  <c r="R480" i="4" s="1"/>
  <c r="O144" i="4"/>
  <c r="W144" i="4" s="1"/>
  <c r="N209" i="4"/>
  <c r="R209" i="4" s="1"/>
  <c r="N96" i="4"/>
  <c r="R96" i="4" s="1"/>
  <c r="O108" i="4"/>
  <c r="W108" i="4" s="1"/>
  <c r="N106" i="4"/>
  <c r="R106" i="4" s="1"/>
  <c r="N403" i="4"/>
  <c r="R403" i="4" s="1"/>
  <c r="O63" i="4"/>
  <c r="W63" i="4" s="1"/>
  <c r="N317" i="4"/>
  <c r="R317" i="4" s="1"/>
  <c r="O336" i="4"/>
  <c r="W336" i="4" s="1"/>
  <c r="N257" i="4"/>
  <c r="R257" i="4" s="1"/>
  <c r="O91" i="4"/>
  <c r="W91" i="4" s="1"/>
  <c r="O226" i="4"/>
  <c r="W226" i="4" s="1"/>
  <c r="N357" i="4"/>
  <c r="R357" i="4" s="1"/>
  <c r="N41" i="4"/>
  <c r="R41" i="4" s="1"/>
  <c r="N496" i="4"/>
  <c r="R496" i="4" s="1"/>
  <c r="N388" i="4"/>
  <c r="R388" i="4" s="1"/>
  <c r="N60" i="4"/>
  <c r="R60" i="4" s="1"/>
  <c r="O351" i="4"/>
  <c r="W351" i="4" s="1"/>
  <c r="N179" i="4"/>
  <c r="R179" i="4" s="1"/>
  <c r="O187" i="4"/>
  <c r="W187" i="4" s="1"/>
  <c r="N198" i="4"/>
  <c r="R198" i="4" s="1"/>
  <c r="O138" i="4"/>
  <c r="W138" i="4" s="1"/>
  <c r="N269" i="4"/>
  <c r="R269" i="4" s="1"/>
  <c r="N33" i="4"/>
  <c r="R33" i="4" s="1"/>
  <c r="N232" i="4"/>
  <c r="R232" i="4" s="1"/>
  <c r="N455" i="4"/>
  <c r="R455" i="4" s="1"/>
  <c r="N275" i="4"/>
  <c r="R275" i="4" s="1"/>
  <c r="O46" i="4"/>
  <c r="W46" i="4" s="1"/>
  <c r="O260" i="4"/>
  <c r="W260" i="4" s="1"/>
  <c r="O225" i="4"/>
  <c r="W225" i="4" s="1"/>
  <c r="N258" i="4"/>
  <c r="R258" i="4" s="1"/>
  <c r="O440" i="4"/>
  <c r="W440" i="4" s="1"/>
  <c r="O405" i="4"/>
  <c r="W405" i="4" s="1"/>
  <c r="N418" i="4"/>
  <c r="R418" i="4" s="1"/>
  <c r="O436" i="4"/>
  <c r="W436" i="4" s="1"/>
  <c r="N401" i="4"/>
  <c r="R401" i="4" s="1"/>
  <c r="O104" i="4"/>
  <c r="W104" i="4" s="1"/>
  <c r="O69" i="4"/>
  <c r="W69" i="4" s="1"/>
  <c r="N102" i="4"/>
  <c r="R102" i="4" s="1"/>
  <c r="O35" i="4"/>
  <c r="W35" i="4" s="1"/>
  <c r="O247" i="4"/>
  <c r="W247" i="4" s="1"/>
  <c r="N343" i="4"/>
  <c r="R343" i="4" s="1"/>
  <c r="N128" i="4"/>
  <c r="R128" i="4" s="1"/>
  <c r="O137" i="4"/>
  <c r="W137" i="4" s="1"/>
  <c r="O317" i="4"/>
  <c r="W317" i="4" s="1"/>
  <c r="O295" i="4"/>
  <c r="W295" i="4" s="1"/>
  <c r="O314" i="4"/>
  <c r="W314" i="4" s="1"/>
  <c r="O185" i="4"/>
  <c r="W185" i="4" s="1"/>
  <c r="O99" i="4"/>
  <c r="W99" i="4" s="1"/>
  <c r="N373" i="4"/>
  <c r="R373" i="4" s="1"/>
  <c r="O163" i="4"/>
  <c r="W163" i="4" s="1"/>
  <c r="N337" i="4"/>
  <c r="R337" i="4" s="1"/>
  <c r="O375" i="4"/>
  <c r="W375" i="4" s="1"/>
  <c r="N501" i="4"/>
  <c r="R501" i="4" s="1"/>
  <c r="O220" i="4"/>
  <c r="W220" i="4" s="1"/>
  <c r="N43" i="4"/>
  <c r="R43" i="4" s="1"/>
  <c r="N384" i="4"/>
  <c r="R384" i="4" s="1"/>
  <c r="O172" i="4"/>
  <c r="W172" i="4" s="1"/>
  <c r="O265" i="4"/>
  <c r="W265" i="4" s="1"/>
  <c r="O486" i="4"/>
  <c r="W486" i="4" s="1"/>
  <c r="N94" i="4"/>
  <c r="R94" i="4" s="1"/>
  <c r="N468" i="4"/>
  <c r="R468" i="4" s="1"/>
  <c r="N120" i="4"/>
  <c r="R120" i="4" s="1"/>
  <c r="N391" i="4"/>
  <c r="R391" i="4" s="1"/>
  <c r="N219" i="4"/>
  <c r="R219" i="4" s="1"/>
  <c r="N443" i="4"/>
  <c r="R443" i="4" s="1"/>
  <c r="N441" i="4"/>
  <c r="R441" i="4" s="1"/>
  <c r="O109" i="4"/>
  <c r="W109" i="4" s="1"/>
  <c r="O355" i="4"/>
  <c r="W355" i="4" s="1"/>
  <c r="N183" i="4"/>
  <c r="R183" i="4" s="1"/>
  <c r="N438" i="4"/>
  <c r="R438" i="4" s="1"/>
  <c r="O90" i="4"/>
  <c r="W90" i="4" s="1"/>
  <c r="N221" i="4"/>
  <c r="R221" i="4" s="1"/>
  <c r="O73" i="4"/>
  <c r="W73" i="4" s="1"/>
  <c r="O288" i="4"/>
  <c r="W288" i="4" s="1"/>
  <c r="O286" i="4"/>
  <c r="W286" i="4" s="1"/>
  <c r="N305" i="4"/>
  <c r="R305" i="4" s="1"/>
  <c r="N382" i="4"/>
  <c r="R382" i="4" s="1"/>
  <c r="N188" i="4"/>
  <c r="R188" i="4" s="1"/>
  <c r="O411" i="4"/>
  <c r="W411" i="4" s="1"/>
  <c r="O156" i="4"/>
  <c r="W156" i="4" s="1"/>
  <c r="N154" i="4"/>
  <c r="R154" i="4" s="1"/>
  <c r="O301" i="4"/>
  <c r="W301" i="4" s="1"/>
  <c r="N379" i="4"/>
  <c r="R379" i="4" s="1"/>
  <c r="N207" i="4"/>
  <c r="R207" i="4" s="1"/>
  <c r="N326" i="4"/>
  <c r="R326" i="4" s="1"/>
  <c r="O347" i="4"/>
  <c r="W347" i="4" s="1"/>
  <c r="N193" i="4"/>
  <c r="R193" i="4" s="1"/>
  <c r="N175" i="4"/>
  <c r="R175" i="4" s="1"/>
  <c r="N392" i="4"/>
  <c r="R392" i="4" s="1"/>
  <c r="N398" i="4"/>
  <c r="R398" i="4" s="1"/>
  <c r="N84" i="4"/>
  <c r="R84" i="4" s="1"/>
  <c r="O74" i="4"/>
  <c r="W74" i="4" s="1"/>
  <c r="N355" i="4"/>
  <c r="R355" i="4" s="1"/>
  <c r="O142" i="4"/>
  <c r="W142" i="4" s="1"/>
  <c r="O431" i="4"/>
  <c r="W431" i="4" s="1"/>
  <c r="N353" i="4"/>
  <c r="R353" i="4" s="1"/>
  <c r="N255" i="4"/>
  <c r="R255" i="4" s="1"/>
  <c r="N470" i="4"/>
  <c r="R470" i="4" s="1"/>
  <c r="O95" i="4"/>
  <c r="W95" i="4" s="1"/>
  <c r="O236" i="4"/>
  <c r="W236" i="4" s="1"/>
  <c r="O234" i="4"/>
  <c r="W234" i="4" s="1"/>
  <c r="O439" i="4"/>
  <c r="W439" i="4" s="1"/>
  <c r="N429" i="4"/>
  <c r="R429" i="4" s="1"/>
  <c r="N420" i="4"/>
  <c r="R420" i="4" s="1"/>
  <c r="N200" i="4"/>
  <c r="R200" i="4" s="1"/>
  <c r="O303" i="4"/>
  <c r="W303" i="4" s="1"/>
  <c r="N105" i="4"/>
  <c r="R105" i="4" s="1"/>
  <c r="N131" i="4"/>
  <c r="R131" i="4" s="1"/>
  <c r="N304" i="4"/>
  <c r="R304" i="4" s="1"/>
  <c r="O87" i="4"/>
  <c r="W87" i="4" s="1"/>
  <c r="N80" i="4"/>
  <c r="R80" i="4" s="1"/>
  <c r="O66" i="4"/>
  <c r="W66" i="4" s="1"/>
  <c r="N351" i="4"/>
  <c r="R351" i="4" s="1"/>
  <c r="N197" i="4"/>
  <c r="R197" i="4" s="1"/>
  <c r="O191" i="4"/>
  <c r="W191" i="4" s="1"/>
  <c r="N428" i="4"/>
  <c r="R428" i="4" s="1"/>
  <c r="N486" i="4"/>
  <c r="R486" i="4" s="1"/>
  <c r="N88" i="4"/>
  <c r="R88" i="4" s="1"/>
  <c r="N334" i="4"/>
  <c r="R334" i="4" s="1"/>
  <c r="N302" i="4"/>
  <c r="R302" i="4" s="1"/>
  <c r="O132" i="4"/>
  <c r="W132" i="4" s="1"/>
  <c r="O388" i="4"/>
  <c r="W388" i="4" s="1"/>
  <c r="O97" i="4"/>
  <c r="W97" i="4" s="1"/>
  <c r="O353" i="4"/>
  <c r="W353" i="4" s="1"/>
  <c r="N130" i="4"/>
  <c r="R130" i="4" s="1"/>
  <c r="O390" i="4"/>
  <c r="W390" i="4" s="1"/>
  <c r="O312" i="4"/>
  <c r="W312" i="4" s="1"/>
  <c r="O498" i="4"/>
  <c r="W498" i="4" s="1"/>
  <c r="O277" i="4"/>
  <c r="W277" i="4" s="1"/>
  <c r="N54" i="4"/>
  <c r="R54" i="4" s="1"/>
  <c r="O310" i="4"/>
  <c r="W310" i="4" s="1"/>
  <c r="O52" i="4"/>
  <c r="W52" i="4" s="1"/>
  <c r="O308" i="4"/>
  <c r="W308" i="4" s="1"/>
  <c r="O490" i="4"/>
  <c r="W490" i="4" s="1"/>
  <c r="O273" i="4"/>
  <c r="W273" i="4" s="1"/>
  <c r="N50" i="4"/>
  <c r="R50" i="4" s="1"/>
  <c r="N306" i="4"/>
  <c r="R306" i="4" s="1"/>
  <c r="O232" i="4"/>
  <c r="W232" i="4" s="1"/>
  <c r="O488" i="4"/>
  <c r="W488" i="4" s="1"/>
  <c r="O197" i="4"/>
  <c r="W197" i="4" s="1"/>
  <c r="O453" i="4"/>
  <c r="W453" i="4" s="1"/>
  <c r="O230" i="4"/>
  <c r="W230" i="4" s="1"/>
  <c r="O20" i="4"/>
  <c r="W20" i="4" s="1"/>
  <c r="O270" i="4"/>
  <c r="W270" i="4" s="1"/>
  <c r="O418" i="4"/>
  <c r="W418" i="4" s="1"/>
  <c r="O22" i="4"/>
  <c r="W22" i="4" s="1"/>
  <c r="O67" i="4"/>
  <c r="W67" i="4" s="1"/>
  <c r="O195" i="4"/>
  <c r="W195" i="4" s="1"/>
  <c r="O323" i="4"/>
  <c r="W323" i="4" s="1"/>
  <c r="O463" i="4"/>
  <c r="W463" i="4" s="1"/>
  <c r="N180" i="4"/>
  <c r="R180" i="4" s="1"/>
  <c r="N436" i="4"/>
  <c r="R436" i="4" s="1"/>
  <c r="N145" i="4"/>
  <c r="R145" i="4" s="1"/>
  <c r="O401" i="4"/>
  <c r="W401" i="4" s="1"/>
  <c r="O178" i="4"/>
  <c r="W178" i="4" s="1"/>
  <c r="O18" i="4"/>
  <c r="W18" i="4" s="1"/>
  <c r="N151" i="4"/>
  <c r="R151" i="4" s="1"/>
  <c r="O279" i="4"/>
  <c r="W279" i="4" s="1"/>
  <c r="O407" i="4"/>
  <c r="W407" i="4" s="1"/>
  <c r="N92" i="4"/>
  <c r="R92" i="4" s="1"/>
  <c r="N344" i="4"/>
  <c r="R344" i="4" s="1"/>
  <c r="N53" i="4"/>
  <c r="R53" i="4" s="1"/>
  <c r="N309" i="4"/>
  <c r="R309" i="4" s="1"/>
  <c r="O86" i="4"/>
  <c r="W86" i="4" s="1"/>
  <c r="N342" i="4"/>
  <c r="R342" i="4" s="1"/>
  <c r="O119" i="4"/>
  <c r="W119" i="4" s="1"/>
  <c r="N247" i="4"/>
  <c r="R247" i="4" s="1"/>
  <c r="N375" i="4"/>
  <c r="R375" i="4" s="1"/>
  <c r="N52" i="4"/>
  <c r="R52" i="4" s="1"/>
  <c r="O284" i="4"/>
  <c r="W284" i="4" s="1"/>
  <c r="N450" i="4"/>
  <c r="R450" i="4" s="1"/>
  <c r="N249" i="4"/>
  <c r="R249" i="4" s="1"/>
  <c r="O26" i="4"/>
  <c r="W26" i="4" s="1"/>
  <c r="O282" i="4"/>
  <c r="W282" i="4" s="1"/>
  <c r="N75" i="4"/>
  <c r="R75" i="4" s="1"/>
  <c r="N203" i="4"/>
  <c r="R203" i="4" s="1"/>
  <c r="N331" i="4"/>
  <c r="R331" i="4" s="1"/>
  <c r="O471" i="4"/>
  <c r="W471" i="4" s="1"/>
  <c r="N192" i="4"/>
  <c r="R192" i="4" s="1"/>
  <c r="N448" i="4"/>
  <c r="R448" i="4" s="1"/>
  <c r="N157" i="4"/>
  <c r="R157" i="4" s="1"/>
  <c r="N413" i="4"/>
  <c r="R413" i="4" s="1"/>
  <c r="O190" i="4"/>
  <c r="W190" i="4" s="1"/>
  <c r="N427" i="4"/>
  <c r="R427" i="4" s="1"/>
  <c r="O76" i="4"/>
  <c r="W76" i="4" s="1"/>
  <c r="N204" i="4"/>
  <c r="R204" i="4" s="1"/>
  <c r="N332" i="4"/>
  <c r="R332" i="4" s="1"/>
  <c r="O460" i="4"/>
  <c r="W460" i="4" s="1"/>
  <c r="O41" i="4"/>
  <c r="W41" i="4" s="1"/>
  <c r="O169" i="4"/>
  <c r="W169" i="4" s="1"/>
  <c r="O297" i="4"/>
  <c r="W297" i="4" s="1"/>
  <c r="N425" i="4"/>
  <c r="R425" i="4" s="1"/>
  <c r="N74" i="4"/>
  <c r="R74" i="4" s="1"/>
  <c r="N202" i="4"/>
  <c r="R202" i="4" s="1"/>
  <c r="N330" i="4"/>
  <c r="R330" i="4" s="1"/>
  <c r="O128" i="4"/>
  <c r="W128" i="4" s="1"/>
  <c r="O256" i="4"/>
  <c r="W256" i="4" s="1"/>
  <c r="O384" i="4"/>
  <c r="W384" i="4" s="1"/>
  <c r="O402" i="4"/>
  <c r="W402" i="4" s="1"/>
  <c r="O93" i="4"/>
  <c r="W93" i="4" s="1"/>
  <c r="O221" i="4"/>
  <c r="W221" i="4" s="1"/>
  <c r="O349" i="4"/>
  <c r="W349" i="4" s="1"/>
  <c r="O477" i="4"/>
  <c r="W477" i="4" s="1"/>
  <c r="N126" i="4"/>
  <c r="R126" i="4" s="1"/>
  <c r="O254" i="4"/>
  <c r="W254" i="4" s="1"/>
  <c r="O386" i="4"/>
  <c r="W386" i="4" s="1"/>
  <c r="O115" i="4"/>
  <c r="W115" i="4" s="1"/>
  <c r="O243" i="4"/>
  <c r="W243" i="4" s="1"/>
  <c r="N371" i="4"/>
  <c r="R371" i="4" s="1"/>
  <c r="N48" i="4"/>
  <c r="R48" i="4" s="1"/>
  <c r="N276" i="4"/>
  <c r="R276" i="4" s="1"/>
  <c r="N434" i="4"/>
  <c r="R434" i="4" s="1"/>
  <c r="N241" i="4"/>
  <c r="R241" i="4" s="1"/>
  <c r="O497" i="4"/>
  <c r="W497" i="4" s="1"/>
  <c r="O274" i="4"/>
  <c r="W274" i="4" s="1"/>
  <c r="N71" i="4"/>
  <c r="R71" i="4" s="1"/>
  <c r="O199" i="4"/>
  <c r="W199" i="4" s="1"/>
  <c r="O327" i="4"/>
  <c r="W327" i="4" s="1"/>
  <c r="N463" i="4"/>
  <c r="R463" i="4" s="1"/>
  <c r="N184" i="4"/>
  <c r="R184" i="4" s="1"/>
  <c r="N440" i="4"/>
  <c r="R440" i="4" s="1"/>
  <c r="N149" i="4"/>
  <c r="R149" i="4" s="1"/>
  <c r="N405" i="4"/>
  <c r="R405" i="4" s="1"/>
  <c r="O182" i="4"/>
  <c r="W182" i="4" s="1"/>
  <c r="O31" i="4"/>
  <c r="W31" i="4" s="1"/>
  <c r="O167" i="4"/>
  <c r="W167" i="4" s="1"/>
  <c r="N295" i="4"/>
  <c r="R295" i="4" s="1"/>
  <c r="N423" i="4"/>
  <c r="R423" i="4" s="1"/>
  <c r="N124" i="4"/>
  <c r="R124" i="4" s="1"/>
  <c r="N380" i="4"/>
  <c r="R380" i="4" s="1"/>
  <c r="N89" i="4"/>
  <c r="R89" i="4" s="1"/>
  <c r="N345" i="4"/>
  <c r="R345" i="4" s="1"/>
  <c r="O122" i="4"/>
  <c r="W122" i="4" s="1"/>
  <c r="N378" i="4"/>
  <c r="R378" i="4" s="1"/>
  <c r="N123" i="4"/>
  <c r="R123" i="4" s="1"/>
  <c r="N251" i="4"/>
  <c r="R251" i="4" s="1"/>
  <c r="O379" i="4"/>
  <c r="W379" i="4" s="1"/>
  <c r="N56" i="4"/>
  <c r="R56" i="4" s="1"/>
  <c r="N288" i="4"/>
  <c r="R288" i="4" s="1"/>
  <c r="N454" i="4"/>
  <c r="R454" i="4" s="1"/>
  <c r="N253" i="4"/>
  <c r="R253" i="4" s="1"/>
  <c r="O30" i="4"/>
  <c r="W30" i="4" s="1"/>
  <c r="N286" i="4"/>
  <c r="R286" i="4" s="1"/>
  <c r="N475" i="4"/>
  <c r="R475" i="4" s="1"/>
  <c r="O124" i="4"/>
  <c r="W124" i="4" s="1"/>
  <c r="N252" i="4"/>
  <c r="R252" i="4" s="1"/>
  <c r="O380" i="4"/>
  <c r="W380" i="4" s="1"/>
  <c r="O394" i="4"/>
  <c r="W394" i="4" s="1"/>
  <c r="O89" i="4"/>
  <c r="W89" i="4" s="1"/>
  <c r="O217" i="4"/>
  <c r="W217" i="4" s="1"/>
  <c r="O345" i="4"/>
  <c r="W345" i="4" s="1"/>
  <c r="N473" i="4"/>
  <c r="R473" i="4" s="1"/>
  <c r="N122" i="4"/>
  <c r="R122" i="4" s="1"/>
  <c r="N250" i="4"/>
  <c r="R250" i="4" s="1"/>
  <c r="O378" i="4"/>
  <c r="W378" i="4" s="1"/>
  <c r="O176" i="4"/>
  <c r="W176" i="4" s="1"/>
  <c r="O304" i="4"/>
  <c r="W304" i="4" s="1"/>
  <c r="O432" i="4"/>
  <c r="W432" i="4" s="1"/>
  <c r="O482" i="4"/>
  <c r="W482" i="4" s="1"/>
  <c r="O141" i="4"/>
  <c r="W141" i="4" s="1"/>
  <c r="O269" i="4"/>
  <c r="W269" i="4" s="1"/>
  <c r="N46" i="4"/>
  <c r="R46" i="4" s="1"/>
  <c r="O302" i="4"/>
  <c r="W302" i="4" s="1"/>
  <c r="O19" i="4"/>
  <c r="O131" i="4"/>
  <c r="W131" i="4" s="1"/>
  <c r="O259" i="4"/>
  <c r="W259" i="4" s="1"/>
  <c r="N387" i="4"/>
  <c r="R387" i="4" s="1"/>
  <c r="N68" i="4"/>
  <c r="R68" i="4" s="1"/>
  <c r="N308" i="4"/>
  <c r="R308" i="4" s="1"/>
  <c r="N490" i="4"/>
  <c r="R490" i="4" s="1"/>
  <c r="N273" i="4"/>
  <c r="R273" i="4" s="1"/>
  <c r="O50" i="4"/>
  <c r="W50" i="4" s="1"/>
  <c r="O306" i="4"/>
  <c r="W306" i="4" s="1"/>
  <c r="N87" i="4"/>
  <c r="R87" i="4" s="1"/>
  <c r="O215" i="4"/>
  <c r="W215" i="4" s="1"/>
  <c r="O343" i="4"/>
  <c r="W343" i="4" s="1"/>
  <c r="O487" i="4"/>
  <c r="W487" i="4" s="1"/>
  <c r="N216" i="4"/>
  <c r="R216" i="4" s="1"/>
  <c r="N472" i="4"/>
  <c r="R472" i="4" s="1"/>
  <c r="N181" i="4"/>
  <c r="R181" i="4" s="1"/>
  <c r="N437" i="4"/>
  <c r="R437" i="4" s="1"/>
  <c r="N214" i="4"/>
  <c r="R214" i="4" s="1"/>
  <c r="O47" i="4"/>
  <c r="W47" i="4" s="1"/>
  <c r="O183" i="4"/>
  <c r="W183" i="4" s="1"/>
  <c r="N311" i="4"/>
  <c r="R311" i="4" s="1"/>
  <c r="O447" i="4"/>
  <c r="W447" i="4" s="1"/>
  <c r="N156" i="4"/>
  <c r="R156" i="4" s="1"/>
  <c r="N412" i="4"/>
  <c r="R412" i="4" s="1"/>
  <c r="N121" i="4"/>
  <c r="R121" i="4" s="1"/>
  <c r="O377" i="4"/>
  <c r="W377" i="4" s="1"/>
  <c r="O154" i="4"/>
  <c r="W154" i="4" s="1"/>
  <c r="N446" i="4"/>
  <c r="R446" i="4" s="1"/>
  <c r="N139" i="4"/>
  <c r="R139" i="4" s="1"/>
  <c r="N267" i="4"/>
  <c r="R267" i="4" s="1"/>
  <c r="O395" i="4"/>
  <c r="W395" i="4" s="1"/>
  <c r="N76" i="4"/>
  <c r="R76" i="4" s="1"/>
  <c r="N320" i="4"/>
  <c r="R320" i="4" s="1"/>
  <c r="N29" i="4"/>
  <c r="R29" i="4" s="1"/>
  <c r="N285" i="4"/>
  <c r="R285" i="4" s="1"/>
  <c r="O62" i="4"/>
  <c r="W62" i="4" s="1"/>
  <c r="N318" i="4"/>
  <c r="R318" i="4" s="1"/>
  <c r="O491" i="4"/>
  <c r="W491" i="4" s="1"/>
  <c r="O140" i="4"/>
  <c r="W140" i="4" s="1"/>
  <c r="N268" i="4"/>
  <c r="R268" i="4" s="1"/>
  <c r="O396" i="4"/>
  <c r="W396" i="4" s="1"/>
  <c r="O422" i="4"/>
  <c r="W422" i="4" s="1"/>
  <c r="O105" i="4"/>
  <c r="W105" i="4" s="1"/>
  <c r="O233" i="4"/>
  <c r="W233" i="4" s="1"/>
  <c r="N361" i="4"/>
  <c r="R361" i="4" s="1"/>
  <c r="N489" i="4"/>
  <c r="R489" i="4" s="1"/>
  <c r="N138" i="4"/>
  <c r="R138" i="4" s="1"/>
  <c r="N266" i="4"/>
  <c r="R266" i="4" s="1"/>
  <c r="O410" i="4"/>
  <c r="W410" i="4" s="1"/>
  <c r="O192" i="4"/>
  <c r="W192" i="4" s="1"/>
  <c r="O320" i="4"/>
  <c r="W320" i="4" s="1"/>
  <c r="O448" i="4"/>
  <c r="W448" i="4" s="1"/>
  <c r="O29" i="4"/>
  <c r="W29" i="4" s="1"/>
  <c r="O157" i="4"/>
  <c r="W157" i="4" s="1"/>
  <c r="O285" i="4"/>
  <c r="W285" i="4" s="1"/>
  <c r="O413" i="4"/>
  <c r="W413" i="4" s="1"/>
  <c r="N62" i="4"/>
  <c r="R62" i="4" s="1"/>
  <c r="N190" i="4"/>
  <c r="R190" i="4" s="1"/>
  <c r="O318" i="4"/>
  <c r="W318" i="4" s="1"/>
  <c r="O51" i="4"/>
  <c r="W51" i="4" s="1"/>
  <c r="O179" i="4"/>
  <c r="W179" i="4" s="1"/>
  <c r="O307" i="4"/>
  <c r="W307" i="4" s="1"/>
  <c r="N439" i="4"/>
  <c r="R439" i="4" s="1"/>
  <c r="N148" i="4"/>
  <c r="R148" i="4" s="1"/>
  <c r="N404" i="4"/>
  <c r="R404" i="4" s="1"/>
  <c r="N113" i="4"/>
  <c r="R113" i="4" s="1"/>
  <c r="O369" i="4"/>
  <c r="W369" i="4" s="1"/>
  <c r="O146" i="4"/>
  <c r="W146" i="4" s="1"/>
  <c r="N426" i="4"/>
  <c r="R426" i="4" s="1"/>
  <c r="N135" i="4"/>
  <c r="R135" i="4" s="1"/>
  <c r="O263" i="4"/>
  <c r="W263" i="4" s="1"/>
  <c r="O391" i="4"/>
  <c r="W391" i="4" s="1"/>
  <c r="N72" i="4"/>
  <c r="R72" i="4" s="1"/>
  <c r="N312" i="4"/>
  <c r="R312" i="4" s="1"/>
  <c r="N498" i="4"/>
  <c r="R498" i="4" s="1"/>
  <c r="N277" i="4"/>
  <c r="R277" i="4" s="1"/>
  <c r="O54" i="4"/>
  <c r="W54" i="4" s="1"/>
  <c r="N310" i="4"/>
  <c r="R310" i="4" s="1"/>
  <c r="O103" i="4"/>
  <c r="W103" i="4" s="1"/>
  <c r="N231" i="4"/>
  <c r="R231" i="4" s="1"/>
  <c r="N359" i="4"/>
  <c r="R359" i="4" s="1"/>
  <c r="N32" i="4"/>
  <c r="R32" i="4" s="1"/>
  <c r="O252" i="4"/>
  <c r="W252" i="4" s="1"/>
  <c r="N394" i="4"/>
  <c r="R394" i="4" s="1"/>
  <c r="N217" i="4"/>
  <c r="R217" i="4" s="1"/>
  <c r="O473" i="4"/>
  <c r="W473" i="4" s="1"/>
  <c r="O250" i="4"/>
  <c r="W250" i="4" s="1"/>
  <c r="N59" i="4"/>
  <c r="R59" i="4" s="1"/>
  <c r="N187" i="4"/>
  <c r="R187" i="4" s="1"/>
  <c r="N315" i="4"/>
  <c r="R315" i="4" s="1"/>
  <c r="N447" i="4"/>
  <c r="R447" i="4" s="1"/>
  <c r="N160" i="4"/>
  <c r="R160" i="4" s="1"/>
  <c r="N416" i="4"/>
  <c r="R416" i="4" s="1"/>
  <c r="N125" i="4"/>
  <c r="R125" i="4" s="1"/>
  <c r="N381" i="4"/>
  <c r="R381" i="4" s="1"/>
  <c r="O158" i="4"/>
  <c r="W158" i="4" s="1"/>
  <c r="N458" i="4"/>
  <c r="R458" i="4" s="1"/>
  <c r="O60" i="4"/>
  <c r="W60" i="4" s="1"/>
  <c r="O188" i="4"/>
  <c r="W188" i="4" s="1"/>
  <c r="N316" i="4"/>
  <c r="R316" i="4" s="1"/>
  <c r="O444" i="4"/>
  <c r="W444" i="4" s="1"/>
  <c r="O25" i="4"/>
  <c r="W25" i="4" s="1"/>
  <c r="O153" i="4"/>
  <c r="W153" i="4" s="1"/>
  <c r="O281" i="4"/>
  <c r="W281" i="4" s="1"/>
  <c r="N409" i="4"/>
  <c r="R409" i="4" s="1"/>
  <c r="N58" i="4"/>
  <c r="R58" i="4" s="1"/>
  <c r="N186" i="4"/>
  <c r="R186" i="4" s="1"/>
  <c r="N314" i="4"/>
  <c r="R314" i="4" s="1"/>
  <c r="O112" i="4"/>
  <c r="W112" i="4" s="1"/>
  <c r="O240" i="4"/>
  <c r="W240" i="4" s="1"/>
  <c r="O368" i="4"/>
  <c r="W368" i="4" s="1"/>
  <c r="O496" i="4"/>
  <c r="W496" i="4" s="1"/>
  <c r="O77" i="4"/>
  <c r="W77" i="4" s="1"/>
  <c r="O205" i="4"/>
  <c r="W205" i="4" s="1"/>
  <c r="O333" i="4"/>
  <c r="W333" i="4" s="1"/>
  <c r="O461" i="4"/>
  <c r="W461" i="4" s="1"/>
  <c r="N110" i="4"/>
  <c r="R110" i="4" s="1"/>
  <c r="O238" i="4"/>
  <c r="W238" i="4" s="1"/>
  <c r="O366" i="4"/>
  <c r="W366" i="4" s="1"/>
  <c r="O397" i="4"/>
  <c r="W397" i="4" s="1"/>
  <c r="N174" i="4"/>
  <c r="R174" i="4" s="1"/>
  <c r="O291" i="4"/>
  <c r="W291" i="4" s="1"/>
  <c r="N81" i="4"/>
  <c r="R81" i="4" s="1"/>
  <c r="N119" i="4"/>
  <c r="R119" i="4" s="1"/>
  <c r="N280" i="4"/>
  <c r="R280" i="4" s="1"/>
  <c r="N278" i="4"/>
  <c r="R278" i="4" s="1"/>
  <c r="N487" i="4"/>
  <c r="R487" i="4" s="1"/>
  <c r="O441" i="4"/>
  <c r="W441" i="4" s="1"/>
  <c r="N299" i="4"/>
  <c r="R299" i="4" s="1"/>
  <c r="N93" i="4"/>
  <c r="R93" i="4" s="1"/>
  <c r="O44" i="4"/>
  <c r="W44" i="4" s="1"/>
  <c r="O478" i="4"/>
  <c r="W478" i="4" s="1"/>
  <c r="N42" i="4"/>
  <c r="R42" i="4" s="1"/>
  <c r="O224" i="4"/>
  <c r="W224" i="4" s="1"/>
  <c r="O189" i="4"/>
  <c r="W189" i="4" s="1"/>
  <c r="O222" i="4"/>
  <c r="W222" i="4" s="1"/>
  <c r="O339" i="4"/>
  <c r="W339" i="4" s="1"/>
  <c r="N177" i="4"/>
  <c r="R177" i="4" s="1"/>
  <c r="N167" i="4"/>
  <c r="R167" i="4" s="1"/>
  <c r="N376" i="4"/>
  <c r="R376" i="4" s="1"/>
  <c r="N374" i="4"/>
  <c r="R374" i="4" s="1"/>
  <c r="O72" i="4"/>
  <c r="W72" i="4" s="1"/>
  <c r="O58" i="4"/>
  <c r="W58" i="4" s="1"/>
  <c r="N347" i="4"/>
  <c r="R347" i="4" s="1"/>
  <c r="N189" i="4"/>
  <c r="R189" i="4" s="1"/>
  <c r="O92" i="4"/>
  <c r="W92" i="4" s="1"/>
  <c r="O57" i="4"/>
  <c r="W57" i="4" s="1"/>
  <c r="N90" i="4"/>
  <c r="R90" i="4" s="1"/>
  <c r="O272" i="4"/>
  <c r="W272" i="4" s="1"/>
  <c r="O237" i="4"/>
  <c r="W237" i="4" s="1"/>
  <c r="O24" i="4"/>
  <c r="O465" i="4"/>
  <c r="W465" i="4" s="1"/>
  <c r="O311" i="4"/>
  <c r="W311" i="4" s="1"/>
  <c r="N117" i="4"/>
  <c r="R117" i="4" s="1"/>
  <c r="O151" i="4"/>
  <c r="W151" i="4" s="1"/>
  <c r="N348" i="4"/>
  <c r="R348" i="4" s="1"/>
  <c r="N346" i="4"/>
  <c r="R346" i="4" s="1"/>
  <c r="O32" i="4"/>
  <c r="W32" i="4" s="1"/>
  <c r="N477" i="4"/>
  <c r="R477" i="4" s="1"/>
  <c r="N236" i="4"/>
  <c r="R236" i="4" s="1"/>
  <c r="O201" i="4"/>
  <c r="W201" i="4" s="1"/>
  <c r="N234" i="4"/>
  <c r="R234" i="4" s="1"/>
  <c r="O416" i="4"/>
  <c r="W416" i="4" s="1"/>
  <c r="O381" i="4"/>
  <c r="W381" i="4" s="1"/>
  <c r="O458" i="4"/>
  <c r="W458" i="4" s="1"/>
  <c r="O88" i="4"/>
  <c r="W88" i="4" s="1"/>
  <c r="O82" i="4"/>
  <c r="W82" i="4" s="1"/>
  <c r="O359" i="4"/>
  <c r="W359" i="4" s="1"/>
  <c r="N213" i="4"/>
  <c r="R213" i="4" s="1"/>
  <c r="N199" i="4"/>
  <c r="R199" i="4" s="1"/>
  <c r="N444" i="4"/>
  <c r="R444" i="4" s="1"/>
  <c r="N27" i="4"/>
  <c r="R27" i="4" s="1"/>
  <c r="O96" i="4"/>
  <c r="W96" i="4" s="1"/>
  <c r="O94" i="4"/>
  <c r="W94" i="4" s="1"/>
  <c r="N284" i="4"/>
  <c r="R284" i="4" s="1"/>
  <c r="O249" i="4"/>
  <c r="W249" i="4" s="1"/>
  <c r="N282" i="4"/>
  <c r="R282" i="4" s="1"/>
  <c r="O464" i="4"/>
  <c r="W464" i="4" s="1"/>
  <c r="O429" i="4"/>
  <c r="W429" i="4" s="1"/>
  <c r="N19" i="4"/>
  <c r="O56" i="4"/>
  <c r="W56" i="4" s="1"/>
  <c r="O34" i="4"/>
  <c r="W34" i="4" s="1"/>
  <c r="N335" i="4"/>
  <c r="R335" i="4" s="1"/>
  <c r="N165" i="4"/>
  <c r="R165" i="4" s="1"/>
  <c r="O175" i="4"/>
  <c r="W175" i="4" s="1"/>
  <c r="O155" i="4"/>
  <c r="W155" i="4" s="1"/>
  <c r="N411" i="4"/>
  <c r="R411" i="4" s="1"/>
  <c r="N356" i="4"/>
  <c r="R356" i="4" s="1"/>
  <c r="N321" i="4"/>
  <c r="R321" i="4" s="1"/>
  <c r="O354" i="4"/>
  <c r="W354" i="4" s="1"/>
  <c r="N239" i="4"/>
  <c r="R239" i="4" s="1"/>
  <c r="N40" i="4"/>
  <c r="R40" i="4" s="1"/>
  <c r="N414" i="4"/>
  <c r="R414" i="4" s="1"/>
  <c r="N485" i="4"/>
  <c r="R485" i="4" s="1"/>
  <c r="O71" i="4"/>
  <c r="W71" i="4" s="1"/>
  <c r="O335" i="4"/>
  <c r="W335" i="4" s="1"/>
  <c r="O204" i="4"/>
  <c r="W204" i="4" s="1"/>
  <c r="N169" i="4"/>
  <c r="R169" i="4" s="1"/>
  <c r="O202" i="4"/>
  <c r="W202" i="4" s="1"/>
  <c r="N163" i="4"/>
  <c r="R163" i="4" s="1"/>
  <c r="O419" i="4"/>
  <c r="W419" i="4" s="1"/>
  <c r="N368" i="4"/>
  <c r="R368" i="4" s="1"/>
  <c r="N365" i="4"/>
  <c r="R365" i="4" s="1"/>
  <c r="O107" i="4"/>
  <c r="W107" i="4" s="1"/>
  <c r="N363" i="4"/>
  <c r="R363" i="4" s="1"/>
  <c r="N260" i="4"/>
  <c r="R260" i="4" s="1"/>
  <c r="N225" i="4"/>
  <c r="R225" i="4" s="1"/>
  <c r="O258" i="4"/>
  <c r="W258" i="4" s="1"/>
  <c r="N191" i="4"/>
  <c r="R191" i="4" s="1"/>
  <c r="O455" i="4"/>
  <c r="W455" i="4" s="1"/>
  <c r="N424" i="4"/>
  <c r="R424" i="4" s="1"/>
  <c r="N389" i="4"/>
  <c r="R389" i="4" s="1"/>
  <c r="N474" i="4"/>
  <c r="R474" i="4" s="1"/>
  <c r="O287" i="4"/>
  <c r="W287" i="4" s="1"/>
  <c r="N108" i="4"/>
  <c r="R108" i="4" s="1"/>
  <c r="N73" i="4"/>
  <c r="R73" i="4" s="1"/>
  <c r="O106" i="4"/>
  <c r="W106" i="4" s="1"/>
  <c r="N115" i="4"/>
  <c r="R115" i="4" s="1"/>
  <c r="O371" i="4"/>
  <c r="W371" i="4" s="1"/>
  <c r="N272" i="4"/>
  <c r="R272" i="4" s="1"/>
  <c r="N237" i="4"/>
  <c r="R237" i="4" s="1"/>
  <c r="O59" i="4"/>
  <c r="W59" i="4" s="1"/>
  <c r="N164" i="4"/>
  <c r="R164" i="4" s="1"/>
  <c r="O162" i="4"/>
  <c r="W162" i="4" s="1"/>
  <c r="O475" i="4"/>
  <c r="W475" i="4" s="1"/>
  <c r="N421" i="4"/>
  <c r="R421" i="4" s="1"/>
  <c r="O239" i="4"/>
  <c r="W239" i="4" s="1"/>
  <c r="O40" i="4"/>
  <c r="W40" i="4" s="1"/>
  <c r="N422" i="4"/>
  <c r="R422" i="4" s="1"/>
  <c r="O489" i="4"/>
  <c r="W489" i="4" s="1"/>
  <c r="N67" i="4"/>
  <c r="R67" i="4" s="1"/>
  <c r="N323" i="4"/>
  <c r="R323" i="4" s="1"/>
  <c r="N176" i="4"/>
  <c r="R176" i="4" s="1"/>
  <c r="N141" i="4"/>
  <c r="R141" i="4" s="1"/>
  <c r="N22" i="4"/>
  <c r="R22" i="4" s="1"/>
  <c r="O203" i="4"/>
  <c r="W203" i="4" s="1"/>
  <c r="N471" i="4"/>
  <c r="R471" i="4" s="1"/>
  <c r="N452" i="4"/>
  <c r="R452" i="4" s="1"/>
  <c r="O417" i="4"/>
  <c r="W417" i="4" s="1"/>
  <c r="N31" i="4"/>
  <c r="R31" i="4" s="1"/>
  <c r="N287" i="4"/>
  <c r="R287" i="4" s="1"/>
  <c r="N104" i="4"/>
  <c r="R104" i="4" s="1"/>
  <c r="N69" i="4"/>
  <c r="R69" i="4" s="1"/>
  <c r="O102" i="4"/>
  <c r="W102" i="4" s="1"/>
  <c r="O127" i="4"/>
  <c r="W127" i="4" s="1"/>
  <c r="N383" i="4"/>
  <c r="R383" i="4" s="1"/>
  <c r="O300" i="4"/>
  <c r="W300" i="4" s="1"/>
  <c r="N265" i="4"/>
  <c r="R265" i="4" s="1"/>
  <c r="O298" i="4"/>
  <c r="W298" i="4" s="1"/>
  <c r="N211" i="4"/>
  <c r="R211" i="4" s="1"/>
  <c r="N479" i="4"/>
  <c r="R479" i="4" s="1"/>
  <c r="N464" i="4"/>
  <c r="R464" i="4" s="1"/>
  <c r="O78" i="4"/>
  <c r="W78" i="4" s="1"/>
  <c r="N461" i="4"/>
  <c r="R461" i="4" s="1"/>
  <c r="N238" i="4"/>
  <c r="R238" i="4" s="1"/>
  <c r="N451" i="4"/>
  <c r="R451" i="4" s="1"/>
  <c r="O100" i="4"/>
  <c r="W100" i="4" s="1"/>
  <c r="O228" i="4"/>
  <c r="W228" i="4" s="1"/>
  <c r="O356" i="4"/>
  <c r="W356" i="4" s="1"/>
  <c r="O484" i="4"/>
  <c r="W484" i="4" s="1"/>
  <c r="O65" i="4"/>
  <c r="W65" i="4" s="1"/>
  <c r="O193" i="4"/>
  <c r="W193" i="4" s="1"/>
  <c r="O321" i="4"/>
  <c r="W321" i="4" s="1"/>
  <c r="N449" i="4"/>
  <c r="R449" i="4" s="1"/>
  <c r="N98" i="4"/>
  <c r="R98" i="4" s="1"/>
  <c r="N226" i="4"/>
  <c r="R226" i="4" s="1"/>
  <c r="N354" i="4"/>
  <c r="R354" i="4" s="1"/>
  <c r="O152" i="4"/>
  <c r="W152" i="4" s="1"/>
  <c r="O280" i="4"/>
  <c r="W280" i="4" s="1"/>
  <c r="O408" i="4"/>
  <c r="W408" i="4" s="1"/>
  <c r="O442" i="4"/>
  <c r="W442" i="4" s="1"/>
  <c r="O117" i="4"/>
  <c r="W117" i="4" s="1"/>
  <c r="O245" i="4"/>
  <c r="W245" i="4" s="1"/>
  <c r="O373" i="4"/>
  <c r="W373" i="4" s="1"/>
  <c r="O501" i="4"/>
  <c r="W501" i="4" s="1"/>
  <c r="N150" i="4"/>
  <c r="R150" i="4" s="1"/>
  <c r="O278" i="4"/>
  <c r="W278" i="4" s="1"/>
  <c r="O438" i="4"/>
  <c r="W438" i="4" s="1"/>
  <c r="O499" i="4"/>
  <c r="W499" i="4" s="1"/>
  <c r="O148" i="4"/>
  <c r="W148" i="4" s="1"/>
  <c r="O276" i="4"/>
  <c r="W276" i="4" s="1"/>
  <c r="O404" i="4"/>
  <c r="W404" i="4" s="1"/>
  <c r="O434" i="4"/>
  <c r="W434" i="4" s="1"/>
  <c r="O113" i="4"/>
  <c r="W113" i="4" s="1"/>
  <c r="O241" i="4"/>
  <c r="W241" i="4" s="1"/>
  <c r="N369" i="4"/>
  <c r="R369" i="4" s="1"/>
  <c r="N497" i="4"/>
  <c r="R497" i="4" s="1"/>
  <c r="N146" i="4"/>
  <c r="R146" i="4" s="1"/>
  <c r="N274" i="4"/>
  <c r="R274" i="4" s="1"/>
  <c r="O426" i="4"/>
  <c r="W426" i="4" s="1"/>
  <c r="O200" i="4"/>
  <c r="W200" i="4" s="1"/>
  <c r="O328" i="4"/>
  <c r="W328" i="4" s="1"/>
  <c r="O456" i="4"/>
  <c r="W456" i="4" s="1"/>
  <c r="O37" i="4"/>
  <c r="W37" i="4" s="1"/>
  <c r="O165" i="4"/>
  <c r="W165" i="4" s="1"/>
  <c r="O293" i="4"/>
  <c r="W293" i="4" s="1"/>
  <c r="O421" i="4"/>
  <c r="W421" i="4" s="1"/>
  <c r="N70" i="4"/>
  <c r="R70" i="4" s="1"/>
  <c r="O198" i="4"/>
  <c r="W198" i="4" s="1"/>
  <c r="O326" i="4"/>
  <c r="W326" i="4" s="1"/>
  <c r="O23" i="4"/>
  <c r="W23" i="4" s="1"/>
  <c r="O480" i="4"/>
  <c r="W480" i="4" s="1"/>
  <c r="O445" i="4"/>
  <c r="W445" i="4" s="1"/>
  <c r="O83" i="4"/>
  <c r="W83" i="4" s="1"/>
  <c r="N212" i="4"/>
  <c r="R212" i="4" s="1"/>
  <c r="O210" i="4"/>
  <c r="W210" i="4" s="1"/>
  <c r="O423" i="4"/>
  <c r="W423" i="4" s="1"/>
  <c r="N341" i="4"/>
  <c r="R341" i="4" s="1"/>
  <c r="N263" i="4"/>
  <c r="R263" i="4" s="1"/>
  <c r="N25" i="4"/>
  <c r="R25" i="4" s="1"/>
  <c r="N91" i="4"/>
  <c r="R91" i="4" s="1"/>
  <c r="N224" i="4"/>
  <c r="R224" i="4" s="1"/>
  <c r="N222" i="4"/>
  <c r="R222" i="4" s="1"/>
  <c r="O348" i="4"/>
  <c r="W348" i="4" s="1"/>
  <c r="O313" i="4"/>
  <c r="W313" i="4" s="1"/>
  <c r="O346" i="4"/>
  <c r="W346" i="4" s="1"/>
  <c r="O430" i="4"/>
  <c r="W430" i="4" s="1"/>
  <c r="N493" i="4"/>
  <c r="R493" i="4" s="1"/>
  <c r="O227" i="4"/>
  <c r="W227" i="4" s="1"/>
  <c r="N500" i="4"/>
  <c r="R500" i="4" s="1"/>
  <c r="N55" i="4"/>
  <c r="R55" i="4" s="1"/>
  <c r="N152" i="4"/>
  <c r="R152" i="4" s="1"/>
  <c r="O150" i="4"/>
  <c r="W150" i="4" s="1"/>
  <c r="N407" i="4"/>
  <c r="R407" i="4" s="1"/>
  <c r="N313" i="4"/>
  <c r="R313" i="4" s="1"/>
  <c r="N235" i="4"/>
  <c r="R235" i="4" s="1"/>
  <c r="N402" i="4"/>
  <c r="R402" i="4" s="1"/>
  <c r="N459" i="4"/>
  <c r="R459" i="4" s="1"/>
  <c r="O492" i="4"/>
  <c r="W492" i="4" s="1"/>
  <c r="N457" i="4"/>
  <c r="R457" i="4" s="1"/>
  <c r="O160" i="4"/>
  <c r="W160" i="4" s="1"/>
  <c r="O125" i="4"/>
  <c r="W125" i="4" s="1"/>
  <c r="N158" i="4"/>
  <c r="R158" i="4" s="1"/>
  <c r="O275" i="4"/>
  <c r="W275" i="4" s="1"/>
  <c r="N49" i="4"/>
  <c r="R49" i="4" s="1"/>
  <c r="N103" i="4"/>
  <c r="R103" i="4" s="1"/>
  <c r="N248" i="4"/>
  <c r="R248" i="4" s="1"/>
  <c r="N246" i="4"/>
  <c r="R246" i="4" s="1"/>
  <c r="O467" i="4"/>
  <c r="W467" i="4" s="1"/>
  <c r="O409" i="4"/>
  <c r="W409" i="4" s="1"/>
  <c r="N283" i="4"/>
  <c r="R283" i="4" s="1"/>
  <c r="N61" i="4"/>
  <c r="R61" i="4" s="1"/>
  <c r="O28" i="4"/>
  <c r="W28" i="4" s="1"/>
  <c r="O450" i="4"/>
  <c r="W450" i="4" s="1"/>
  <c r="N26" i="4"/>
  <c r="R26" i="4" s="1"/>
  <c r="O208" i="4"/>
  <c r="W208" i="4" s="1"/>
  <c r="O173" i="4"/>
  <c r="W173" i="4" s="1"/>
  <c r="O206" i="4"/>
  <c r="W206" i="4" s="1"/>
  <c r="O251" i="4"/>
  <c r="W251" i="4" s="1"/>
  <c r="N462" i="4"/>
  <c r="R462" i="4" s="1"/>
  <c r="N79" i="4"/>
  <c r="R79" i="4" s="1"/>
  <c r="O80" i="4"/>
  <c r="W80" i="4" s="1"/>
  <c r="O70" i="4"/>
  <c r="W70" i="4" s="1"/>
  <c r="O27" i="4"/>
  <c r="W27" i="4" s="1"/>
  <c r="O283" i="4"/>
  <c r="W283" i="4" s="1"/>
  <c r="N100" i="4"/>
  <c r="R100" i="4" s="1"/>
  <c r="N65" i="4"/>
  <c r="R65" i="4" s="1"/>
  <c r="O98" i="4"/>
  <c r="W98" i="4" s="1"/>
  <c r="N111" i="4"/>
  <c r="R111" i="4" s="1"/>
  <c r="O367" i="4"/>
  <c r="W367" i="4" s="1"/>
  <c r="N264" i="4"/>
  <c r="R264" i="4" s="1"/>
  <c r="N229" i="4"/>
  <c r="R229" i="4" s="1"/>
  <c r="N262" i="4"/>
  <c r="R262" i="4" s="1"/>
  <c r="O207" i="4"/>
  <c r="W207" i="4" s="1"/>
  <c r="O479" i="4"/>
  <c r="W479" i="4" s="1"/>
  <c r="N460" i="4"/>
  <c r="R460" i="4" s="1"/>
  <c r="O425" i="4"/>
  <c r="W425" i="4" s="1"/>
  <c r="N35" i="4"/>
  <c r="R35" i="4" s="1"/>
  <c r="N291" i="4"/>
  <c r="R291" i="4" s="1"/>
  <c r="N112" i="4"/>
  <c r="R112" i="4" s="1"/>
  <c r="N77" i="4"/>
  <c r="R77" i="4" s="1"/>
  <c r="N20" i="4"/>
  <c r="R20" i="4" s="1"/>
  <c r="O235" i="4"/>
  <c r="W235" i="4" s="1"/>
  <c r="N36" i="4"/>
  <c r="R36" i="4" s="1"/>
  <c r="N406" i="4"/>
  <c r="R406" i="4" s="1"/>
  <c r="O481" i="4"/>
  <c r="W481" i="4" s="1"/>
  <c r="N63" i="4"/>
  <c r="R63" i="4" s="1"/>
  <c r="N319" i="4"/>
  <c r="R319" i="4" s="1"/>
  <c r="N168" i="4"/>
  <c r="R168" i="4" s="1"/>
  <c r="N133" i="4"/>
  <c r="R133" i="4" s="1"/>
  <c r="O166" i="4"/>
  <c r="W166" i="4" s="1"/>
  <c r="O159" i="4"/>
  <c r="W159" i="4" s="1"/>
  <c r="N415" i="4"/>
  <c r="R415" i="4" s="1"/>
  <c r="N364" i="4"/>
  <c r="R364" i="4" s="1"/>
  <c r="N329" i="4"/>
  <c r="R329" i="4" s="1"/>
  <c r="N362" i="4"/>
  <c r="R362" i="4" s="1"/>
  <c r="N243" i="4"/>
  <c r="R243" i="4" s="1"/>
  <c r="N44" i="4"/>
  <c r="R44" i="4" s="1"/>
  <c r="N430" i="4"/>
  <c r="R430" i="4" s="1"/>
  <c r="N206" i="4"/>
  <c r="R206" i="4" s="1"/>
  <c r="O315" i="4"/>
  <c r="W315" i="4" s="1"/>
  <c r="N129" i="4"/>
  <c r="R129" i="4" s="1"/>
  <c r="N143" i="4"/>
  <c r="R143" i="4" s="1"/>
  <c r="N328" i="4"/>
  <c r="R328" i="4" s="1"/>
  <c r="O39" i="4"/>
  <c r="W39" i="4" s="1"/>
  <c r="N367" i="4"/>
  <c r="R367" i="4" s="1"/>
  <c r="O268" i="4"/>
  <c r="W268" i="4" s="1"/>
  <c r="N233" i="4"/>
  <c r="R233" i="4" s="1"/>
  <c r="O266" i="4"/>
  <c r="W266" i="4" s="1"/>
  <c r="N195" i="4"/>
  <c r="R195" i="4" s="1"/>
  <c r="O459" i="4"/>
  <c r="W459" i="4" s="1"/>
  <c r="N432" i="4"/>
  <c r="R432" i="4" s="1"/>
  <c r="O493" i="4"/>
  <c r="W493" i="4" s="1"/>
  <c r="O75" i="4"/>
  <c r="W75" i="4" s="1"/>
  <c r="O331" i="4"/>
  <c r="W331" i="4" s="1"/>
  <c r="N196" i="4"/>
  <c r="R196" i="4" s="1"/>
  <c r="N161" i="4"/>
  <c r="R161" i="4" s="1"/>
  <c r="O194" i="4"/>
  <c r="W194" i="4" s="1"/>
  <c r="N159" i="4"/>
  <c r="R159" i="4" s="1"/>
  <c r="O415" i="4"/>
  <c r="W415" i="4" s="1"/>
  <c r="N360" i="4"/>
  <c r="R360" i="4" s="1"/>
  <c r="N325" i="4"/>
  <c r="R325" i="4" s="1"/>
  <c r="N358" i="4"/>
  <c r="R358" i="4" s="1"/>
  <c r="O255" i="4"/>
  <c r="W255" i="4" s="1"/>
  <c r="N64" i="4"/>
  <c r="R64" i="4" s="1"/>
  <c r="N478" i="4"/>
  <c r="R478" i="4" s="1"/>
  <c r="O42" i="4"/>
  <c r="W42" i="4" s="1"/>
  <c r="N83" i="4"/>
  <c r="R83" i="4" s="1"/>
  <c r="N339" i="4"/>
  <c r="R339" i="4" s="1"/>
  <c r="N208" i="4"/>
  <c r="R208" i="4" s="1"/>
  <c r="N173" i="4"/>
  <c r="R173" i="4" s="1"/>
  <c r="N333" i="4"/>
  <c r="R333" i="4" s="1"/>
  <c r="O110" i="4"/>
  <c r="W110" i="4" s="1"/>
  <c r="N366" i="4"/>
  <c r="R366" i="4" s="1"/>
  <c r="O36" i="4"/>
  <c r="W36" i="4" s="1"/>
  <c r="O164" i="4"/>
  <c r="W164" i="4" s="1"/>
  <c r="O292" i="4"/>
  <c r="W292" i="4" s="1"/>
  <c r="O420" i="4"/>
  <c r="W420" i="4" s="1"/>
  <c r="O462" i="4"/>
  <c r="W462" i="4" s="1"/>
  <c r="O129" i="4"/>
  <c r="W129" i="4" s="1"/>
  <c r="O257" i="4"/>
  <c r="W257" i="4" s="1"/>
  <c r="N385" i="4"/>
  <c r="R385" i="4" s="1"/>
  <c r="N34" i="4"/>
  <c r="R34" i="4" s="1"/>
  <c r="N162" i="4"/>
  <c r="R162" i="4" s="1"/>
  <c r="N290" i="4"/>
  <c r="R290" i="4" s="1"/>
  <c r="O466" i="4"/>
  <c r="W466" i="4" s="1"/>
  <c r="O216" i="4"/>
  <c r="W216" i="4" s="1"/>
  <c r="O344" i="4"/>
  <c r="W344" i="4" s="1"/>
  <c r="O472" i="4"/>
  <c r="W472" i="4" s="1"/>
  <c r="O53" i="4"/>
  <c r="W53" i="4" s="1"/>
  <c r="O181" i="4"/>
  <c r="W181" i="4" s="1"/>
  <c r="O309" i="4"/>
  <c r="W309" i="4" s="1"/>
  <c r="O437" i="4"/>
  <c r="W437" i="4" s="1"/>
  <c r="N86" i="4"/>
  <c r="R86" i="4" s="1"/>
  <c r="O214" i="4"/>
  <c r="W214" i="4" s="1"/>
  <c r="O342" i="4"/>
  <c r="W342" i="4" s="1"/>
  <c r="N435" i="4"/>
  <c r="R435" i="4" s="1"/>
  <c r="O84" i="4"/>
  <c r="W84" i="4" s="1"/>
  <c r="O212" i="4"/>
  <c r="W212" i="4" s="1"/>
  <c r="O340" i="4"/>
  <c r="W340" i="4" s="1"/>
  <c r="O468" i="4"/>
  <c r="W468" i="4" s="1"/>
  <c r="O49" i="4"/>
  <c r="W49" i="4" s="1"/>
  <c r="O177" i="4"/>
  <c r="W177" i="4" s="1"/>
  <c r="O305" i="4"/>
  <c r="W305" i="4" s="1"/>
  <c r="N433" i="4"/>
  <c r="R433" i="4" s="1"/>
  <c r="N82" i="4"/>
  <c r="R82" i="4" s="1"/>
  <c r="N210" i="4"/>
  <c r="R210" i="4" s="1"/>
  <c r="O338" i="4"/>
  <c r="W338" i="4" s="1"/>
  <c r="O136" i="4"/>
  <c r="W136" i="4" s="1"/>
  <c r="O264" i="4"/>
  <c r="W264" i="4" s="1"/>
  <c r="O392" i="4"/>
  <c r="W392" i="4" s="1"/>
  <c r="O414" i="4"/>
  <c r="W414" i="4" s="1"/>
  <c r="O101" i="4"/>
  <c r="W101" i="4" s="1"/>
  <c r="O229" i="4"/>
  <c r="W229" i="4" s="1"/>
  <c r="O357" i="4"/>
  <c r="W357" i="4" s="1"/>
  <c r="O485" i="4"/>
  <c r="W485" i="4" s="1"/>
  <c r="N134" i="4"/>
  <c r="R134" i="4" s="1"/>
  <c r="O262" i="4"/>
  <c r="W262" i="4" s="1"/>
  <c r="O398" i="4"/>
  <c r="W398" i="4" s="1"/>
  <c r="N18" i="4"/>
  <c r="R18" i="4" s="1"/>
  <c r="I111" i="8" l="1"/>
  <c r="I463" i="8"/>
  <c r="I415" i="8"/>
  <c r="I20" i="8"/>
  <c r="I340" i="8"/>
  <c r="I239" i="8"/>
  <c r="I135" i="8"/>
  <c r="I426" i="8"/>
  <c r="I188" i="8"/>
  <c r="I169" i="8"/>
  <c r="I454" i="8"/>
  <c r="I96" i="8"/>
  <c r="I167" i="8"/>
  <c r="I306" i="8"/>
  <c r="I150" i="8"/>
  <c r="I289" i="8"/>
  <c r="I57" i="8"/>
  <c r="I310" i="8"/>
  <c r="I92" i="8"/>
  <c r="I16" i="8"/>
  <c r="I298" i="8"/>
  <c r="I119" i="8"/>
  <c r="I190" i="8"/>
  <c r="I383" i="8"/>
  <c r="I304" i="8"/>
  <c r="I386" i="8"/>
  <c r="I209" i="8"/>
  <c r="I278" i="8"/>
  <c r="I318" i="8"/>
  <c r="I182" i="8"/>
  <c r="I385" i="8"/>
  <c r="I242" i="8"/>
  <c r="I414" i="8"/>
  <c r="I321" i="8"/>
  <c r="I123" i="8"/>
  <c r="I214" i="8"/>
  <c r="I353" i="8"/>
  <c r="I121" i="8"/>
  <c r="I456" i="8"/>
  <c r="I427" i="8"/>
  <c r="I291" i="8"/>
  <c r="I491" i="8"/>
  <c r="I220" i="8"/>
  <c r="I290" i="8"/>
  <c r="I330" i="8"/>
  <c r="I208" i="8"/>
  <c r="I85" i="8"/>
  <c r="I458" i="8"/>
  <c r="I273" i="8"/>
  <c r="I79" i="8"/>
  <c r="I432" i="8"/>
  <c r="I431" i="8"/>
  <c r="I184" i="8"/>
  <c r="I434" i="8"/>
  <c r="I471" i="8"/>
  <c r="I408" i="8"/>
  <c r="I216" i="8"/>
  <c r="I194" i="8"/>
  <c r="I469" i="8"/>
  <c r="I391" i="8"/>
  <c r="I175" i="8"/>
  <c r="I435" i="8"/>
  <c r="I180" i="8"/>
  <c r="I252" i="8"/>
  <c r="I352" i="8"/>
  <c r="I166" i="8"/>
  <c r="I251" i="8"/>
  <c r="I157" i="8"/>
  <c r="I89" i="8"/>
  <c r="I272" i="8"/>
  <c r="I394" i="8"/>
  <c r="I322" i="8"/>
  <c r="I88" i="8"/>
  <c r="I225" i="8"/>
  <c r="I317" i="8"/>
  <c r="I295" i="8"/>
  <c r="I440" i="8"/>
  <c r="I349" i="8"/>
  <c r="I327" i="8"/>
  <c r="I438" i="8"/>
  <c r="I90" i="8"/>
  <c r="I227" i="8"/>
  <c r="I480" i="8"/>
  <c r="I221" i="8"/>
  <c r="I412" i="8"/>
  <c r="I153" i="8"/>
  <c r="I344" i="8"/>
  <c r="I336" i="8"/>
  <c r="I77" i="8"/>
  <c r="I210" i="8"/>
  <c r="I253" i="8"/>
  <c r="I34" i="8"/>
  <c r="I397" i="8"/>
  <c r="I117" i="8"/>
  <c r="I337" i="8"/>
  <c r="I186" i="8"/>
  <c r="I245" i="8"/>
  <c r="I286" i="8"/>
  <c r="I361" i="8"/>
  <c r="I305" i="8"/>
  <c r="I488" i="8"/>
  <c r="I19" i="8"/>
  <c r="I193" i="8"/>
  <c r="I413" i="8"/>
  <c r="I170" i="8"/>
  <c r="I338" i="8"/>
  <c r="I97" i="8"/>
  <c r="I198" i="8"/>
  <c r="I140" i="8"/>
  <c r="I179" i="8"/>
  <c r="I122" i="8"/>
  <c r="I18" i="8"/>
  <c r="I260" i="8"/>
  <c r="I264" i="8"/>
  <c r="I174" i="8"/>
  <c r="I396" i="8"/>
  <c r="I232" i="8"/>
  <c r="I128" i="8"/>
  <c r="I339" i="8"/>
  <c r="I137" i="8"/>
  <c r="I116" i="8"/>
  <c r="I91" i="8"/>
  <c r="I183" i="8"/>
  <c r="I258" i="8"/>
  <c r="I430" i="8"/>
  <c r="I368" i="8"/>
  <c r="I51" i="8"/>
  <c r="I30" i="8"/>
  <c r="I84" i="8"/>
  <c r="I199" i="8"/>
  <c r="I343" i="8"/>
  <c r="I206" i="8"/>
  <c r="I360" i="8"/>
  <c r="I467" i="8"/>
  <c r="I452" i="8"/>
  <c r="I172" i="8"/>
  <c r="I375" i="8"/>
  <c r="I238" i="8"/>
  <c r="I377" i="8"/>
  <c r="I446" i="8"/>
  <c r="I384" i="8"/>
  <c r="I248" i="8"/>
  <c r="I401" i="8"/>
  <c r="I371" i="8"/>
  <c r="I138" i="8"/>
  <c r="I98" i="8"/>
  <c r="I461" i="8"/>
  <c r="I181" i="8"/>
  <c r="I94" i="8"/>
  <c r="I250" i="8"/>
  <c r="I373" i="8"/>
  <c r="I390" i="8"/>
  <c r="I246" i="8"/>
  <c r="I62" i="8"/>
  <c r="I35" i="8"/>
  <c r="I52" i="8"/>
  <c r="I78" i="8"/>
  <c r="I71" i="8"/>
  <c r="I331" i="8"/>
  <c r="I358" i="8"/>
  <c r="I163" i="8"/>
  <c r="I448" i="8"/>
  <c r="I312" i="8"/>
  <c r="I197" i="8"/>
  <c r="I80" i="8"/>
  <c r="I329" i="8"/>
  <c r="I423" i="8"/>
  <c r="I152" i="8"/>
  <c r="I31" i="8"/>
  <c r="I481" i="8"/>
  <c r="I487" i="8"/>
  <c r="I40" i="8"/>
  <c r="I66" i="8"/>
  <c r="I496" i="8"/>
  <c r="I53" i="8"/>
  <c r="I207" i="8"/>
  <c r="I177" i="8"/>
  <c r="I367" i="8"/>
  <c r="I148" i="8"/>
  <c r="I357" i="8"/>
  <c r="I400" i="8"/>
  <c r="I399" i="8"/>
  <c r="I243" i="8"/>
  <c r="I362" i="8"/>
  <c r="I44" i="8"/>
  <c r="I460" i="8"/>
  <c r="I133" i="8"/>
  <c r="I320" i="8"/>
  <c r="I249" i="8"/>
  <c r="I234" i="8"/>
  <c r="I187" i="8"/>
  <c r="I205" i="8"/>
  <c r="I112" i="8"/>
  <c r="I433" i="8"/>
  <c r="I269" i="8"/>
  <c r="I247" i="8"/>
  <c r="I392" i="8"/>
  <c r="I484" i="8"/>
  <c r="I24" i="8"/>
  <c r="I61" i="8"/>
  <c r="I134" i="8"/>
  <c r="I474" i="8"/>
  <c r="I93" i="8"/>
  <c r="I281" i="8"/>
  <c r="I259" i="8"/>
  <c r="I382" i="8"/>
  <c r="I323" i="8"/>
  <c r="I470" i="8"/>
  <c r="I176" i="8"/>
  <c r="I455" i="8"/>
  <c r="I108" i="8"/>
  <c r="I387" i="8"/>
  <c r="I379" i="8"/>
  <c r="I32" i="8"/>
  <c r="I370" i="8"/>
  <c r="I444" i="8"/>
  <c r="I149" i="8"/>
  <c r="I244" i="8"/>
  <c r="I87" i="8"/>
  <c r="I164" i="8"/>
  <c r="I109" i="8"/>
  <c r="I342" i="8"/>
  <c r="I442" i="8"/>
  <c r="I449" i="8"/>
  <c r="I115" i="8"/>
  <c r="I229" i="8"/>
  <c r="I36" i="8"/>
  <c r="I118" i="8"/>
  <c r="I196" i="8"/>
  <c r="I482" i="8"/>
  <c r="I26" i="8"/>
  <c r="I144" i="8"/>
  <c r="I393" i="8"/>
  <c r="I479" i="8"/>
  <c r="I58" i="8"/>
  <c r="I364" i="8"/>
  <c r="I129" i="8"/>
  <c r="I441" i="8"/>
  <c r="I195" i="8"/>
  <c r="I313" i="8"/>
  <c r="I490" i="8"/>
  <c r="I493" i="8"/>
  <c r="I301" i="8"/>
  <c r="I328" i="8"/>
  <c r="I299" i="8"/>
  <c r="I162" i="8"/>
  <c r="I294" i="8"/>
  <c r="I309" i="8"/>
  <c r="I158" i="8"/>
  <c r="I283" i="8"/>
  <c r="I130" i="8"/>
  <c r="I22" i="8"/>
  <c r="I407" i="8"/>
  <c r="I302" i="8"/>
  <c r="I203" i="8"/>
  <c r="I212" i="8"/>
  <c r="I495" i="8"/>
  <c r="I120" i="8"/>
  <c r="I288" i="8"/>
  <c r="I451" i="8"/>
  <c r="I28" i="8"/>
  <c r="I422" i="8"/>
  <c r="I465" i="8"/>
  <c r="I82" i="8"/>
  <c r="I125" i="8"/>
  <c r="I282" i="8"/>
  <c r="I160" i="8"/>
  <c r="I231" i="8"/>
  <c r="I418" i="8"/>
  <c r="I213" i="8"/>
  <c r="I308" i="8"/>
  <c r="I215" i="8"/>
  <c r="I228" i="8"/>
  <c r="I237" i="8"/>
  <c r="I151" i="8"/>
  <c r="I411" i="8"/>
  <c r="I68" i="8"/>
  <c r="I132" i="8"/>
  <c r="I114" i="8"/>
  <c r="I113" i="8"/>
  <c r="I279" i="8"/>
  <c r="I241" i="8"/>
  <c r="I191" i="8"/>
  <c r="I334" i="8"/>
  <c r="I146" i="8"/>
  <c r="I189" i="8"/>
  <c r="I421" i="8"/>
  <c r="I292" i="8"/>
  <c r="I359" i="8"/>
  <c r="I261" i="8"/>
  <c r="I76" i="8"/>
  <c r="I335" i="8"/>
  <c r="I83" i="8"/>
  <c r="I325" i="8"/>
  <c r="I419" i="8"/>
  <c r="I402" i="8"/>
  <c r="I466" i="8"/>
  <c r="I347" i="8"/>
  <c r="I468" i="8"/>
  <c r="I105" i="8"/>
  <c r="I300" i="8"/>
  <c r="I142" i="8"/>
  <c r="I424" i="8"/>
  <c r="I285" i="8"/>
  <c r="I332" i="8"/>
  <c r="I235" i="8"/>
  <c r="I103" i="8"/>
  <c r="I42" i="8"/>
  <c r="I15" i="8"/>
  <c r="I86" i="8"/>
  <c r="I39" i="8"/>
  <c r="I202" i="8"/>
  <c r="I155" i="8"/>
  <c r="I48" i="8"/>
  <c r="I472" i="8"/>
  <c r="I416" i="8"/>
  <c r="I348" i="8"/>
  <c r="I280" i="8"/>
  <c r="I224" i="8"/>
  <c r="I201" i="8"/>
  <c r="I314" i="8"/>
  <c r="I486" i="8"/>
  <c r="I473" i="8"/>
  <c r="I99" i="8"/>
  <c r="I204" i="8"/>
  <c r="I262" i="8"/>
  <c r="I211" i="8"/>
  <c r="I25" i="8"/>
  <c r="I464" i="8"/>
  <c r="I254" i="8"/>
  <c r="I315" i="8"/>
  <c r="I267" i="8"/>
  <c r="I127" i="8"/>
  <c r="I366" i="8"/>
  <c r="I59" i="8"/>
  <c r="I226" i="8"/>
  <c r="I218" i="8"/>
  <c r="I326" i="8"/>
  <c r="I46" i="8"/>
  <c r="I185" i="8"/>
  <c r="I104" i="8"/>
  <c r="I287" i="8"/>
  <c r="I404" i="8"/>
  <c r="I457" i="8"/>
  <c r="I143" i="8"/>
  <c r="I255" i="8"/>
  <c r="I192" i="8"/>
  <c r="I293" i="8"/>
  <c r="I23" i="8"/>
  <c r="I324" i="8"/>
  <c r="I124" i="8"/>
  <c r="I374" i="8"/>
  <c r="I403" i="8"/>
  <c r="I102" i="8"/>
  <c r="I485" i="8"/>
  <c r="I355" i="8"/>
  <c r="I420" i="8"/>
  <c r="I200" i="8"/>
  <c r="I428" i="8"/>
  <c r="I37" i="8"/>
  <c r="I274" i="8"/>
  <c r="I217" i="8"/>
  <c r="I95" i="8"/>
  <c r="I270" i="8"/>
  <c r="I69" i="8"/>
  <c r="I159" i="8"/>
  <c r="I277" i="8"/>
  <c r="I372" i="8"/>
  <c r="I136" i="8"/>
  <c r="I145" i="8"/>
  <c r="I365" i="8"/>
  <c r="I72" i="8"/>
  <c r="I240" i="8"/>
  <c r="I60" i="8"/>
  <c r="I49" i="8"/>
  <c r="I275" i="8"/>
  <c r="I369" i="8"/>
  <c r="I236" i="8"/>
  <c r="I303" i="8"/>
  <c r="I29" i="8"/>
  <c r="I443" i="8"/>
  <c r="I307" i="8"/>
  <c r="I74" i="8"/>
  <c r="I147" i="8"/>
  <c r="I445" i="8"/>
  <c r="I316" i="8"/>
  <c r="I171" i="8"/>
  <c r="I439" i="8"/>
  <c r="I398" i="8"/>
  <c r="I70" i="8"/>
  <c r="I168" i="8"/>
  <c r="I351" i="8"/>
  <c r="I429" i="8"/>
  <c r="H14" i="8"/>
  <c r="I14" i="8"/>
  <c r="I64" i="8"/>
  <c r="I447" i="8"/>
  <c r="I173" i="8"/>
  <c r="I178" i="8"/>
  <c r="I65" i="8"/>
  <c r="I477" i="8"/>
  <c r="I54" i="8"/>
  <c r="I139" i="8"/>
  <c r="I75" i="8"/>
  <c r="I263" i="8"/>
  <c r="I47" i="8"/>
  <c r="I266" i="8"/>
  <c r="I380" i="8"/>
  <c r="I265" i="8"/>
  <c r="I33" i="8"/>
  <c r="I219" i="8"/>
  <c r="I356" i="8"/>
  <c r="I268" i="8"/>
  <c r="I67" i="8"/>
  <c r="I17" i="8"/>
  <c r="I161" i="8"/>
  <c r="I341" i="8"/>
  <c r="I436" i="8"/>
  <c r="I346" i="8"/>
  <c r="I45" i="8"/>
  <c r="I100" i="8"/>
  <c r="I296" i="8"/>
  <c r="I41" i="8"/>
  <c r="I21" i="8"/>
  <c r="I165" i="8"/>
  <c r="I476" i="8"/>
  <c r="I73" i="8"/>
  <c r="I27" i="8"/>
  <c r="I381" i="8"/>
  <c r="I63" i="8"/>
  <c r="I154" i="8"/>
  <c r="I107" i="8"/>
  <c r="I271" i="8"/>
  <c r="I223" i="8"/>
  <c r="I483" i="8"/>
  <c r="I284" i="8"/>
  <c r="I462" i="8"/>
  <c r="I459" i="8"/>
  <c r="I345" i="8"/>
  <c r="I425" i="8"/>
  <c r="I450" i="8"/>
  <c r="I156" i="8"/>
  <c r="I389" i="8"/>
  <c r="I110" i="8"/>
  <c r="I363" i="8"/>
  <c r="I405" i="8"/>
  <c r="I406" i="8"/>
  <c r="I395" i="8"/>
  <c r="I437" i="8"/>
  <c r="I478" i="8"/>
  <c r="I410" i="8"/>
  <c r="I230" i="8"/>
  <c r="I494" i="8"/>
  <c r="I106" i="8"/>
  <c r="I354" i="8"/>
  <c r="I38" i="8"/>
  <c r="I497" i="8"/>
  <c r="I489" i="8"/>
  <c r="I333" i="8"/>
  <c r="I43" i="8"/>
  <c r="I409" i="8"/>
  <c r="I376" i="8"/>
  <c r="I55" i="8"/>
  <c r="I126" i="8"/>
  <c r="I319" i="8"/>
  <c r="I475" i="8"/>
  <c r="I453" i="8"/>
  <c r="I81" i="8"/>
  <c r="I492" i="8"/>
  <c r="I388" i="8"/>
  <c r="I297" i="8"/>
  <c r="I257" i="8"/>
  <c r="I101" i="8"/>
  <c r="I50" i="8"/>
  <c r="I131" i="8"/>
  <c r="I350" i="8"/>
  <c r="I417" i="8"/>
  <c r="I378" i="8"/>
  <c r="I256" i="8"/>
  <c r="I276" i="8"/>
  <c r="I222" i="8"/>
  <c r="I56" i="8"/>
  <c r="I233" i="8"/>
  <c r="I141" i="8"/>
  <c r="I311" i="8"/>
  <c r="Q24" i="4"/>
  <c r="S24" i="4" s="1"/>
  <c r="I36" i="3"/>
  <c r="W19" i="4"/>
  <c r="W24" i="4"/>
  <c r="R19" i="4"/>
  <c r="I35" i="3"/>
  <c r="F35" i="3"/>
  <c r="F37" i="3" s="1"/>
  <c r="R21" i="4"/>
  <c r="C36" i="3"/>
  <c r="C35" i="3"/>
  <c r="V229" i="4"/>
  <c r="Q82" i="4"/>
  <c r="V84" i="4"/>
  <c r="V53" i="4"/>
  <c r="V420" i="4"/>
  <c r="Q208" i="4"/>
  <c r="Q325" i="4"/>
  <c r="V75" i="4"/>
  <c r="Q367" i="4"/>
  <c r="Q129" i="4"/>
  <c r="Q364" i="4"/>
  <c r="Q133" i="4"/>
  <c r="Q35" i="4"/>
  <c r="V367" i="4"/>
  <c r="V80" i="4"/>
  <c r="V450" i="4"/>
  <c r="V125" i="4"/>
  <c r="Q407" i="4"/>
  <c r="Q500" i="4"/>
  <c r="Q224" i="4"/>
  <c r="V83" i="4"/>
  <c r="V293" i="4"/>
  <c r="Q146" i="4"/>
  <c r="V148" i="4"/>
  <c r="V117" i="4"/>
  <c r="V484" i="4"/>
  <c r="Q464" i="4"/>
  <c r="Q265" i="4"/>
  <c r="V203" i="4"/>
  <c r="V40" i="4"/>
  <c r="Q272" i="4"/>
  <c r="Q389" i="4"/>
  <c r="V107" i="4"/>
  <c r="Q163" i="4"/>
  <c r="Q40" i="4"/>
  <c r="Q165" i="4"/>
  <c r="Q19" i="4"/>
  <c r="Q27" i="4"/>
  <c r="V381" i="4"/>
  <c r="Q348" i="4"/>
  <c r="V272" i="4"/>
  <c r="V339" i="4"/>
  <c r="Q299" i="4"/>
  <c r="Q174" i="4"/>
  <c r="V77" i="4"/>
  <c r="V444" i="4"/>
  <c r="Q416" i="4"/>
  <c r="Q217" i="4"/>
  <c r="Q359" i="4"/>
  <c r="Q72" i="4"/>
  <c r="V179" i="4"/>
  <c r="V29" i="4"/>
  <c r="V396" i="4"/>
  <c r="Q320" i="4"/>
  <c r="Q121" i="4"/>
  <c r="Q437" i="4"/>
  <c r="V306" i="4"/>
  <c r="V131" i="4"/>
  <c r="V304" i="4"/>
  <c r="Q122" i="4"/>
  <c r="V124" i="4"/>
  <c r="V379" i="4"/>
  <c r="V31" i="4"/>
  <c r="Q440" i="4"/>
  <c r="Q241" i="4"/>
  <c r="Q371" i="4"/>
  <c r="V221" i="4"/>
  <c r="Q74" i="4"/>
  <c r="V76" i="4"/>
  <c r="V26" i="4"/>
  <c r="Q342" i="4"/>
  <c r="Q151" i="4"/>
  <c r="Q145" i="4"/>
  <c r="V418" i="4"/>
  <c r="V232" i="4"/>
  <c r="Q54" i="4"/>
  <c r="V388" i="4"/>
  <c r="V87" i="4"/>
  <c r="V439" i="4"/>
  <c r="Q470" i="4"/>
  <c r="Q398" i="4"/>
  <c r="V301" i="4"/>
  <c r="Q188" i="4"/>
  <c r="Q438" i="4"/>
  <c r="Q120" i="4"/>
  <c r="V220" i="4"/>
  <c r="V314" i="4"/>
  <c r="V436" i="4"/>
  <c r="Q275" i="4"/>
  <c r="Q179" i="4"/>
  <c r="V91" i="4"/>
  <c r="V118" i="4"/>
  <c r="V470" i="4"/>
  <c r="Q417" i="4"/>
  <c r="Q259" i="4"/>
  <c r="Q51" i="4"/>
  <c r="Q303" i="4"/>
  <c r="V454" i="4"/>
  <c r="Q393" i="4"/>
  <c r="Q419" i="4"/>
  <c r="Q465" i="4"/>
  <c r="Q467" i="4"/>
  <c r="V289" i="4"/>
  <c r="Q172" i="4"/>
  <c r="V451" i="4"/>
  <c r="Q97" i="4"/>
  <c r="V290" i="4"/>
  <c r="Q340" i="4"/>
  <c r="Q445" i="4"/>
  <c r="Q386" i="4"/>
  <c r="V145" i="4"/>
  <c r="V267" i="4"/>
  <c r="Q400" i="4"/>
  <c r="V186" i="4"/>
  <c r="Q39" i="4"/>
  <c r="Q215" i="4"/>
  <c r="V374" i="4"/>
  <c r="V319" i="4"/>
  <c r="V449" i="4"/>
  <c r="Q469" i="4"/>
  <c r="V433" i="4"/>
  <c r="Q134" i="4"/>
  <c r="V136" i="4"/>
  <c r="Q433" i="4"/>
  <c r="Q435" i="4"/>
  <c r="V472" i="4"/>
  <c r="Q290" i="4"/>
  <c r="V292" i="4"/>
  <c r="Q339" i="4"/>
  <c r="Q360" i="4"/>
  <c r="V493" i="4"/>
  <c r="V39" i="4"/>
  <c r="Q243" i="4"/>
  <c r="Q168" i="4"/>
  <c r="V425" i="4"/>
  <c r="V283" i="4"/>
  <c r="Q79" i="4"/>
  <c r="V28" i="4"/>
  <c r="V160" i="4"/>
  <c r="Q402" i="4"/>
  <c r="V227" i="4"/>
  <c r="V423" i="4"/>
  <c r="V198" i="4"/>
  <c r="V200" i="4"/>
  <c r="V434" i="4"/>
  <c r="V501" i="4"/>
  <c r="Q354" i="4"/>
  <c r="V356" i="4"/>
  <c r="V300" i="4"/>
  <c r="Q69" i="4"/>
  <c r="Q22" i="4"/>
  <c r="Q67" i="4"/>
  <c r="V371" i="4"/>
  <c r="Q424" i="4"/>
  <c r="Q365" i="4"/>
  <c r="V71" i="4"/>
  <c r="Q411" i="4"/>
  <c r="Q335" i="4"/>
  <c r="Q284" i="4"/>
  <c r="V82" i="4"/>
  <c r="Q477" i="4"/>
  <c r="V24" i="4"/>
  <c r="Q347" i="4"/>
  <c r="Q376" i="4"/>
  <c r="V478" i="4"/>
  <c r="V397" i="4"/>
  <c r="V496" i="4"/>
  <c r="Q314" i="4"/>
  <c r="V158" i="4"/>
  <c r="Q59" i="4"/>
  <c r="Q231" i="4"/>
  <c r="V391" i="4"/>
  <c r="Q148" i="4"/>
  <c r="V413" i="4"/>
  <c r="V448" i="4"/>
  <c r="Q266" i="4"/>
  <c r="V62" i="4"/>
  <c r="Q446" i="4"/>
  <c r="Q412" i="4"/>
  <c r="Q181" i="4"/>
  <c r="V50" i="4"/>
  <c r="V19" i="4"/>
  <c r="V176" i="4"/>
  <c r="Q473" i="4"/>
  <c r="Q475" i="4"/>
  <c r="Q251" i="4"/>
  <c r="V182" i="4"/>
  <c r="Q71" i="4"/>
  <c r="Q434" i="4"/>
  <c r="Q126" i="4"/>
  <c r="V128" i="4"/>
  <c r="Q425" i="4"/>
  <c r="Q427" i="4"/>
  <c r="Q203" i="4"/>
  <c r="V86" i="4"/>
  <c r="V18" i="4"/>
  <c r="O17" i="4"/>
  <c r="Q436" i="4"/>
  <c r="V270" i="4"/>
  <c r="Q306" i="4"/>
  <c r="V277" i="4"/>
  <c r="Q130" i="4"/>
  <c r="Q486" i="4"/>
  <c r="Q304" i="4"/>
  <c r="Q200" i="4"/>
  <c r="Q255" i="4"/>
  <c r="Q392" i="4"/>
  <c r="Q154" i="4"/>
  <c r="Q382" i="4"/>
  <c r="Q183" i="4"/>
  <c r="V172" i="4"/>
  <c r="V295" i="4"/>
  <c r="Q343" i="4"/>
  <c r="V225" i="4"/>
  <c r="V138" i="4"/>
  <c r="Q41" i="4"/>
  <c r="Q403" i="4"/>
  <c r="Q209" i="4"/>
  <c r="V370" i="4"/>
  <c r="Q118" i="4"/>
  <c r="V435" i="4"/>
  <c r="Q492" i="4"/>
  <c r="V495" i="4"/>
  <c r="Q254" i="4"/>
  <c r="Q349" i="4"/>
  <c r="V424" i="4"/>
  <c r="V246" i="4"/>
  <c r="V33" i="4"/>
  <c r="Q301" i="4"/>
  <c r="Q395" i="4"/>
  <c r="Q109" i="4"/>
  <c r="Q294" i="4"/>
  <c r="Q399" i="4"/>
  <c r="Q484" i="4"/>
  <c r="Q155" i="4"/>
  <c r="Q57" i="4"/>
  <c r="V218" i="4"/>
  <c r="V180" i="4"/>
  <c r="V393" i="4"/>
  <c r="Q201" i="4"/>
  <c r="V231" i="4"/>
  <c r="Q142" i="4"/>
  <c r="V296" i="4"/>
  <c r="V196" i="4"/>
  <c r="Q37" i="4"/>
  <c r="Q21" i="4"/>
  <c r="V365" i="4"/>
  <c r="V352" i="4"/>
  <c r="Q18" i="4"/>
  <c r="N17" i="4"/>
  <c r="L35" i="3" s="1"/>
  <c r="V485" i="4"/>
  <c r="V414" i="4"/>
  <c r="V338" i="4"/>
  <c r="V305" i="4"/>
  <c r="V340" i="4"/>
  <c r="V342" i="4"/>
  <c r="V309" i="4"/>
  <c r="V344" i="4"/>
  <c r="Q162" i="4"/>
  <c r="V129" i="4"/>
  <c r="V164" i="4"/>
  <c r="Q333" i="4"/>
  <c r="Q83" i="4"/>
  <c r="V255" i="4"/>
  <c r="V415" i="4"/>
  <c r="Q196" i="4"/>
  <c r="Q432" i="4"/>
  <c r="Q233" i="4"/>
  <c r="Q328" i="4"/>
  <c r="Q206" i="4"/>
  <c r="Q362" i="4"/>
  <c r="V159" i="4"/>
  <c r="Q319" i="4"/>
  <c r="Q36" i="4"/>
  <c r="Q112" i="4"/>
  <c r="Q460" i="4"/>
  <c r="Q229" i="4"/>
  <c r="V98" i="4"/>
  <c r="V27" i="4"/>
  <c r="Q462" i="4"/>
  <c r="V208" i="4"/>
  <c r="Q61" i="4"/>
  <c r="Q246" i="4"/>
  <c r="V275" i="4"/>
  <c r="Q457" i="4"/>
  <c r="Q235" i="4"/>
  <c r="Q152" i="4"/>
  <c r="Q493" i="4"/>
  <c r="V348" i="4"/>
  <c r="Q25" i="4"/>
  <c r="V210" i="4"/>
  <c r="V480" i="4"/>
  <c r="Q70" i="4"/>
  <c r="V37" i="4"/>
  <c r="V426" i="4"/>
  <c r="Q369" i="4"/>
  <c r="V404" i="4"/>
  <c r="V438" i="4"/>
  <c r="V373" i="4"/>
  <c r="V408" i="4"/>
  <c r="Q226" i="4"/>
  <c r="V193" i="4"/>
  <c r="V228" i="4"/>
  <c r="Q461" i="4"/>
  <c r="Q211" i="4"/>
  <c r="Q383" i="4"/>
  <c r="Q104" i="4"/>
  <c r="Q452" i="4"/>
  <c r="Q141" i="4"/>
  <c r="V489" i="4"/>
  <c r="Q421" i="4"/>
  <c r="V59" i="4"/>
  <c r="Q115" i="4"/>
  <c r="V287" i="4"/>
  <c r="V455" i="4"/>
  <c r="Q260" i="4"/>
  <c r="Q368" i="4"/>
  <c r="Q169" i="4"/>
  <c r="Q485" i="4"/>
  <c r="V354" i="4"/>
  <c r="V155" i="4"/>
  <c r="V34" i="4"/>
  <c r="V464" i="4"/>
  <c r="V94" i="4"/>
  <c r="Q199" i="4"/>
  <c r="V88" i="4"/>
  <c r="Q234" i="4"/>
  <c r="V32" i="4"/>
  <c r="Q117" i="4"/>
  <c r="V21" i="4"/>
  <c r="V57" i="4"/>
  <c r="V58" i="4"/>
  <c r="Q167" i="4"/>
  <c r="S167" i="4" s="1"/>
  <c r="V189" i="4"/>
  <c r="V44" i="4"/>
  <c r="Q487" i="4"/>
  <c r="Q81" i="4"/>
  <c r="S81" i="4" s="1"/>
  <c r="V366" i="4"/>
  <c r="V333" i="4"/>
  <c r="V368" i="4"/>
  <c r="Q186" i="4"/>
  <c r="V153" i="4"/>
  <c r="V188" i="4"/>
  <c r="Q381" i="4"/>
  <c r="Q447" i="4"/>
  <c r="S447" i="4" s="1"/>
  <c r="V250" i="4"/>
  <c r="V252" i="4"/>
  <c r="V103" i="4"/>
  <c r="Q498" i="4"/>
  <c r="S498" i="4" s="1"/>
  <c r="V263" i="4"/>
  <c r="V369" i="4"/>
  <c r="Q439" i="4"/>
  <c r="V318" i="4"/>
  <c r="V285" i="4"/>
  <c r="V320" i="4"/>
  <c r="Q138" i="4"/>
  <c r="V105" i="4"/>
  <c r="V140" i="4"/>
  <c r="Q285" i="4"/>
  <c r="V395" i="4"/>
  <c r="V154" i="4"/>
  <c r="Q156" i="4"/>
  <c r="V47" i="4"/>
  <c r="Q472" i="4"/>
  <c r="V215" i="4"/>
  <c r="Q273" i="4"/>
  <c r="Q387" i="4"/>
  <c r="V302" i="4"/>
  <c r="V482" i="4"/>
  <c r="V378" i="4"/>
  <c r="V345" i="4"/>
  <c r="V380" i="4"/>
  <c r="Q286" i="4"/>
  <c r="S286" i="4" s="1"/>
  <c r="Q288" i="4"/>
  <c r="Q123" i="4"/>
  <c r="S123" i="4" s="1"/>
  <c r="Q89" i="4"/>
  <c r="Q295" i="4"/>
  <c r="S295" i="4" s="1"/>
  <c r="Q405" i="4"/>
  <c r="Q463" i="4"/>
  <c r="S463" i="4" s="1"/>
  <c r="V274" i="4"/>
  <c r="Q276" i="4"/>
  <c r="V115" i="4"/>
  <c r="V477" i="4"/>
  <c r="V402" i="4"/>
  <c r="Q330" i="4"/>
  <c r="S330" i="4" s="1"/>
  <c r="V297" i="4"/>
  <c r="Q332" i="4"/>
  <c r="V190" i="4"/>
  <c r="Q192" i="4"/>
  <c r="Q75" i="4"/>
  <c r="Q450" i="4"/>
  <c r="Q247" i="4"/>
  <c r="Q309" i="4"/>
  <c r="S309" i="4" s="1"/>
  <c r="V407" i="4"/>
  <c r="V178" i="4"/>
  <c r="Q180" i="4"/>
  <c r="V67" i="4"/>
  <c r="V197" i="4"/>
  <c r="Q50" i="4"/>
  <c r="S50" i="4" s="1"/>
  <c r="V52" i="4"/>
  <c r="V498" i="4"/>
  <c r="V353" i="4"/>
  <c r="Q302" i="4"/>
  <c r="S302" i="4" s="1"/>
  <c r="Q428" i="4"/>
  <c r="V66" i="4"/>
  <c r="Q131" i="4"/>
  <c r="Q420" i="4"/>
  <c r="V236" i="4"/>
  <c r="Q353" i="4"/>
  <c r="S353" i="4" s="1"/>
  <c r="V74" i="4"/>
  <c r="Q175" i="4"/>
  <c r="S175" i="4" s="1"/>
  <c r="Q207" i="4"/>
  <c r="V156" i="4"/>
  <c r="Q305" i="4"/>
  <c r="Q221" i="4"/>
  <c r="V355" i="4"/>
  <c r="Q219" i="4"/>
  <c r="Q94" i="4"/>
  <c r="Q384" i="4"/>
  <c r="V375" i="4"/>
  <c r="V99" i="4"/>
  <c r="V317" i="4"/>
  <c r="V247" i="4"/>
  <c r="V104" i="4"/>
  <c r="V405" i="4"/>
  <c r="V260" i="4"/>
  <c r="Q232" i="4"/>
  <c r="Q198" i="4"/>
  <c r="Q60" i="4"/>
  <c r="Q357" i="4"/>
  <c r="V336" i="4"/>
  <c r="Q106" i="4"/>
  <c r="V144" i="4"/>
  <c r="Q170" i="4"/>
  <c r="Q116" i="4"/>
  <c r="Q114" i="4"/>
  <c r="V85" i="4"/>
  <c r="Q494" i="4"/>
  <c r="V322" i="4"/>
  <c r="V385" i="4"/>
  <c r="V223" i="4"/>
  <c r="V330" i="4"/>
  <c r="V399" i="4"/>
  <c r="Q153" i="4"/>
  <c r="Q279" i="4"/>
  <c r="S279" i="4" s="1"/>
  <c r="Q85" i="4"/>
  <c r="Q476" i="4"/>
  <c r="Q166" i="4"/>
  <c r="V168" i="4"/>
  <c r="V500" i="4"/>
  <c r="V469" i="4"/>
  <c r="Q322" i="4"/>
  <c r="V324" i="4"/>
  <c r="V403" i="4"/>
  <c r="Q488" i="4"/>
  <c r="Q270" i="4"/>
  <c r="V111" i="4"/>
  <c r="Q307" i="4"/>
  <c r="Q296" i="4"/>
  <c r="Q205" i="4"/>
  <c r="V134" i="4"/>
  <c r="V219" i="4"/>
  <c r="V45" i="4"/>
  <c r="Q327" i="4"/>
  <c r="V362" i="4"/>
  <c r="V242" i="4"/>
  <c r="V483" i="4"/>
  <c r="Q245" i="4"/>
  <c r="V360" i="4"/>
  <c r="Q182" i="4"/>
  <c r="V406" i="4"/>
  <c r="Q230" i="4"/>
  <c r="Q140" i="4"/>
  <c r="V38" i="4"/>
  <c r="V271" i="4"/>
  <c r="V334" i="4"/>
  <c r="V253" i="4"/>
  <c r="V476" i="4"/>
  <c r="V428" i="4"/>
  <c r="V494" i="4"/>
  <c r="V337" i="4"/>
  <c r="V376" i="4"/>
  <c r="Q397" i="4"/>
  <c r="Q324" i="4"/>
  <c r="Q23" i="4"/>
  <c r="V332" i="4"/>
  <c r="Q78" i="4"/>
  <c r="S78" i="4" s="1"/>
  <c r="V329" i="4"/>
  <c r="Q220" i="4"/>
  <c r="Q300" i="4"/>
  <c r="V262" i="4"/>
  <c r="V264" i="4"/>
  <c r="V49" i="4"/>
  <c r="Q86" i="4"/>
  <c r="V466" i="4"/>
  <c r="Q385" i="4"/>
  <c r="Q366" i="4"/>
  <c r="Q478" i="4"/>
  <c r="V194" i="4"/>
  <c r="Q195" i="4"/>
  <c r="Q44" i="4"/>
  <c r="V481" i="4"/>
  <c r="Q20" i="4"/>
  <c r="V207" i="4"/>
  <c r="Q100" i="4"/>
  <c r="V206" i="4"/>
  <c r="V409" i="4"/>
  <c r="Q103" i="4"/>
  <c r="Q459" i="4"/>
  <c r="V346" i="4"/>
  <c r="Q341" i="4"/>
  <c r="V326" i="4"/>
  <c r="V328" i="4"/>
  <c r="V113" i="4"/>
  <c r="Q150" i="4"/>
  <c r="V152" i="4"/>
  <c r="Q449" i="4"/>
  <c r="Q451" i="4"/>
  <c r="V102" i="4"/>
  <c r="Q31" i="4"/>
  <c r="Q323" i="4"/>
  <c r="V162" i="4"/>
  <c r="Q73" i="4"/>
  <c r="V258" i="4"/>
  <c r="V335" i="4"/>
  <c r="Q356" i="4"/>
  <c r="V249" i="4"/>
  <c r="V359" i="4"/>
  <c r="Q236" i="4"/>
  <c r="V465" i="4"/>
  <c r="Q189" i="4"/>
  <c r="Q374" i="4"/>
  <c r="Q42" i="4"/>
  <c r="Q280" i="4"/>
  <c r="Q110" i="4"/>
  <c r="V112" i="4"/>
  <c r="Q409" i="4"/>
  <c r="Q458" i="4"/>
  <c r="Q187" i="4"/>
  <c r="V54" i="4"/>
  <c r="Q426" i="4"/>
  <c r="Q404" i="4"/>
  <c r="Q62" i="4"/>
  <c r="V410" i="4"/>
  <c r="Q361" i="4"/>
  <c r="Q318" i="4"/>
  <c r="Q139" i="4"/>
  <c r="Q311" i="4"/>
  <c r="V487" i="4"/>
  <c r="Q308" i="4"/>
  <c r="V269" i="4"/>
  <c r="V89" i="4"/>
  <c r="Q253" i="4"/>
  <c r="V122" i="4"/>
  <c r="Q124" i="4"/>
  <c r="V199" i="4"/>
  <c r="V254" i="4"/>
  <c r="V256" i="4"/>
  <c r="V41" i="4"/>
  <c r="Q157" i="4"/>
  <c r="Q331" i="4"/>
  <c r="Q52" i="4"/>
  <c r="Q344" i="4"/>
  <c r="V323" i="4"/>
  <c r="V230" i="4"/>
  <c r="V490" i="4"/>
  <c r="V390" i="4"/>
  <c r="Q88" i="4"/>
  <c r="Q197" i="4"/>
  <c r="V303" i="4"/>
  <c r="V142" i="4"/>
  <c r="V347" i="4"/>
  <c r="V288" i="4"/>
  <c r="Q441" i="4"/>
  <c r="V265" i="4"/>
  <c r="V163" i="4"/>
  <c r="Q128" i="4"/>
  <c r="Q102" i="4"/>
  <c r="Q258" i="4"/>
  <c r="Q269" i="4"/>
  <c r="Q496" i="4"/>
  <c r="V63" i="4"/>
  <c r="Q96" i="4"/>
  <c r="Q185" i="4"/>
  <c r="V116" i="4"/>
  <c r="Q137" i="4"/>
  <c r="V130" i="4"/>
  <c r="V446" i="4"/>
  <c r="Q218" i="4"/>
  <c r="V133" i="4"/>
  <c r="V382" i="4"/>
  <c r="V174" i="4"/>
  <c r="Q289" i="4"/>
  <c r="Q410" i="4"/>
  <c r="Q499" i="4"/>
  <c r="Q297" i="4"/>
  <c r="Q47" i="4"/>
  <c r="Q350" i="4"/>
  <c r="Q256" i="4"/>
  <c r="V358" i="4"/>
  <c r="V184" i="4"/>
  <c r="Q45" i="4"/>
  <c r="V171" i="4"/>
  <c r="Q228" i="4"/>
  <c r="Q408" i="4"/>
  <c r="V261" i="4"/>
  <c r="V161" i="4"/>
  <c r="V361" i="4"/>
  <c r="Q132" i="4"/>
  <c r="V443" i="4"/>
  <c r="V79" i="4"/>
  <c r="V101" i="4"/>
  <c r="V468" i="4"/>
  <c r="V437" i="4"/>
  <c r="V257" i="4"/>
  <c r="V110" i="4"/>
  <c r="Q64" i="4"/>
  <c r="Q161" i="4"/>
  <c r="V266" i="4"/>
  <c r="V315" i="4"/>
  <c r="Q415" i="4"/>
  <c r="Q406" i="4"/>
  <c r="Q77" i="4"/>
  <c r="Q262" i="4"/>
  <c r="Q111" i="4"/>
  <c r="V173" i="4"/>
  <c r="V467" i="4"/>
  <c r="Q49" i="4"/>
  <c r="V150" i="4"/>
  <c r="V313" i="4"/>
  <c r="Q91" i="4"/>
  <c r="V445" i="4"/>
  <c r="V165" i="4"/>
  <c r="Q497" i="4"/>
  <c r="V499" i="4"/>
  <c r="V442" i="4"/>
  <c r="V321" i="4"/>
  <c r="Q238" i="4"/>
  <c r="Q479" i="4"/>
  <c r="V417" i="4"/>
  <c r="V239" i="4"/>
  <c r="Q164" i="4"/>
  <c r="Q108" i="4"/>
  <c r="Q225" i="4"/>
  <c r="V202" i="4"/>
  <c r="Q239" i="4"/>
  <c r="V429" i="4"/>
  <c r="Q444" i="4"/>
  <c r="V416" i="4"/>
  <c r="V151" i="4"/>
  <c r="Q90" i="4"/>
  <c r="V222" i="4"/>
  <c r="V441" i="4"/>
  <c r="Q119" i="4"/>
  <c r="V461" i="4"/>
  <c r="V281" i="4"/>
  <c r="Q316" i="4"/>
  <c r="Q160" i="4"/>
  <c r="Q394" i="4"/>
  <c r="Q277" i="4"/>
  <c r="V146" i="4"/>
  <c r="V51" i="4"/>
  <c r="V233" i="4"/>
  <c r="Q268" i="4"/>
  <c r="Q76" i="4"/>
  <c r="V183" i="4"/>
  <c r="V343" i="4"/>
  <c r="Q68" i="4"/>
  <c r="V141" i="4"/>
  <c r="V394" i="4"/>
  <c r="Q454" i="4"/>
  <c r="Q345" i="4"/>
  <c r="Q423" i="4"/>
  <c r="Q184" i="4"/>
  <c r="V243" i="4"/>
  <c r="V93" i="4"/>
  <c r="V460" i="4"/>
  <c r="Q448" i="4"/>
  <c r="Q249" i="4"/>
  <c r="Q375" i="4"/>
  <c r="Q92" i="4"/>
  <c r="V195" i="4"/>
  <c r="V453" i="4"/>
  <c r="V308" i="4"/>
  <c r="V132" i="4"/>
  <c r="Q351" i="4"/>
  <c r="V234" i="4"/>
  <c r="Q355" i="4"/>
  <c r="Q326" i="4"/>
  <c r="V73" i="4"/>
  <c r="Q443" i="4"/>
  <c r="Q468" i="4"/>
  <c r="Q501" i="4"/>
  <c r="Q373" i="4"/>
  <c r="V69" i="4"/>
  <c r="Q418" i="4"/>
  <c r="Q455" i="4"/>
  <c r="V351" i="4"/>
  <c r="Q257" i="4"/>
  <c r="V211" i="4"/>
  <c r="Q442" i="4"/>
  <c r="V452" i="4"/>
  <c r="Q453" i="4"/>
  <c r="V43" i="4"/>
  <c r="V412" i="4"/>
  <c r="Q491" i="4"/>
  <c r="V474" i="4"/>
  <c r="V209" i="4"/>
  <c r="V248" i="4"/>
  <c r="V55" i="4"/>
  <c r="Q396" i="4"/>
  <c r="V299" i="4"/>
  <c r="V123" i="4"/>
  <c r="Q30" i="4"/>
  <c r="V135" i="4"/>
  <c r="V325" i="4"/>
  <c r="Q481" i="4"/>
  <c r="V387" i="4"/>
  <c r="Q99" i="4"/>
  <c r="Q456" i="4"/>
  <c r="V61" i="4"/>
  <c r="Q370" i="4"/>
  <c r="V341" i="4"/>
  <c r="Q495" i="4"/>
  <c r="Q240" i="4"/>
  <c r="V147" i="4"/>
  <c r="V114" i="4"/>
  <c r="V398" i="4"/>
  <c r="V357" i="4"/>
  <c r="V392" i="4"/>
  <c r="Q210" i="4"/>
  <c r="V177" i="4"/>
  <c r="V212" i="4"/>
  <c r="V214" i="4"/>
  <c r="V181" i="4"/>
  <c r="V216" i="4"/>
  <c r="Q34" i="4"/>
  <c r="V462" i="4"/>
  <c r="V36" i="4"/>
  <c r="Q173" i="4"/>
  <c r="V42" i="4"/>
  <c r="Q358" i="4"/>
  <c r="Q159" i="4"/>
  <c r="V331" i="4"/>
  <c r="V459" i="4"/>
  <c r="V268" i="4"/>
  <c r="Q143" i="4"/>
  <c r="Q430" i="4"/>
  <c r="Q329" i="4"/>
  <c r="V166" i="4"/>
  <c r="Q63" i="4"/>
  <c r="V235" i="4"/>
  <c r="Q291" i="4"/>
  <c r="V479" i="4"/>
  <c r="Q264" i="4"/>
  <c r="Q65" i="4"/>
  <c r="V70" i="4"/>
  <c r="V251" i="4"/>
  <c r="Q26" i="4"/>
  <c r="Q283" i="4"/>
  <c r="Q248" i="4"/>
  <c r="Q158" i="4"/>
  <c r="V492" i="4"/>
  <c r="Q313" i="4"/>
  <c r="Q55" i="4"/>
  <c r="V430" i="4"/>
  <c r="Q222" i="4"/>
  <c r="Q263" i="4"/>
  <c r="Q212" i="4"/>
  <c r="V23" i="4"/>
  <c r="V421" i="4"/>
  <c r="V456" i="4"/>
  <c r="Q274" i="4"/>
  <c r="V241" i="4"/>
  <c r="V276" i="4"/>
  <c r="V278" i="4"/>
  <c r="V245" i="4"/>
  <c r="V280" i="4"/>
  <c r="Q98" i="4"/>
  <c r="V65" i="4"/>
  <c r="V100" i="4"/>
  <c r="V78" i="4"/>
  <c r="V298" i="4"/>
  <c r="V127" i="4"/>
  <c r="Q287" i="4"/>
  <c r="Q471" i="4"/>
  <c r="Q176" i="4"/>
  <c r="Q422" i="4"/>
  <c r="V475" i="4"/>
  <c r="Q237" i="4"/>
  <c r="V106" i="4"/>
  <c r="Q474" i="4"/>
  <c r="Q191" i="4"/>
  <c r="Q363" i="4"/>
  <c r="V419" i="4"/>
  <c r="V204" i="4"/>
  <c r="Q414" i="4"/>
  <c r="Q321" i="4"/>
  <c r="V175" i="4"/>
  <c r="V56" i="4"/>
  <c r="Q282" i="4"/>
  <c r="V96" i="4"/>
  <c r="Q213" i="4"/>
  <c r="V458" i="4"/>
  <c r="V201" i="4"/>
  <c r="Q346" i="4"/>
  <c r="V311" i="4"/>
  <c r="V237" i="4"/>
  <c r="V92" i="4"/>
  <c r="V72" i="4"/>
  <c r="Q177" i="4"/>
  <c r="V224" i="4"/>
  <c r="Q93" i="4"/>
  <c r="Q278" i="4"/>
  <c r="V291" i="4"/>
  <c r="V238" i="4"/>
  <c r="V205" i="4"/>
  <c r="V240" i="4"/>
  <c r="Q58" i="4"/>
  <c r="V25" i="4"/>
  <c r="V60" i="4"/>
  <c r="Q125" i="4"/>
  <c r="Q315" i="4"/>
  <c r="V473" i="4"/>
  <c r="Q32" i="4"/>
  <c r="Q310" i="4"/>
  <c r="Q312" i="4"/>
  <c r="Q135" i="4"/>
  <c r="Q113" i="4"/>
  <c r="V307" i="4"/>
  <c r="Q190" i="4"/>
  <c r="V157" i="4"/>
  <c r="V192" i="4"/>
  <c r="Q489" i="4"/>
  <c r="V422" i="4"/>
  <c r="V491" i="4"/>
  <c r="Q29" i="4"/>
  <c r="Q267" i="4"/>
  <c r="V377" i="4"/>
  <c r="V447" i="4"/>
  <c r="Q214" i="4"/>
  <c r="Q216" i="4"/>
  <c r="Q87" i="4"/>
  <c r="Q490" i="4"/>
  <c r="V259" i="4"/>
  <c r="Q46" i="4"/>
  <c r="V432" i="4"/>
  <c r="Q250" i="4"/>
  <c r="V217" i="4"/>
  <c r="Q252" i="4"/>
  <c r="V30" i="4"/>
  <c r="Q56" i="4"/>
  <c r="Q378" i="4"/>
  <c r="Q380" i="4"/>
  <c r="V167" i="4"/>
  <c r="Q149" i="4"/>
  <c r="V327" i="4"/>
  <c r="V497" i="4"/>
  <c r="Q48" i="4"/>
  <c r="V386" i="4"/>
  <c r="V349" i="4"/>
  <c r="V384" i="4"/>
  <c r="Q202" i="4"/>
  <c r="V169" i="4"/>
  <c r="Q204" i="4"/>
  <c r="Q413" i="4"/>
  <c r="V471" i="4"/>
  <c r="V282" i="4"/>
  <c r="V284" i="4"/>
  <c r="V119" i="4"/>
  <c r="Q53" i="4"/>
  <c r="V279" i="4"/>
  <c r="V401" i="4"/>
  <c r="V463" i="4"/>
  <c r="V22" i="4"/>
  <c r="V20" i="4"/>
  <c r="V488" i="4"/>
  <c r="V273" i="4"/>
  <c r="V310" i="4"/>
  <c r="V312" i="4"/>
  <c r="V97" i="4"/>
  <c r="Q334" i="4"/>
  <c r="V191" i="4"/>
  <c r="Q80" i="4"/>
  <c r="Q105" i="4"/>
  <c r="Q429" i="4"/>
  <c r="V95" i="4"/>
  <c r="V431" i="4"/>
  <c r="Q84" i="4"/>
  <c r="Q193" i="4"/>
  <c r="Q379" i="4"/>
  <c r="V411" i="4"/>
  <c r="V286" i="4"/>
  <c r="V90" i="4"/>
  <c r="V109" i="4"/>
  <c r="Q391" i="4"/>
  <c r="V486" i="4"/>
  <c r="Q43" i="4"/>
  <c r="Q337" i="4"/>
  <c r="V185" i="4"/>
  <c r="V137" i="4"/>
  <c r="V35" i="4"/>
  <c r="Q401" i="4"/>
  <c r="V440" i="4"/>
  <c r="V46" i="4"/>
  <c r="Q33" i="4"/>
  <c r="V187" i="4"/>
  <c r="Q388" i="4"/>
  <c r="V226" i="4"/>
  <c r="Q317" i="4"/>
  <c r="V108" i="4"/>
  <c r="Q480" i="4"/>
  <c r="V126" i="4"/>
  <c r="V294" i="4"/>
  <c r="V81" i="4"/>
  <c r="V120" i="4"/>
  <c r="Q336" i="4"/>
  <c r="V139" i="4"/>
  <c r="Q144" i="4"/>
  <c r="Q261" i="4"/>
  <c r="V143" i="4"/>
  <c r="Q292" i="4"/>
  <c r="Q338" i="4"/>
  <c r="Q244" i="4"/>
  <c r="V350" i="4"/>
  <c r="V48" i="4"/>
  <c r="V389" i="4"/>
  <c r="Q242" i="4"/>
  <c r="V244" i="4"/>
  <c r="V213" i="4"/>
  <c r="Q66" i="4"/>
  <c r="V68" i="4"/>
  <c r="V170" i="4"/>
  <c r="Q223" i="4"/>
  <c r="V64" i="4"/>
  <c r="Q271" i="4"/>
  <c r="V457" i="4"/>
  <c r="Q127" i="4"/>
  <c r="Q227" i="4"/>
  <c r="Q136" i="4"/>
  <c r="Q293" i="4"/>
  <c r="Q377" i="4"/>
  <c r="Q28" i="4"/>
  <c r="V364" i="4"/>
  <c r="V400" i="4"/>
  <c r="Q298" i="4"/>
  <c r="Q372" i="4"/>
  <c r="Q178" i="4"/>
  <c r="V149" i="4"/>
  <c r="Q483" i="4"/>
  <c r="Q95" i="4"/>
  <c r="Q466" i="4"/>
  <c r="Q390" i="4"/>
  <c r="Q431" i="4"/>
  <c r="V121" i="4"/>
  <c r="V363" i="4"/>
  <c r="Q281" i="4"/>
  <c r="V427" i="4"/>
  <c r="Q38" i="4"/>
  <c r="V372" i="4"/>
  <c r="Q194" i="4"/>
  <c r="Q147" i="4"/>
  <c r="Q482" i="4"/>
  <c r="V383" i="4"/>
  <c r="Q101" i="4"/>
  <c r="Q352" i="4"/>
  <c r="Q107" i="4"/>
  <c r="V316" i="4"/>
  <c r="Q171" i="4"/>
  <c r="S7" i="2" l="1"/>
  <c r="G14" i="3"/>
  <c r="H14" i="3" s="1"/>
  <c r="L36" i="3"/>
  <c r="G36" i="3"/>
  <c r="X45" i="4"/>
  <c r="Y45" i="4" s="1"/>
  <c r="X134" i="4"/>
  <c r="Y134" i="4" s="1"/>
  <c r="X85" i="4"/>
  <c r="Y85" i="4" s="1"/>
  <c r="X336" i="4"/>
  <c r="Y336" i="4" s="1"/>
  <c r="X405" i="4"/>
  <c r="Y405" i="4" s="1"/>
  <c r="X498" i="4"/>
  <c r="Y498" i="4" s="1"/>
  <c r="X369" i="4"/>
  <c r="Y369" i="4" s="1"/>
  <c r="X333" i="4"/>
  <c r="Y333" i="4" s="1"/>
  <c r="X360" i="4"/>
  <c r="Y360" i="4" s="1"/>
  <c r="X469" i="4"/>
  <c r="Y469" i="4" s="1"/>
  <c r="X168" i="4"/>
  <c r="Y168" i="4" s="1"/>
  <c r="X178" i="4"/>
  <c r="Y178" i="4" s="1"/>
  <c r="X105" i="4"/>
  <c r="Y105" i="4" s="1"/>
  <c r="X483" i="4"/>
  <c r="Y483" i="4" s="1"/>
  <c r="X362" i="4"/>
  <c r="Y362" i="4" s="1"/>
  <c r="X399" i="4"/>
  <c r="Y399" i="4" s="1"/>
  <c r="X144" i="4"/>
  <c r="Y144" i="4" s="1"/>
  <c r="X57" i="4"/>
  <c r="Y57" i="4" s="1"/>
  <c r="X324" i="4"/>
  <c r="Y324" i="4" s="1"/>
  <c r="X156" i="4"/>
  <c r="Y156" i="4" s="1"/>
  <c r="X482" i="4"/>
  <c r="Y482" i="4" s="1"/>
  <c r="X154" i="4"/>
  <c r="Y154" i="4" s="1"/>
  <c r="X268" i="4"/>
  <c r="Y268" i="4" s="1"/>
  <c r="X216" i="4"/>
  <c r="Y216" i="4" s="1"/>
  <c r="X177" i="4"/>
  <c r="Y177" i="4" s="1"/>
  <c r="X147" i="4"/>
  <c r="Y147" i="4" s="1"/>
  <c r="S456" i="4"/>
  <c r="T456" i="4" s="1"/>
  <c r="X325" i="4"/>
  <c r="Y325" i="4" s="1"/>
  <c r="X55" i="4"/>
  <c r="Y55" i="4" s="1"/>
  <c r="X211" i="4"/>
  <c r="Y211" i="4" s="1"/>
  <c r="S373" i="4"/>
  <c r="T373" i="4" s="1"/>
  <c r="S468" i="4"/>
  <c r="T468" i="4" s="1"/>
  <c r="S355" i="4"/>
  <c r="T355" i="4" s="1"/>
  <c r="X308" i="4"/>
  <c r="Y308" i="4" s="1"/>
  <c r="X195" i="4"/>
  <c r="Y195" i="4" s="1"/>
  <c r="S448" i="4"/>
  <c r="T448" i="4" s="1"/>
  <c r="S184" i="4"/>
  <c r="T184" i="4" s="1"/>
  <c r="S345" i="4"/>
  <c r="T345" i="4" s="1"/>
  <c r="S68" i="4"/>
  <c r="T68" i="4" s="1"/>
  <c r="X183" i="4"/>
  <c r="Y183" i="4" s="1"/>
  <c r="S268" i="4"/>
  <c r="T268" i="4" s="1"/>
  <c r="X51" i="4"/>
  <c r="Y51" i="4" s="1"/>
  <c r="S450" i="4"/>
  <c r="T450" i="4" s="1"/>
  <c r="S186" i="4"/>
  <c r="T186" i="4" s="1"/>
  <c r="T78" i="4"/>
  <c r="T279" i="4"/>
  <c r="T175" i="4"/>
  <c r="T353" i="4"/>
  <c r="T302" i="4"/>
  <c r="T50" i="4"/>
  <c r="T309" i="4"/>
  <c r="T330" i="4"/>
  <c r="T463" i="4"/>
  <c r="T295" i="4"/>
  <c r="T123" i="4"/>
  <c r="T286" i="4"/>
  <c r="X320" i="4"/>
  <c r="Y320" i="4" s="1"/>
  <c r="X383" i="4"/>
  <c r="Y383" i="4" s="1"/>
  <c r="X372" i="4"/>
  <c r="Y372" i="4" s="1"/>
  <c r="X427" i="4"/>
  <c r="Y427" i="4" s="1"/>
  <c r="X363" i="4"/>
  <c r="Y363" i="4" s="1"/>
  <c r="S431" i="4"/>
  <c r="T431" i="4" s="1"/>
  <c r="S466" i="4"/>
  <c r="T466" i="4" s="1"/>
  <c r="S178" i="4"/>
  <c r="T178" i="4" s="1"/>
  <c r="S298" i="4"/>
  <c r="T298" i="4" s="1"/>
  <c r="S377" i="4"/>
  <c r="T377" i="4" s="1"/>
  <c r="S271" i="4"/>
  <c r="T271" i="4" s="1"/>
  <c r="S223" i="4"/>
  <c r="T223" i="4" s="1"/>
  <c r="X213" i="4"/>
  <c r="Y213" i="4" s="1"/>
  <c r="S242" i="4"/>
  <c r="T242" i="4" s="1"/>
  <c r="X48" i="4"/>
  <c r="Y48" i="4" s="1"/>
  <c r="S261" i="4"/>
  <c r="T261" i="4" s="1"/>
  <c r="X139" i="4"/>
  <c r="Y139" i="4" s="1"/>
  <c r="X120" i="4"/>
  <c r="Y120" i="4" s="1"/>
  <c r="X294" i="4"/>
  <c r="Y294" i="4" s="1"/>
  <c r="S33" i="4"/>
  <c r="T33" i="4" s="1"/>
  <c r="X440" i="4"/>
  <c r="Y440" i="4" s="1"/>
  <c r="X185" i="4"/>
  <c r="Y185" i="4" s="1"/>
  <c r="S43" i="4"/>
  <c r="T43" i="4" s="1"/>
  <c r="S391" i="4"/>
  <c r="T391" i="4" s="1"/>
  <c r="X90" i="4"/>
  <c r="Y90" i="4" s="1"/>
  <c r="X411" i="4"/>
  <c r="Y411" i="4" s="1"/>
  <c r="S193" i="4"/>
  <c r="T193" i="4" s="1"/>
  <c r="X431" i="4"/>
  <c r="Y431" i="4" s="1"/>
  <c r="S334" i="4"/>
  <c r="T334" i="4" s="1"/>
  <c r="X312" i="4"/>
  <c r="Y312" i="4" s="1"/>
  <c r="X273" i="4"/>
  <c r="Y273" i="4" s="1"/>
  <c r="X20" i="4"/>
  <c r="Y20" i="4" s="1"/>
  <c r="X463" i="4"/>
  <c r="X282" i="4"/>
  <c r="Y282" i="4" s="1"/>
  <c r="X169" i="4"/>
  <c r="Y169" i="4" s="1"/>
  <c r="X384" i="4"/>
  <c r="Y384" i="4" s="1"/>
  <c r="S250" i="4"/>
  <c r="T250" i="4" s="1"/>
  <c r="S46" i="4"/>
  <c r="T46" i="4" s="1"/>
  <c r="S490" i="4"/>
  <c r="T490" i="4" s="1"/>
  <c r="X447" i="4"/>
  <c r="Y447" i="4" s="1"/>
  <c r="X491" i="4"/>
  <c r="Y491" i="4" s="1"/>
  <c r="S489" i="4"/>
  <c r="T489" i="4" s="1"/>
  <c r="X157" i="4"/>
  <c r="Y157" i="4" s="1"/>
  <c r="X307" i="4"/>
  <c r="Y307" i="4" s="1"/>
  <c r="S135" i="4"/>
  <c r="T135" i="4" s="1"/>
  <c r="S310" i="4"/>
  <c r="T310" i="4" s="1"/>
  <c r="X473" i="4"/>
  <c r="Y473" i="4" s="1"/>
  <c r="S125" i="4"/>
  <c r="T125" i="4" s="1"/>
  <c r="X25" i="4"/>
  <c r="Y25" i="4" s="1"/>
  <c r="X240" i="4"/>
  <c r="Y240" i="4" s="1"/>
  <c r="S278" i="4"/>
  <c r="T278" i="4" s="1"/>
  <c r="X224" i="4"/>
  <c r="Y224" i="4" s="1"/>
  <c r="X72" i="4"/>
  <c r="Y72" i="4" s="1"/>
  <c r="X237" i="4"/>
  <c r="Y237" i="4" s="1"/>
  <c r="S346" i="4"/>
  <c r="T346" i="4" s="1"/>
  <c r="X458" i="4"/>
  <c r="Y458" i="4" s="1"/>
  <c r="X96" i="4"/>
  <c r="Y96" i="4" s="1"/>
  <c r="X56" i="4"/>
  <c r="Y56" i="4" s="1"/>
  <c r="S321" i="4"/>
  <c r="T321" i="4" s="1"/>
  <c r="S474" i="4"/>
  <c r="T474" i="4" s="1"/>
  <c r="S237" i="4"/>
  <c r="T237" i="4" s="1"/>
  <c r="S422" i="4"/>
  <c r="T422" i="4" s="1"/>
  <c r="S471" i="4"/>
  <c r="T471" i="4" s="1"/>
  <c r="X78" i="4"/>
  <c r="Y78" i="4" s="1"/>
  <c r="X65" i="4"/>
  <c r="Y65" i="4" s="1"/>
  <c r="X280" i="4"/>
  <c r="Y280" i="4" s="1"/>
  <c r="X278" i="4"/>
  <c r="X241" i="4"/>
  <c r="Y241" i="4" s="1"/>
  <c r="X456" i="4"/>
  <c r="Y456" i="4" s="1"/>
  <c r="S263" i="4"/>
  <c r="T263" i="4" s="1"/>
  <c r="X430" i="4"/>
  <c r="Y430" i="4" s="1"/>
  <c r="S158" i="4"/>
  <c r="T158" i="4" s="1"/>
  <c r="D35" i="3"/>
  <c r="E21" i="3" s="1"/>
  <c r="C37" i="3"/>
  <c r="S277" i="4"/>
  <c r="T277" i="4" s="1"/>
  <c r="S160" i="4"/>
  <c r="T160" i="4" s="1"/>
  <c r="X281" i="4"/>
  <c r="Y281" i="4" s="1"/>
  <c r="X222" i="4"/>
  <c r="Y222" i="4" s="1"/>
  <c r="X151" i="4"/>
  <c r="Y151" i="4" s="1"/>
  <c r="S444" i="4"/>
  <c r="T444" i="4" s="1"/>
  <c r="S164" i="4"/>
  <c r="T164" i="4" s="1"/>
  <c r="X417" i="4"/>
  <c r="Y417" i="4" s="1"/>
  <c r="S497" i="4"/>
  <c r="T497" i="4" s="1"/>
  <c r="S228" i="4"/>
  <c r="T228" i="4" s="1"/>
  <c r="X358" i="4"/>
  <c r="Y358" i="4" s="1"/>
  <c r="S297" i="4"/>
  <c r="T297" i="4" s="1"/>
  <c r="S185" i="4"/>
  <c r="T185" i="4" s="1"/>
  <c r="X63" i="4"/>
  <c r="Y63" i="4" s="1"/>
  <c r="S269" i="4"/>
  <c r="T269" i="4" s="1"/>
  <c r="X163" i="4"/>
  <c r="Y163" i="4" s="1"/>
  <c r="S88" i="4"/>
  <c r="T88" i="4" s="1"/>
  <c r="S52" i="4"/>
  <c r="T52" i="4" s="1"/>
  <c r="X199" i="4"/>
  <c r="Y199" i="4" s="1"/>
  <c r="X122" i="4"/>
  <c r="Y122" i="4" s="1"/>
  <c r="S308" i="4"/>
  <c r="T308" i="4" s="1"/>
  <c r="S404" i="4"/>
  <c r="T404" i="4" s="1"/>
  <c r="S280" i="4"/>
  <c r="T280" i="4" s="1"/>
  <c r="X465" i="4"/>
  <c r="Y465" i="4" s="1"/>
  <c r="S356" i="4"/>
  <c r="T356" i="4" s="1"/>
  <c r="X162" i="4"/>
  <c r="Y162" i="4" s="1"/>
  <c r="S451" i="4"/>
  <c r="T451" i="4" s="1"/>
  <c r="X152" i="4"/>
  <c r="Y152" i="4" s="1"/>
  <c r="X326" i="4"/>
  <c r="Y326" i="4" s="1"/>
  <c r="X207" i="4"/>
  <c r="Y207" i="4" s="1"/>
  <c r="X481" i="4"/>
  <c r="Y481" i="4" s="1"/>
  <c r="S385" i="4"/>
  <c r="T385" i="4" s="1"/>
  <c r="X196" i="4"/>
  <c r="Y196" i="4" s="1"/>
  <c r="S484" i="4"/>
  <c r="T484" i="4" s="1"/>
  <c r="S492" i="4"/>
  <c r="T492" i="4" s="1"/>
  <c r="S41" i="4"/>
  <c r="T41" i="4" s="1"/>
  <c r="X295" i="4"/>
  <c r="Y295" i="4" s="1"/>
  <c r="S255" i="4"/>
  <c r="T255" i="4" s="1"/>
  <c r="S304" i="4"/>
  <c r="T304" i="4" s="1"/>
  <c r="S436" i="4"/>
  <c r="T436" i="4" s="1"/>
  <c r="J36" i="3"/>
  <c r="G22" i="3" s="1"/>
  <c r="S234" i="4"/>
  <c r="T234" i="4" s="1"/>
  <c r="S199" i="4"/>
  <c r="T199" i="4" s="1"/>
  <c r="X464" i="4"/>
  <c r="Y464" i="4" s="1"/>
  <c r="X155" i="4"/>
  <c r="Y155" i="4" s="1"/>
  <c r="X455" i="4"/>
  <c r="Y455" i="4" s="1"/>
  <c r="S226" i="4"/>
  <c r="T226" i="4" s="1"/>
  <c r="X373" i="4"/>
  <c r="Y373" i="4" s="1"/>
  <c r="X404" i="4"/>
  <c r="Y404" i="4" s="1"/>
  <c r="X426" i="4"/>
  <c r="Y426" i="4" s="1"/>
  <c r="S70" i="4"/>
  <c r="T70" i="4" s="1"/>
  <c r="S457" i="4"/>
  <c r="T457" i="4" s="1"/>
  <c r="S246" i="4"/>
  <c r="T246" i="4" s="1"/>
  <c r="X208" i="4"/>
  <c r="Y208" i="4" s="1"/>
  <c r="X27" i="4"/>
  <c r="Y27" i="4" s="1"/>
  <c r="S229" i="4"/>
  <c r="T229" i="4" s="1"/>
  <c r="S319" i="4"/>
  <c r="S362" i="4"/>
  <c r="X415" i="4"/>
  <c r="Y415" i="4" s="1"/>
  <c r="X164" i="4"/>
  <c r="Y164" i="4" s="1"/>
  <c r="S162" i="4"/>
  <c r="T162" i="4" s="1"/>
  <c r="X309" i="4"/>
  <c r="Y309" i="4" s="1"/>
  <c r="X340" i="4"/>
  <c r="Y340" i="4" s="1"/>
  <c r="X338" i="4"/>
  <c r="Y338" i="4" s="1"/>
  <c r="X485" i="4"/>
  <c r="Y485" i="4" s="1"/>
  <c r="S425" i="4"/>
  <c r="T425" i="4" s="1"/>
  <c r="S126" i="4"/>
  <c r="T126" i="4" s="1"/>
  <c r="S71" i="4"/>
  <c r="T71" i="4" s="1"/>
  <c r="S251" i="4"/>
  <c r="T251" i="4" s="1"/>
  <c r="S473" i="4"/>
  <c r="T473" i="4" s="1"/>
  <c r="S181" i="4"/>
  <c r="T181" i="4" s="1"/>
  <c r="S446" i="4"/>
  <c r="T446" i="4" s="1"/>
  <c r="S266" i="4"/>
  <c r="T266" i="4" s="1"/>
  <c r="X391" i="4"/>
  <c r="Y391" i="4" s="1"/>
  <c r="S59" i="4"/>
  <c r="T59" i="4" s="1"/>
  <c r="S314" i="4"/>
  <c r="T314" i="4" s="1"/>
  <c r="X397" i="4"/>
  <c r="Y397" i="4" s="1"/>
  <c r="X24" i="4"/>
  <c r="Y24" i="4" s="1"/>
  <c r="X82" i="4"/>
  <c r="Y82" i="4" s="1"/>
  <c r="S67" i="4"/>
  <c r="T67" i="4" s="1"/>
  <c r="S69" i="4"/>
  <c r="T69" i="4" s="1"/>
  <c r="X356" i="4"/>
  <c r="Y356" i="4" s="1"/>
  <c r="X501" i="4"/>
  <c r="Y501" i="4" s="1"/>
  <c r="X200" i="4"/>
  <c r="Y200" i="4" s="1"/>
  <c r="X423" i="4"/>
  <c r="Y423" i="4" s="1"/>
  <c r="S402" i="4"/>
  <c r="T402" i="4" s="1"/>
  <c r="X28" i="4"/>
  <c r="Y28" i="4" s="1"/>
  <c r="X283" i="4"/>
  <c r="Y283" i="4" s="1"/>
  <c r="S134" i="4"/>
  <c r="T134" i="4" s="1"/>
  <c r="X319" i="4"/>
  <c r="Y319" i="4" s="1"/>
  <c r="S215" i="4"/>
  <c r="T215" i="4" s="1"/>
  <c r="X186" i="4"/>
  <c r="Y186" i="4" s="1"/>
  <c r="X267" i="4"/>
  <c r="Y267" i="4" s="1"/>
  <c r="S386" i="4"/>
  <c r="T386" i="4" s="1"/>
  <c r="S97" i="4"/>
  <c r="T97" i="4" s="1"/>
  <c r="S51" i="4"/>
  <c r="S417" i="4"/>
  <c r="T417" i="4" s="1"/>
  <c r="X118" i="4"/>
  <c r="Y118" i="4" s="1"/>
  <c r="X220" i="4"/>
  <c r="Y220" i="4" s="1"/>
  <c r="S438" i="4"/>
  <c r="T438" i="4" s="1"/>
  <c r="S470" i="4"/>
  <c r="T470" i="4" s="1"/>
  <c r="S54" i="4"/>
  <c r="T54" i="4" s="1"/>
  <c r="X418" i="4"/>
  <c r="Y418" i="4" s="1"/>
  <c r="S151" i="4"/>
  <c r="X26" i="4"/>
  <c r="Y26" i="4" s="1"/>
  <c r="S74" i="4"/>
  <c r="T74" i="4" s="1"/>
  <c r="X379" i="4"/>
  <c r="Y379" i="4" s="1"/>
  <c r="S122" i="4"/>
  <c r="T122" i="4" s="1"/>
  <c r="X29" i="4"/>
  <c r="Y29" i="4" s="1"/>
  <c r="S174" i="4"/>
  <c r="T174" i="4" s="1"/>
  <c r="X339" i="4"/>
  <c r="Y339" i="4" s="1"/>
  <c r="S165" i="4"/>
  <c r="T165" i="4" s="1"/>
  <c r="S389" i="4"/>
  <c r="T389" i="4" s="1"/>
  <c r="X40" i="4"/>
  <c r="Y40" i="4" s="1"/>
  <c r="S265" i="4"/>
  <c r="T265" i="4" s="1"/>
  <c r="X484" i="4"/>
  <c r="Y484" i="4" s="1"/>
  <c r="X148" i="4"/>
  <c r="Y148" i="4" s="1"/>
  <c r="X293" i="4"/>
  <c r="Y293" i="4" s="1"/>
  <c r="S407" i="4"/>
  <c r="T407" i="4" s="1"/>
  <c r="X367" i="4"/>
  <c r="Y367" i="4" s="1"/>
  <c r="S129" i="4"/>
  <c r="T129" i="4" s="1"/>
  <c r="X75" i="4"/>
  <c r="Y75" i="4" s="1"/>
  <c r="X53" i="4"/>
  <c r="Y53" i="4" s="1"/>
  <c r="S82" i="4"/>
  <c r="T82" i="4" s="1"/>
  <c r="J35" i="3"/>
  <c r="G21" i="3" s="1"/>
  <c r="I37" i="3"/>
  <c r="G35" i="3"/>
  <c r="F21" i="3" s="1"/>
  <c r="D36" i="3"/>
  <c r="E22" i="3" s="1"/>
  <c r="S291" i="4"/>
  <c r="T291" i="4" s="1"/>
  <c r="S143" i="4"/>
  <c r="T143" i="4" s="1"/>
  <c r="S240" i="4"/>
  <c r="T240" i="4" s="1"/>
  <c r="S99" i="4"/>
  <c r="T99" i="4" s="1"/>
  <c r="S501" i="4"/>
  <c r="T501" i="4" s="1"/>
  <c r="X460" i="4"/>
  <c r="Y460" i="4" s="1"/>
  <c r="S76" i="4"/>
  <c r="T76" i="4" s="1"/>
  <c r="S316" i="4"/>
  <c r="T316" i="4" s="1"/>
  <c r="X239" i="4"/>
  <c r="Y239" i="4" s="1"/>
  <c r="S64" i="4"/>
  <c r="T64" i="4" s="1"/>
  <c r="X79" i="4"/>
  <c r="Y79" i="4" s="1"/>
  <c r="S132" i="4"/>
  <c r="T132" i="4" s="1"/>
  <c r="S408" i="4"/>
  <c r="T408" i="4" s="1"/>
  <c r="S256" i="4"/>
  <c r="T256" i="4" s="1"/>
  <c r="S499" i="4"/>
  <c r="T499" i="4" s="1"/>
  <c r="S96" i="4"/>
  <c r="T96" i="4" s="1"/>
  <c r="S496" i="4"/>
  <c r="T496" i="4" s="1"/>
  <c r="S128" i="4"/>
  <c r="T128" i="4" s="1"/>
  <c r="X390" i="4"/>
  <c r="Y390" i="4" s="1"/>
  <c r="S344" i="4"/>
  <c r="T344" i="4" s="1"/>
  <c r="X41" i="4"/>
  <c r="Y41" i="4" s="1"/>
  <c r="X254" i="4"/>
  <c r="Y254" i="4" s="1"/>
  <c r="S124" i="4"/>
  <c r="T124" i="4" s="1"/>
  <c r="X269" i="4"/>
  <c r="Y269" i="4" s="1"/>
  <c r="S361" i="4"/>
  <c r="T361" i="4" s="1"/>
  <c r="S236" i="4"/>
  <c r="T236" i="4" s="1"/>
  <c r="X249" i="4"/>
  <c r="Y249" i="4" s="1"/>
  <c r="S449" i="4"/>
  <c r="T449" i="4" s="1"/>
  <c r="S341" i="4"/>
  <c r="T341" i="4" s="1"/>
  <c r="S100" i="4"/>
  <c r="T100" i="4" s="1"/>
  <c r="S44" i="4"/>
  <c r="T44" i="4" s="1"/>
  <c r="S264" i="4"/>
  <c r="T264" i="4" s="1"/>
  <c r="X36" i="4"/>
  <c r="Y36" i="4" s="1"/>
  <c r="X357" i="4"/>
  <c r="Y357" i="4" s="1"/>
  <c r="X341" i="4"/>
  <c r="Y341" i="4" s="1"/>
  <c r="X135" i="4"/>
  <c r="Y135" i="4" s="1"/>
  <c r="S396" i="4"/>
  <c r="T396" i="4" s="1"/>
  <c r="X412" i="4"/>
  <c r="Y412" i="4" s="1"/>
  <c r="S92" i="4"/>
  <c r="T92" i="4" s="1"/>
  <c r="S249" i="4"/>
  <c r="T249" i="4" s="1"/>
  <c r="X243" i="4"/>
  <c r="Y243" i="4" s="1"/>
  <c r="S423" i="4"/>
  <c r="T423" i="4" s="1"/>
  <c r="X429" i="4"/>
  <c r="Y429" i="4" s="1"/>
  <c r="S108" i="4"/>
  <c r="T108" i="4" s="1"/>
  <c r="X321" i="4"/>
  <c r="Y321" i="4" s="1"/>
  <c r="S101" i="4"/>
  <c r="T101" i="4" s="1"/>
  <c r="S482" i="4"/>
  <c r="T482" i="4" s="1"/>
  <c r="S194" i="4"/>
  <c r="T194" i="4" s="1"/>
  <c r="S38" i="4"/>
  <c r="T38" i="4" s="1"/>
  <c r="X121" i="4"/>
  <c r="Y121" i="4" s="1"/>
  <c r="S390" i="4"/>
  <c r="T390" i="4" s="1"/>
  <c r="S95" i="4"/>
  <c r="T95" i="4" s="1"/>
  <c r="X400" i="4"/>
  <c r="Y400" i="4" s="1"/>
  <c r="S293" i="4"/>
  <c r="T293" i="4" s="1"/>
  <c r="X457" i="4"/>
  <c r="Y457" i="4" s="1"/>
  <c r="X64" i="4"/>
  <c r="Y64" i="4" s="1"/>
  <c r="X170" i="4"/>
  <c r="Y170" i="4" s="1"/>
  <c r="S66" i="4"/>
  <c r="T66" i="4" s="1"/>
  <c r="X244" i="4"/>
  <c r="Y244" i="4" s="1"/>
  <c r="X389" i="4"/>
  <c r="Y389" i="4" s="1"/>
  <c r="S338" i="4"/>
  <c r="T338" i="4" s="1"/>
  <c r="X81" i="4"/>
  <c r="Y81" i="4" s="1"/>
  <c r="X126" i="4"/>
  <c r="Y126" i="4" s="1"/>
  <c r="X187" i="4"/>
  <c r="Y187" i="4" s="1"/>
  <c r="X46" i="4"/>
  <c r="Y46" i="4" s="1"/>
  <c r="X137" i="4"/>
  <c r="Y137" i="4" s="1"/>
  <c r="S337" i="4"/>
  <c r="T337" i="4" s="1"/>
  <c r="S379" i="4"/>
  <c r="T379" i="4" s="1"/>
  <c r="X97" i="4"/>
  <c r="Y97" i="4" s="1"/>
  <c r="X22" i="4"/>
  <c r="Y22" i="4" s="1"/>
  <c r="X401" i="4"/>
  <c r="Y401" i="4" s="1"/>
  <c r="S53" i="4"/>
  <c r="T53" i="4" s="1"/>
  <c r="X284" i="4"/>
  <c r="Y284" i="4" s="1"/>
  <c r="X471" i="4"/>
  <c r="S202" i="4"/>
  <c r="T202" i="4" s="1"/>
  <c r="X349" i="4"/>
  <c r="Y349" i="4" s="1"/>
  <c r="X327" i="4"/>
  <c r="Y327" i="4" s="1"/>
  <c r="S378" i="4"/>
  <c r="T378" i="4" s="1"/>
  <c r="X30" i="4"/>
  <c r="Y30" i="4" s="1"/>
  <c r="X217" i="4"/>
  <c r="Y217" i="4" s="1"/>
  <c r="X432" i="4"/>
  <c r="Y432" i="4" s="1"/>
  <c r="S87" i="4"/>
  <c r="T87" i="4" s="1"/>
  <c r="S214" i="4"/>
  <c r="T214" i="4" s="1"/>
  <c r="S29" i="4"/>
  <c r="T29" i="4" s="1"/>
  <c r="X192" i="4"/>
  <c r="Y192" i="4" s="1"/>
  <c r="S190" i="4"/>
  <c r="T190" i="4" s="1"/>
  <c r="S113" i="4"/>
  <c r="T113" i="4" s="1"/>
  <c r="S315" i="4"/>
  <c r="T315" i="4" s="1"/>
  <c r="S58" i="4"/>
  <c r="T58" i="4" s="1"/>
  <c r="X205" i="4"/>
  <c r="Y205" i="4" s="1"/>
  <c r="S93" i="4"/>
  <c r="T93" i="4" s="1"/>
  <c r="S177" i="4"/>
  <c r="T177" i="4" s="1"/>
  <c r="X92" i="4"/>
  <c r="Y92" i="4" s="1"/>
  <c r="X311" i="4"/>
  <c r="Y311" i="4" s="1"/>
  <c r="X201" i="4"/>
  <c r="Y201" i="4" s="1"/>
  <c r="S213" i="4"/>
  <c r="T213" i="4" s="1"/>
  <c r="S282" i="4"/>
  <c r="T282" i="4" s="1"/>
  <c r="S414" i="4"/>
  <c r="T414" i="4" s="1"/>
  <c r="X419" i="4"/>
  <c r="Y419" i="4" s="1"/>
  <c r="X106" i="4"/>
  <c r="Y106" i="4" s="1"/>
  <c r="X475" i="4"/>
  <c r="Y475" i="4" s="1"/>
  <c r="S287" i="4"/>
  <c r="T287" i="4" s="1"/>
  <c r="X298" i="4"/>
  <c r="Y298" i="4" s="1"/>
  <c r="X100" i="4"/>
  <c r="Y100" i="4" s="1"/>
  <c r="S98" i="4"/>
  <c r="T98" i="4" s="1"/>
  <c r="X245" i="4"/>
  <c r="Y245" i="4" s="1"/>
  <c r="X276" i="4"/>
  <c r="Y276" i="4" s="1"/>
  <c r="S274" i="4"/>
  <c r="T274" i="4" s="1"/>
  <c r="X421" i="4"/>
  <c r="Y421" i="4" s="1"/>
  <c r="S222" i="4"/>
  <c r="T222" i="4" s="1"/>
  <c r="S55" i="4"/>
  <c r="T55" i="4" s="1"/>
  <c r="S26" i="4"/>
  <c r="T26" i="4" s="1"/>
  <c r="X376" i="4"/>
  <c r="Y376" i="4" s="1"/>
  <c r="X494" i="4"/>
  <c r="Y494" i="4" s="1"/>
  <c r="X334" i="4"/>
  <c r="Y334" i="4" s="1"/>
  <c r="X38" i="4"/>
  <c r="Y38" i="4" s="1"/>
  <c r="S230" i="4"/>
  <c r="T230" i="4" s="1"/>
  <c r="S182" i="4"/>
  <c r="T182" i="4" s="1"/>
  <c r="S245" i="4"/>
  <c r="T245" i="4" s="1"/>
  <c r="X242" i="4"/>
  <c r="Y242" i="4" s="1"/>
  <c r="S327" i="4"/>
  <c r="T327" i="4" s="1"/>
  <c r="X219" i="4"/>
  <c r="Y219" i="4" s="1"/>
  <c r="S205" i="4"/>
  <c r="T205" i="4" s="1"/>
  <c r="S270" i="4"/>
  <c r="T270" i="4" s="1"/>
  <c r="X403" i="4"/>
  <c r="Y403" i="4" s="1"/>
  <c r="S322" i="4"/>
  <c r="T322" i="4" s="1"/>
  <c r="S166" i="4"/>
  <c r="T166" i="4" s="1"/>
  <c r="S85" i="4"/>
  <c r="T85" i="4" s="1"/>
  <c r="X330" i="4"/>
  <c r="Y330" i="4" s="1"/>
  <c r="X385" i="4"/>
  <c r="Y385" i="4" s="1"/>
  <c r="S494" i="4"/>
  <c r="T494" i="4" s="1"/>
  <c r="S114" i="4"/>
  <c r="T114" i="4" s="1"/>
  <c r="S170" i="4"/>
  <c r="T170" i="4" s="1"/>
  <c r="S106" i="4"/>
  <c r="T106" i="4" s="1"/>
  <c r="S357" i="4"/>
  <c r="T357" i="4" s="1"/>
  <c r="S198" i="4"/>
  <c r="T198" i="4" s="1"/>
  <c r="X260" i="4"/>
  <c r="Y260" i="4" s="1"/>
  <c r="X104" i="4"/>
  <c r="Y104" i="4" s="1"/>
  <c r="X317" i="4"/>
  <c r="Y317" i="4" s="1"/>
  <c r="X375" i="4"/>
  <c r="Y375" i="4" s="1"/>
  <c r="S94" i="4"/>
  <c r="T94" i="4" s="1"/>
  <c r="X355" i="4"/>
  <c r="Y355" i="4" s="1"/>
  <c r="S305" i="4"/>
  <c r="T305" i="4" s="1"/>
  <c r="S207" i="4"/>
  <c r="T207" i="4" s="1"/>
  <c r="S131" i="4"/>
  <c r="T131" i="4" s="1"/>
  <c r="X52" i="4"/>
  <c r="Y52" i="4" s="1"/>
  <c r="X197" i="4"/>
  <c r="Y197" i="4" s="1"/>
  <c r="X407" i="4"/>
  <c r="Y407" i="4" s="1"/>
  <c r="S247" i="4"/>
  <c r="T247" i="4" s="1"/>
  <c r="X402" i="4"/>
  <c r="Y402" i="4" s="1"/>
  <c r="X274" i="4"/>
  <c r="Y274" i="4" s="1"/>
  <c r="X378" i="4"/>
  <c r="Y378" i="4" s="1"/>
  <c r="X302" i="4"/>
  <c r="Y302" i="4" s="1"/>
  <c r="S273" i="4"/>
  <c r="T273" i="4" s="1"/>
  <c r="X395" i="4"/>
  <c r="Y395" i="4" s="1"/>
  <c r="S138" i="4"/>
  <c r="T138" i="4" s="1"/>
  <c r="S439" i="4"/>
  <c r="T439" i="4" s="1"/>
  <c r="S381" i="4"/>
  <c r="T381" i="4" s="1"/>
  <c r="X368" i="4"/>
  <c r="Y368" i="4" s="1"/>
  <c r="X365" i="4"/>
  <c r="Y365" i="4" s="1"/>
  <c r="X296" i="4"/>
  <c r="Y296" i="4" s="1"/>
  <c r="X231" i="4"/>
  <c r="Y231" i="4" s="1"/>
  <c r="S155" i="4"/>
  <c r="T155" i="4" s="1"/>
  <c r="S403" i="4"/>
  <c r="T403" i="4" s="1"/>
  <c r="X172" i="4"/>
  <c r="Y172" i="4" s="1"/>
  <c r="S392" i="4"/>
  <c r="T392" i="4" s="1"/>
  <c r="S200" i="4"/>
  <c r="T200" i="4" s="1"/>
  <c r="X366" i="4"/>
  <c r="Y366" i="4" s="1"/>
  <c r="S487" i="4"/>
  <c r="T487" i="4" s="1"/>
  <c r="X189" i="4"/>
  <c r="Y189" i="4" s="1"/>
  <c r="X21" i="4"/>
  <c r="Y21" i="4" s="1"/>
  <c r="X32" i="4"/>
  <c r="Y32" i="4" s="1"/>
  <c r="X94" i="4"/>
  <c r="Y94" i="4" s="1"/>
  <c r="X34" i="4"/>
  <c r="Y34" i="4" s="1"/>
  <c r="X354" i="4"/>
  <c r="Y354" i="4" s="1"/>
  <c r="X59" i="4"/>
  <c r="Y59" i="4" s="1"/>
  <c r="X489" i="4"/>
  <c r="Y489" i="4" s="1"/>
  <c r="S383" i="4"/>
  <c r="T383" i="4" s="1"/>
  <c r="X193" i="4"/>
  <c r="Y193" i="4" s="1"/>
  <c r="S369" i="4"/>
  <c r="T369" i="4" s="1"/>
  <c r="X480" i="4"/>
  <c r="Y480" i="4" s="1"/>
  <c r="S235" i="4"/>
  <c r="T235" i="4" s="1"/>
  <c r="S61" i="4"/>
  <c r="T61" i="4" s="1"/>
  <c r="S462" i="4"/>
  <c r="T462" i="4" s="1"/>
  <c r="X98" i="4"/>
  <c r="Y98" i="4" s="1"/>
  <c r="S206" i="4"/>
  <c r="T206" i="4" s="1"/>
  <c r="X129" i="4"/>
  <c r="Y129" i="4" s="1"/>
  <c r="X344" i="4"/>
  <c r="Y344" i="4" s="1"/>
  <c r="X86" i="4"/>
  <c r="Y86" i="4" s="1"/>
  <c r="S427" i="4"/>
  <c r="T427" i="4" s="1"/>
  <c r="X128" i="4"/>
  <c r="Y128" i="4" s="1"/>
  <c r="S434" i="4"/>
  <c r="T434" i="4" s="1"/>
  <c r="X182" i="4"/>
  <c r="Y182" i="4" s="1"/>
  <c r="S475" i="4"/>
  <c r="T475" i="4" s="1"/>
  <c r="X176" i="4"/>
  <c r="Y176" i="4" s="1"/>
  <c r="X50" i="4"/>
  <c r="Y50" i="4" s="1"/>
  <c r="X62" i="4"/>
  <c r="Y62" i="4" s="1"/>
  <c r="X448" i="4"/>
  <c r="S231" i="4"/>
  <c r="T231" i="4" s="1"/>
  <c r="X158" i="4"/>
  <c r="Y158" i="4" s="1"/>
  <c r="X496" i="4"/>
  <c r="Y496" i="4" s="1"/>
  <c r="S347" i="4"/>
  <c r="T347" i="4" s="1"/>
  <c r="S411" i="4"/>
  <c r="T411" i="4" s="1"/>
  <c r="S365" i="4"/>
  <c r="T365" i="4" s="1"/>
  <c r="X371" i="4"/>
  <c r="Y371" i="4" s="1"/>
  <c r="S22" i="4"/>
  <c r="T22" i="4" s="1"/>
  <c r="S354" i="4"/>
  <c r="T354" i="4" s="1"/>
  <c r="X434" i="4"/>
  <c r="Y434" i="4" s="1"/>
  <c r="X198" i="4"/>
  <c r="Y198" i="4" s="1"/>
  <c r="X160" i="4"/>
  <c r="Y160" i="4" s="1"/>
  <c r="S79" i="4"/>
  <c r="T79" i="4" s="1"/>
  <c r="X425" i="4"/>
  <c r="Y425" i="4" s="1"/>
  <c r="X493" i="4"/>
  <c r="Y493" i="4" s="1"/>
  <c r="S290" i="4"/>
  <c r="X136" i="4"/>
  <c r="Y136" i="4" s="1"/>
  <c r="S39" i="4"/>
  <c r="T39" i="4" s="1"/>
  <c r="X145" i="4"/>
  <c r="Y145" i="4" s="1"/>
  <c r="S445" i="4"/>
  <c r="T445" i="4" s="1"/>
  <c r="X290" i="4"/>
  <c r="Y290" i="4" s="1"/>
  <c r="X451" i="4"/>
  <c r="Y451" i="4" s="1"/>
  <c r="X289" i="4"/>
  <c r="Y289" i="4" s="1"/>
  <c r="S393" i="4"/>
  <c r="T393" i="4" s="1"/>
  <c r="S259" i="4"/>
  <c r="T259" i="4" s="1"/>
  <c r="X91" i="4"/>
  <c r="Y91" i="4" s="1"/>
  <c r="X314" i="4"/>
  <c r="Y314" i="4" s="1"/>
  <c r="S398" i="4"/>
  <c r="T398" i="4" s="1"/>
  <c r="X439" i="4"/>
  <c r="Y439" i="4" s="1"/>
  <c r="X388" i="4"/>
  <c r="Y388" i="4" s="1"/>
  <c r="X232" i="4"/>
  <c r="Y232" i="4" s="1"/>
  <c r="S145" i="4"/>
  <c r="T145" i="4" s="1"/>
  <c r="S342" i="4"/>
  <c r="T342" i="4" s="1"/>
  <c r="X221" i="4"/>
  <c r="Y221" i="4" s="1"/>
  <c r="S241" i="4"/>
  <c r="X304" i="4"/>
  <c r="Y304" i="4" s="1"/>
  <c r="X306" i="4"/>
  <c r="Y306" i="4" s="1"/>
  <c r="S359" i="4"/>
  <c r="T359" i="4" s="1"/>
  <c r="X77" i="4"/>
  <c r="Y77" i="4" s="1"/>
  <c r="S299" i="4"/>
  <c r="T299" i="4" s="1"/>
  <c r="X272" i="4"/>
  <c r="Y272" i="4" s="1"/>
  <c r="X381" i="4"/>
  <c r="Y381" i="4" s="1"/>
  <c r="X107" i="4"/>
  <c r="Y107" i="4" s="1"/>
  <c r="X203" i="4"/>
  <c r="Y203" i="4" s="1"/>
  <c r="X117" i="4"/>
  <c r="Y117" i="4" s="1"/>
  <c r="S146" i="4"/>
  <c r="T146" i="4" s="1"/>
  <c r="X125" i="4"/>
  <c r="Y125" i="4" s="1"/>
  <c r="X80" i="4"/>
  <c r="Y80" i="4" s="1"/>
  <c r="S367" i="4"/>
  <c r="T367" i="4" s="1"/>
  <c r="S325" i="4"/>
  <c r="T325" i="4" s="1"/>
  <c r="X420" i="4"/>
  <c r="Y420" i="4" s="1"/>
  <c r="X84" i="4"/>
  <c r="Y84" i="4" s="1"/>
  <c r="X229" i="4"/>
  <c r="Y229" i="4" s="1"/>
  <c r="T498" i="4"/>
  <c r="T447" i="4"/>
  <c r="T81" i="4"/>
  <c r="T167" i="4"/>
  <c r="X316" i="4"/>
  <c r="Y316" i="4" s="1"/>
  <c r="S352" i="4"/>
  <c r="T352" i="4" s="1"/>
  <c r="S147" i="4"/>
  <c r="T147" i="4" s="1"/>
  <c r="S483" i="4"/>
  <c r="T483" i="4" s="1"/>
  <c r="X364" i="4"/>
  <c r="Y364" i="4" s="1"/>
  <c r="S136" i="4"/>
  <c r="T136" i="4" s="1"/>
  <c r="S127" i="4"/>
  <c r="T127" i="4" s="1"/>
  <c r="X68" i="4"/>
  <c r="Y68" i="4" s="1"/>
  <c r="S244" i="4"/>
  <c r="T244" i="4" s="1"/>
  <c r="S292" i="4"/>
  <c r="T292" i="4" s="1"/>
  <c r="S480" i="4"/>
  <c r="T480" i="4" s="1"/>
  <c r="S317" i="4"/>
  <c r="T317" i="4" s="1"/>
  <c r="S388" i="4"/>
  <c r="T388" i="4" s="1"/>
  <c r="X35" i="4"/>
  <c r="Y35" i="4" s="1"/>
  <c r="S429" i="4"/>
  <c r="T429" i="4" s="1"/>
  <c r="S80" i="4"/>
  <c r="T80" i="4" s="1"/>
  <c r="X279" i="4"/>
  <c r="Y279" i="4" s="1"/>
  <c r="X119" i="4"/>
  <c r="Y119" i="4" s="1"/>
  <c r="S413" i="4"/>
  <c r="T413" i="4" s="1"/>
  <c r="X386" i="4"/>
  <c r="Y386" i="4" s="1"/>
  <c r="X497" i="4"/>
  <c r="Y497" i="4" s="1"/>
  <c r="S149" i="4"/>
  <c r="T149" i="4" s="1"/>
  <c r="S380" i="4"/>
  <c r="T380" i="4" s="1"/>
  <c r="S56" i="4"/>
  <c r="T56" i="4" s="1"/>
  <c r="S252" i="4"/>
  <c r="T252" i="4" s="1"/>
  <c r="S216" i="4"/>
  <c r="T216" i="4" s="1"/>
  <c r="S267" i="4"/>
  <c r="T267" i="4" s="1"/>
  <c r="X238" i="4"/>
  <c r="Y238" i="4" s="1"/>
  <c r="X204" i="4"/>
  <c r="Y204" i="4" s="1"/>
  <c r="S363" i="4"/>
  <c r="T363" i="4" s="1"/>
  <c r="X127" i="4"/>
  <c r="Y127" i="4" s="1"/>
  <c r="X23" i="4"/>
  <c r="Y23" i="4" s="1"/>
  <c r="S313" i="4"/>
  <c r="T313" i="4" s="1"/>
  <c r="S283" i="4"/>
  <c r="T283" i="4" s="1"/>
  <c r="X251" i="4"/>
  <c r="Y251" i="4" s="1"/>
  <c r="S65" i="4"/>
  <c r="T65" i="4" s="1"/>
  <c r="X479" i="4"/>
  <c r="Y479" i="4" s="1"/>
  <c r="X235" i="4"/>
  <c r="Y235" i="4" s="1"/>
  <c r="X166" i="4"/>
  <c r="Y166" i="4" s="1"/>
  <c r="S430" i="4"/>
  <c r="T430" i="4" s="1"/>
  <c r="X331" i="4"/>
  <c r="Y331" i="4" s="1"/>
  <c r="S358" i="4"/>
  <c r="T358" i="4" s="1"/>
  <c r="S173" i="4"/>
  <c r="T173" i="4" s="1"/>
  <c r="X462" i="4"/>
  <c r="Y462" i="4" s="1"/>
  <c r="X214" i="4"/>
  <c r="Y214" i="4" s="1"/>
  <c r="X392" i="4"/>
  <c r="Y392" i="4" s="1"/>
  <c r="X398" i="4"/>
  <c r="Y398" i="4" s="1"/>
  <c r="S495" i="4"/>
  <c r="T495" i="4" s="1"/>
  <c r="S370" i="4"/>
  <c r="T370" i="4" s="1"/>
  <c r="X387" i="4"/>
  <c r="Y387" i="4" s="1"/>
  <c r="S30" i="4"/>
  <c r="T30" i="4" s="1"/>
  <c r="X299" i="4"/>
  <c r="Y299" i="4" s="1"/>
  <c r="X209" i="4"/>
  <c r="Y209" i="4" s="1"/>
  <c r="S491" i="4"/>
  <c r="T491" i="4" s="1"/>
  <c r="X43" i="4"/>
  <c r="Y43" i="4" s="1"/>
  <c r="X452" i="4"/>
  <c r="Y452" i="4" s="1"/>
  <c r="X351" i="4"/>
  <c r="Y351" i="4" s="1"/>
  <c r="S418" i="4"/>
  <c r="T418" i="4" s="1"/>
  <c r="X73" i="4"/>
  <c r="Y73" i="4" s="1"/>
  <c r="S351" i="4"/>
  <c r="T351" i="4" s="1"/>
  <c r="S375" i="4"/>
  <c r="T375" i="4" s="1"/>
  <c r="X93" i="4"/>
  <c r="X394" i="4"/>
  <c r="Y394" i="4" s="1"/>
  <c r="S119" i="4"/>
  <c r="T119" i="4" s="1"/>
  <c r="S239" i="4"/>
  <c r="T239" i="4" s="1"/>
  <c r="S225" i="4"/>
  <c r="T225" i="4" s="1"/>
  <c r="S238" i="4"/>
  <c r="T238" i="4" s="1"/>
  <c r="X442" i="4"/>
  <c r="Y442" i="4" s="1"/>
  <c r="X445" i="4"/>
  <c r="Y445" i="4" s="1"/>
  <c r="X313" i="4"/>
  <c r="Y313" i="4" s="1"/>
  <c r="S49" i="4"/>
  <c r="T49" i="4" s="1"/>
  <c r="X173" i="4"/>
  <c r="Y173" i="4" s="1"/>
  <c r="S262" i="4"/>
  <c r="T262" i="4" s="1"/>
  <c r="S406" i="4"/>
  <c r="T406" i="4" s="1"/>
  <c r="X315" i="4"/>
  <c r="Y315" i="4" s="1"/>
  <c r="S161" i="4"/>
  <c r="T161" i="4" s="1"/>
  <c r="X110" i="4"/>
  <c r="Y110" i="4" s="1"/>
  <c r="X437" i="4"/>
  <c r="Y437" i="4" s="1"/>
  <c r="X101" i="4"/>
  <c r="Y101" i="4" s="1"/>
  <c r="X443" i="4"/>
  <c r="Y443" i="4" s="1"/>
  <c r="X361" i="4"/>
  <c r="Y361" i="4" s="1"/>
  <c r="X261" i="4"/>
  <c r="Y261" i="4" s="1"/>
  <c r="S45" i="4"/>
  <c r="T45" i="4" s="1"/>
  <c r="S350" i="4"/>
  <c r="T350" i="4" s="1"/>
  <c r="S410" i="4"/>
  <c r="T410" i="4" s="1"/>
  <c r="X174" i="4"/>
  <c r="Y174" i="4" s="1"/>
  <c r="X133" i="4"/>
  <c r="Y133" i="4" s="1"/>
  <c r="X446" i="4"/>
  <c r="Y446" i="4" s="1"/>
  <c r="S137" i="4"/>
  <c r="T137" i="4" s="1"/>
  <c r="S102" i="4"/>
  <c r="T102" i="4" s="1"/>
  <c r="S441" i="4"/>
  <c r="T441" i="4" s="1"/>
  <c r="X347" i="4"/>
  <c r="Y347" i="4" s="1"/>
  <c r="X303" i="4"/>
  <c r="Y303" i="4" s="1"/>
  <c r="X490" i="4"/>
  <c r="Y490" i="4" s="1"/>
  <c r="X323" i="4"/>
  <c r="Y323" i="4" s="1"/>
  <c r="S157" i="4"/>
  <c r="T157" i="4" s="1"/>
  <c r="X256" i="4"/>
  <c r="Y256" i="4" s="1"/>
  <c r="X89" i="4"/>
  <c r="Y89" i="4" s="1"/>
  <c r="S311" i="4"/>
  <c r="T311" i="4" s="1"/>
  <c r="S318" i="4"/>
  <c r="T318" i="4" s="1"/>
  <c r="X410" i="4"/>
  <c r="Y410" i="4" s="1"/>
  <c r="X54" i="4"/>
  <c r="Y54" i="4" s="1"/>
  <c r="S458" i="4"/>
  <c r="T458" i="4" s="1"/>
  <c r="X112" i="4"/>
  <c r="Y112" i="4" s="1"/>
  <c r="S374" i="4"/>
  <c r="T374" i="4" s="1"/>
  <c r="X359" i="4"/>
  <c r="Y359" i="4" s="1"/>
  <c r="X258" i="4"/>
  <c r="Y258" i="4" s="1"/>
  <c r="S31" i="4"/>
  <c r="T31" i="4" s="1"/>
  <c r="X113" i="4"/>
  <c r="Y113" i="4" s="1"/>
  <c r="X346" i="4"/>
  <c r="Y346" i="4" s="1"/>
  <c r="S103" i="4"/>
  <c r="T103" i="4" s="1"/>
  <c r="X206" i="4"/>
  <c r="Y206" i="4" s="1"/>
  <c r="S195" i="4"/>
  <c r="T195" i="4" s="1"/>
  <c r="S478" i="4"/>
  <c r="T478" i="4" s="1"/>
  <c r="S86" i="4"/>
  <c r="T86" i="4" s="1"/>
  <c r="X264" i="4"/>
  <c r="Y264" i="4" s="1"/>
  <c r="T24" i="4"/>
  <c r="S220" i="4"/>
  <c r="T220" i="4" s="1"/>
  <c r="S23" i="4"/>
  <c r="T23" i="4" s="1"/>
  <c r="S397" i="4"/>
  <c r="T397" i="4" s="1"/>
  <c r="X337" i="4"/>
  <c r="Y337" i="4" s="1"/>
  <c r="X428" i="4"/>
  <c r="Y428" i="4" s="1"/>
  <c r="X253" i="4"/>
  <c r="Y253" i="4" s="1"/>
  <c r="X271" i="4"/>
  <c r="Y271" i="4" s="1"/>
  <c r="S140" i="4"/>
  <c r="T140" i="4" s="1"/>
  <c r="X406" i="4"/>
  <c r="Y406" i="4" s="1"/>
  <c r="S296" i="4"/>
  <c r="T296" i="4" s="1"/>
  <c r="X111" i="4"/>
  <c r="Y111" i="4" s="1"/>
  <c r="S488" i="4"/>
  <c r="T488" i="4" s="1"/>
  <c r="S476" i="4"/>
  <c r="T476" i="4" s="1"/>
  <c r="X223" i="4"/>
  <c r="Y223" i="4" s="1"/>
  <c r="X322" i="4"/>
  <c r="Y322" i="4" s="1"/>
  <c r="S116" i="4"/>
  <c r="T116" i="4" s="1"/>
  <c r="S60" i="4"/>
  <c r="T60" i="4" s="1"/>
  <c r="S232" i="4"/>
  <c r="T232" i="4" s="1"/>
  <c r="X247" i="4"/>
  <c r="Y247" i="4" s="1"/>
  <c r="X99" i="4"/>
  <c r="Y99" i="4" s="1"/>
  <c r="S384" i="4"/>
  <c r="T384" i="4" s="1"/>
  <c r="S219" i="4"/>
  <c r="T219" i="4" s="1"/>
  <c r="S221" i="4"/>
  <c r="T221" i="4" s="1"/>
  <c r="S420" i="4"/>
  <c r="T420" i="4" s="1"/>
  <c r="X66" i="4"/>
  <c r="Y66" i="4" s="1"/>
  <c r="X67" i="4"/>
  <c r="Y67" i="4" s="1"/>
  <c r="S192" i="4"/>
  <c r="T192" i="4" s="1"/>
  <c r="S332" i="4"/>
  <c r="T332" i="4" s="1"/>
  <c r="X477" i="4"/>
  <c r="Y477" i="4" s="1"/>
  <c r="S276" i="4"/>
  <c r="T276" i="4" s="1"/>
  <c r="X345" i="4"/>
  <c r="Y345" i="4" s="1"/>
  <c r="S387" i="4"/>
  <c r="T387" i="4" s="1"/>
  <c r="X215" i="4"/>
  <c r="Y215" i="4" s="1"/>
  <c r="X47" i="4"/>
  <c r="Y47" i="4" s="1"/>
  <c r="S285" i="4"/>
  <c r="T285" i="4" s="1"/>
  <c r="X318" i="4"/>
  <c r="Y318" i="4" s="1"/>
  <c r="X252" i="4"/>
  <c r="Y252" i="4" s="1"/>
  <c r="X188" i="4"/>
  <c r="Y188" i="4" s="1"/>
  <c r="X44" i="4"/>
  <c r="Y44" i="4" s="1"/>
  <c r="S117" i="4"/>
  <c r="T117" i="4" s="1"/>
  <c r="S485" i="4"/>
  <c r="T485" i="4" s="1"/>
  <c r="S368" i="4"/>
  <c r="T368" i="4" s="1"/>
  <c r="S115" i="4"/>
  <c r="T115" i="4" s="1"/>
  <c r="S421" i="4"/>
  <c r="T421" i="4" s="1"/>
  <c r="S141" i="4"/>
  <c r="T141" i="4" s="1"/>
  <c r="S104" i="4"/>
  <c r="T104" i="4" s="1"/>
  <c r="S211" i="4"/>
  <c r="T211" i="4" s="1"/>
  <c r="X228" i="4"/>
  <c r="Y228" i="4" s="1"/>
  <c r="X210" i="4"/>
  <c r="Y210" i="4" s="1"/>
  <c r="X348" i="4"/>
  <c r="Y348" i="4" s="1"/>
  <c r="S152" i="4"/>
  <c r="T152" i="4" s="1"/>
  <c r="S112" i="4"/>
  <c r="T112" i="4" s="1"/>
  <c r="S328" i="4"/>
  <c r="T328" i="4" s="1"/>
  <c r="S432" i="4"/>
  <c r="T432" i="4" s="1"/>
  <c r="S83" i="4"/>
  <c r="T83" i="4" s="1"/>
  <c r="X352" i="4"/>
  <c r="Y352" i="4" s="1"/>
  <c r="S21" i="4"/>
  <c r="T21" i="4" s="1"/>
  <c r="S142" i="4"/>
  <c r="T142" i="4" s="1"/>
  <c r="S201" i="4"/>
  <c r="T201" i="4" s="1"/>
  <c r="X180" i="4"/>
  <c r="Y180" i="4" s="1"/>
  <c r="S57" i="4"/>
  <c r="T57" i="4" s="1"/>
  <c r="S294" i="4"/>
  <c r="T294" i="4" s="1"/>
  <c r="S395" i="4"/>
  <c r="T395" i="4" s="1"/>
  <c r="X33" i="4"/>
  <c r="Y33" i="4" s="1"/>
  <c r="X424" i="4"/>
  <c r="Y424" i="4" s="1"/>
  <c r="S254" i="4"/>
  <c r="T254" i="4" s="1"/>
  <c r="S118" i="4"/>
  <c r="T118" i="4" s="1"/>
  <c r="S209" i="4"/>
  <c r="T209" i="4" s="1"/>
  <c r="X225" i="4"/>
  <c r="Y225" i="4" s="1"/>
  <c r="S183" i="4"/>
  <c r="T183" i="4" s="1"/>
  <c r="S154" i="4"/>
  <c r="T154" i="4" s="1"/>
  <c r="S130" i="4"/>
  <c r="T130" i="4" s="1"/>
  <c r="S306" i="4"/>
  <c r="T306" i="4" s="1"/>
  <c r="X18" i="4"/>
  <c r="Y18" i="4" s="1"/>
  <c r="S203" i="4"/>
  <c r="T203" i="4" s="1"/>
  <c r="X19" i="4"/>
  <c r="Y19" i="4" s="1"/>
  <c r="X413" i="4"/>
  <c r="Y413" i="4" s="1"/>
  <c r="S376" i="4"/>
  <c r="T376" i="4" s="1"/>
  <c r="S335" i="4"/>
  <c r="T335" i="4" s="1"/>
  <c r="X71" i="4"/>
  <c r="Y71" i="4" s="1"/>
  <c r="S424" i="4"/>
  <c r="T424" i="4" s="1"/>
  <c r="S168" i="4"/>
  <c r="T168" i="4" s="1"/>
  <c r="X39" i="4"/>
  <c r="Y39" i="4" s="1"/>
  <c r="S360" i="4"/>
  <c r="T360" i="4" s="1"/>
  <c r="X292" i="4"/>
  <c r="Y292" i="4" s="1"/>
  <c r="X472" i="4"/>
  <c r="Y472" i="4" s="1"/>
  <c r="S433" i="4"/>
  <c r="T433" i="4" s="1"/>
  <c r="S469" i="4"/>
  <c r="T469" i="4" s="1"/>
  <c r="S340" i="4"/>
  <c r="T340" i="4" s="1"/>
  <c r="S172" i="4"/>
  <c r="T172" i="4" s="1"/>
  <c r="S467" i="4"/>
  <c r="T467" i="4" s="1"/>
  <c r="S419" i="4"/>
  <c r="T419" i="4" s="1"/>
  <c r="X454" i="4"/>
  <c r="Y454" i="4" s="1"/>
  <c r="S179" i="4"/>
  <c r="T179" i="4" s="1"/>
  <c r="X436" i="4"/>
  <c r="Y436" i="4" s="1"/>
  <c r="X301" i="4"/>
  <c r="Y301" i="4" s="1"/>
  <c r="X87" i="4"/>
  <c r="Y87" i="4" s="1"/>
  <c r="S371" i="4"/>
  <c r="T371" i="4" s="1"/>
  <c r="S440" i="4"/>
  <c r="T440" i="4" s="1"/>
  <c r="X131" i="4"/>
  <c r="Y131" i="4" s="1"/>
  <c r="S437" i="4"/>
  <c r="T437" i="4" s="1"/>
  <c r="S320" i="4"/>
  <c r="T320" i="4" s="1"/>
  <c r="S72" i="4"/>
  <c r="T72" i="4" s="1"/>
  <c r="S217" i="4"/>
  <c r="T217" i="4" s="1"/>
  <c r="X444" i="4"/>
  <c r="Y444" i="4" s="1"/>
  <c r="S348" i="4"/>
  <c r="T348" i="4" s="1"/>
  <c r="S27" i="4"/>
  <c r="T27" i="4" s="1"/>
  <c r="S163" i="4"/>
  <c r="T163" i="4" s="1"/>
  <c r="S224" i="4"/>
  <c r="T224" i="4" s="1"/>
  <c r="X450" i="4"/>
  <c r="Y450" i="4" s="1"/>
  <c r="S133" i="4"/>
  <c r="T133" i="4" s="1"/>
  <c r="S208" i="4"/>
  <c r="T208" i="4" s="1"/>
  <c r="S171" i="4"/>
  <c r="T171" i="4" s="1"/>
  <c r="S107" i="4"/>
  <c r="T107" i="4" s="1"/>
  <c r="S281" i="4"/>
  <c r="T281" i="4" s="1"/>
  <c r="X149" i="4"/>
  <c r="Y149" i="4" s="1"/>
  <c r="S372" i="4"/>
  <c r="T372" i="4" s="1"/>
  <c r="S28" i="4"/>
  <c r="T28" i="4" s="1"/>
  <c r="S227" i="4"/>
  <c r="T227" i="4" s="1"/>
  <c r="X350" i="4"/>
  <c r="Y350" i="4" s="1"/>
  <c r="X143" i="4"/>
  <c r="Y143" i="4" s="1"/>
  <c r="S144" i="4"/>
  <c r="T144" i="4" s="1"/>
  <c r="S336" i="4"/>
  <c r="T336" i="4" s="1"/>
  <c r="X108" i="4"/>
  <c r="Y108" i="4" s="1"/>
  <c r="X226" i="4"/>
  <c r="Y226" i="4" s="1"/>
  <c r="S401" i="4"/>
  <c r="T401" i="4" s="1"/>
  <c r="X486" i="4"/>
  <c r="Y486" i="4" s="1"/>
  <c r="X109" i="4"/>
  <c r="Y109" i="4" s="1"/>
  <c r="X286" i="4"/>
  <c r="Y286" i="4" s="1"/>
  <c r="S84" i="4"/>
  <c r="T84" i="4" s="1"/>
  <c r="X95" i="4"/>
  <c r="Y95" i="4" s="1"/>
  <c r="S105" i="4"/>
  <c r="T105" i="4" s="1"/>
  <c r="X191" i="4"/>
  <c r="Y191" i="4" s="1"/>
  <c r="X310" i="4"/>
  <c r="Y310" i="4" s="1"/>
  <c r="X488" i="4"/>
  <c r="Y488" i="4" s="1"/>
  <c r="S204" i="4"/>
  <c r="T204" i="4" s="1"/>
  <c r="S48" i="4"/>
  <c r="T48" i="4" s="1"/>
  <c r="X167" i="4"/>
  <c r="Y167" i="4" s="1"/>
  <c r="X259" i="4"/>
  <c r="Y259" i="4" s="1"/>
  <c r="X377" i="4"/>
  <c r="Y377" i="4" s="1"/>
  <c r="X422" i="4"/>
  <c r="Y422" i="4" s="1"/>
  <c r="S312" i="4"/>
  <c r="T312" i="4" s="1"/>
  <c r="S32" i="4"/>
  <c r="T32" i="4" s="1"/>
  <c r="X60" i="4"/>
  <c r="Y60" i="4" s="1"/>
  <c r="X291" i="4"/>
  <c r="Y291" i="4" s="1"/>
  <c r="X175" i="4"/>
  <c r="Y175" i="4" s="1"/>
  <c r="S191" i="4"/>
  <c r="T191" i="4" s="1"/>
  <c r="S176" i="4"/>
  <c r="T176" i="4" s="1"/>
  <c r="S212" i="4"/>
  <c r="T212" i="4" s="1"/>
  <c r="X492" i="4"/>
  <c r="Y492" i="4" s="1"/>
  <c r="S248" i="4"/>
  <c r="T248" i="4" s="1"/>
  <c r="X70" i="4"/>
  <c r="Y70" i="4" s="1"/>
  <c r="S63" i="4"/>
  <c r="T63" i="4" s="1"/>
  <c r="S329" i="4"/>
  <c r="T329" i="4" s="1"/>
  <c r="X459" i="4"/>
  <c r="Y459" i="4" s="1"/>
  <c r="S159" i="4"/>
  <c r="T159" i="4" s="1"/>
  <c r="X42" i="4"/>
  <c r="Y42" i="4" s="1"/>
  <c r="S34" i="4"/>
  <c r="T34" i="4" s="1"/>
  <c r="X181" i="4"/>
  <c r="Y181" i="4" s="1"/>
  <c r="X212" i="4"/>
  <c r="Y212" i="4" s="1"/>
  <c r="S210" i="4"/>
  <c r="T210" i="4" s="1"/>
  <c r="X114" i="4"/>
  <c r="Y114" i="4" s="1"/>
  <c r="X61" i="4"/>
  <c r="Y61" i="4" s="1"/>
  <c r="S481" i="4"/>
  <c r="T481" i="4" s="1"/>
  <c r="X123" i="4"/>
  <c r="Y123" i="4" s="1"/>
  <c r="X248" i="4"/>
  <c r="Y248" i="4" s="1"/>
  <c r="X474" i="4"/>
  <c r="Y474" i="4" s="1"/>
  <c r="S453" i="4"/>
  <c r="T453" i="4" s="1"/>
  <c r="S442" i="4"/>
  <c r="T442" i="4" s="1"/>
  <c r="S257" i="4"/>
  <c r="T257" i="4" s="1"/>
  <c r="S455" i="4"/>
  <c r="T455" i="4" s="1"/>
  <c r="X69" i="4"/>
  <c r="Y69" i="4" s="1"/>
  <c r="S443" i="4"/>
  <c r="T443" i="4" s="1"/>
  <c r="S326" i="4"/>
  <c r="T326" i="4" s="1"/>
  <c r="X234" i="4"/>
  <c r="Y234" i="4" s="1"/>
  <c r="X132" i="4"/>
  <c r="Y132" i="4" s="1"/>
  <c r="X453" i="4"/>
  <c r="Y453" i="4" s="1"/>
  <c r="S454" i="4"/>
  <c r="T454" i="4" s="1"/>
  <c r="X141" i="4"/>
  <c r="Y141" i="4" s="1"/>
  <c r="X343" i="4"/>
  <c r="Y343" i="4" s="1"/>
  <c r="X233" i="4"/>
  <c r="Y233" i="4" s="1"/>
  <c r="X146" i="4"/>
  <c r="Y146" i="4" s="1"/>
  <c r="S394" i="4"/>
  <c r="T394" i="4" s="1"/>
  <c r="X461" i="4"/>
  <c r="Y461" i="4" s="1"/>
  <c r="X441" i="4"/>
  <c r="Y441" i="4" s="1"/>
  <c r="S90" i="4"/>
  <c r="T90" i="4" s="1"/>
  <c r="X416" i="4"/>
  <c r="Y416" i="4" s="1"/>
  <c r="X202" i="4"/>
  <c r="S479" i="4"/>
  <c r="T479" i="4" s="1"/>
  <c r="X499" i="4"/>
  <c r="Y499" i="4" s="1"/>
  <c r="X165" i="4"/>
  <c r="Y165" i="4" s="1"/>
  <c r="S91" i="4"/>
  <c r="T91" i="4" s="1"/>
  <c r="X150" i="4"/>
  <c r="Y150" i="4" s="1"/>
  <c r="X467" i="4"/>
  <c r="Y467" i="4" s="1"/>
  <c r="S111" i="4"/>
  <c r="T111" i="4" s="1"/>
  <c r="S77" i="4"/>
  <c r="T77" i="4" s="1"/>
  <c r="S415" i="4"/>
  <c r="T415" i="4" s="1"/>
  <c r="X266" i="4"/>
  <c r="Y266" i="4" s="1"/>
  <c r="X257" i="4"/>
  <c r="Y257" i="4" s="1"/>
  <c r="X468" i="4"/>
  <c r="Y468" i="4" s="1"/>
  <c r="X161" i="4"/>
  <c r="Y161" i="4" s="1"/>
  <c r="X171" i="4"/>
  <c r="Y171" i="4" s="1"/>
  <c r="X184" i="4"/>
  <c r="Y184" i="4" s="1"/>
  <c r="S47" i="4"/>
  <c r="T47" i="4" s="1"/>
  <c r="S289" i="4"/>
  <c r="T289" i="4" s="1"/>
  <c r="X382" i="4"/>
  <c r="Y382" i="4" s="1"/>
  <c r="S218" i="4"/>
  <c r="T218" i="4" s="1"/>
  <c r="X130" i="4"/>
  <c r="Y130" i="4" s="1"/>
  <c r="X116" i="4"/>
  <c r="Y116" i="4" s="1"/>
  <c r="S258" i="4"/>
  <c r="T258" i="4" s="1"/>
  <c r="X265" i="4"/>
  <c r="Y265" i="4" s="1"/>
  <c r="X288" i="4"/>
  <c r="Y288" i="4" s="1"/>
  <c r="X142" i="4"/>
  <c r="Y142" i="4" s="1"/>
  <c r="S197" i="4"/>
  <c r="T197" i="4" s="1"/>
  <c r="X230" i="4"/>
  <c r="Y230" i="4" s="1"/>
  <c r="S331" i="4"/>
  <c r="T331" i="4" s="1"/>
  <c r="S253" i="4"/>
  <c r="T253" i="4" s="1"/>
  <c r="X487" i="4"/>
  <c r="Y487" i="4" s="1"/>
  <c r="S139" i="4"/>
  <c r="T139" i="4" s="1"/>
  <c r="S62" i="4"/>
  <c r="T62" i="4" s="1"/>
  <c r="S426" i="4"/>
  <c r="T426" i="4" s="1"/>
  <c r="S187" i="4"/>
  <c r="T187" i="4" s="1"/>
  <c r="S409" i="4"/>
  <c r="T409" i="4" s="1"/>
  <c r="S110" i="4"/>
  <c r="T110" i="4" s="1"/>
  <c r="S42" i="4"/>
  <c r="T42" i="4" s="1"/>
  <c r="S189" i="4"/>
  <c r="T189" i="4" s="1"/>
  <c r="X335" i="4"/>
  <c r="Y335" i="4" s="1"/>
  <c r="S73" i="4"/>
  <c r="T73" i="4" s="1"/>
  <c r="S323" i="4"/>
  <c r="T323" i="4" s="1"/>
  <c r="X102" i="4"/>
  <c r="Y102" i="4" s="1"/>
  <c r="S150" i="4"/>
  <c r="T150" i="4" s="1"/>
  <c r="X328" i="4"/>
  <c r="Y328" i="4" s="1"/>
  <c r="S459" i="4"/>
  <c r="T459" i="4" s="1"/>
  <c r="X409" i="4"/>
  <c r="Y409" i="4" s="1"/>
  <c r="S20" i="4"/>
  <c r="T20" i="4" s="1"/>
  <c r="X194" i="4"/>
  <c r="Y194" i="4" s="1"/>
  <c r="S366" i="4"/>
  <c r="T366" i="4" s="1"/>
  <c r="X466" i="4"/>
  <c r="Y466" i="4" s="1"/>
  <c r="X49" i="4"/>
  <c r="Y49" i="4" s="1"/>
  <c r="X262" i="4"/>
  <c r="Y262" i="4" s="1"/>
  <c r="S300" i="4"/>
  <c r="T300" i="4" s="1"/>
  <c r="X329" i="4"/>
  <c r="Y329" i="4" s="1"/>
  <c r="X332" i="4"/>
  <c r="Y332" i="4" s="1"/>
  <c r="S324" i="4"/>
  <c r="T324" i="4" s="1"/>
  <c r="X476" i="4"/>
  <c r="Y476" i="4" s="1"/>
  <c r="S307" i="4"/>
  <c r="T307" i="4" s="1"/>
  <c r="X500" i="4"/>
  <c r="Y500" i="4" s="1"/>
  <c r="S153" i="4"/>
  <c r="T153" i="4" s="1"/>
  <c r="X74" i="4"/>
  <c r="Y74" i="4" s="1"/>
  <c r="X236" i="4"/>
  <c r="Y236" i="4" s="1"/>
  <c r="S428" i="4"/>
  <c r="T428" i="4" s="1"/>
  <c r="X353" i="4"/>
  <c r="S180" i="4"/>
  <c r="T180" i="4" s="1"/>
  <c r="S75" i="4"/>
  <c r="T75" i="4" s="1"/>
  <c r="X190" i="4"/>
  <c r="Y190" i="4" s="1"/>
  <c r="X297" i="4"/>
  <c r="Y297" i="4" s="1"/>
  <c r="X115" i="4"/>
  <c r="Y115" i="4" s="1"/>
  <c r="S405" i="4"/>
  <c r="T405" i="4" s="1"/>
  <c r="S89" i="4"/>
  <c r="T89" i="4" s="1"/>
  <c r="S288" i="4"/>
  <c r="T288" i="4" s="1"/>
  <c r="X380" i="4"/>
  <c r="Y380" i="4" s="1"/>
  <c r="S472" i="4"/>
  <c r="T472" i="4" s="1"/>
  <c r="S156" i="4"/>
  <c r="T156" i="4" s="1"/>
  <c r="X140" i="4"/>
  <c r="Y140" i="4" s="1"/>
  <c r="X285" i="4"/>
  <c r="Y285" i="4" s="1"/>
  <c r="X263" i="4"/>
  <c r="Y263" i="4" s="1"/>
  <c r="X103" i="4"/>
  <c r="Y103" i="4" s="1"/>
  <c r="X250" i="4"/>
  <c r="Y250" i="4" s="1"/>
  <c r="X153" i="4"/>
  <c r="Y153" i="4" s="1"/>
  <c r="X58" i="4"/>
  <c r="Y58" i="4" s="1"/>
  <c r="X88" i="4"/>
  <c r="Y88" i="4" s="1"/>
  <c r="S169" i="4"/>
  <c r="T169" i="4" s="1"/>
  <c r="S260" i="4"/>
  <c r="T260" i="4" s="1"/>
  <c r="X287" i="4"/>
  <c r="Y287" i="4" s="1"/>
  <c r="S452" i="4"/>
  <c r="T452" i="4" s="1"/>
  <c r="S461" i="4"/>
  <c r="T461" i="4" s="1"/>
  <c r="X408" i="4"/>
  <c r="Y408" i="4" s="1"/>
  <c r="X438" i="4"/>
  <c r="Y438" i="4" s="1"/>
  <c r="X37" i="4"/>
  <c r="Y37" i="4" s="1"/>
  <c r="S25" i="4"/>
  <c r="T25" i="4" s="1"/>
  <c r="S493" i="4"/>
  <c r="T493" i="4" s="1"/>
  <c r="X275" i="4"/>
  <c r="Y275" i="4" s="1"/>
  <c r="S460" i="4"/>
  <c r="T460" i="4" s="1"/>
  <c r="S36" i="4"/>
  <c r="T36" i="4" s="1"/>
  <c r="X159" i="4"/>
  <c r="Y159" i="4" s="1"/>
  <c r="S233" i="4"/>
  <c r="T233" i="4" s="1"/>
  <c r="S196" i="4"/>
  <c r="T196" i="4" s="1"/>
  <c r="X255" i="4"/>
  <c r="Y255" i="4" s="1"/>
  <c r="S333" i="4"/>
  <c r="T333" i="4" s="1"/>
  <c r="X342" i="4"/>
  <c r="Y342" i="4" s="1"/>
  <c r="X305" i="4"/>
  <c r="Y305" i="4" s="1"/>
  <c r="X414" i="4"/>
  <c r="Y414" i="4" s="1"/>
  <c r="S18" i="4"/>
  <c r="S37" i="4"/>
  <c r="T37" i="4" s="1"/>
  <c r="X393" i="4"/>
  <c r="Y393" i="4" s="1"/>
  <c r="X218" i="4"/>
  <c r="Y218" i="4" s="1"/>
  <c r="S399" i="4"/>
  <c r="T399" i="4" s="1"/>
  <c r="S109" i="4"/>
  <c r="T109" i="4" s="1"/>
  <c r="S301" i="4"/>
  <c r="T301" i="4" s="1"/>
  <c r="X246" i="4"/>
  <c r="Y246" i="4" s="1"/>
  <c r="S349" i="4"/>
  <c r="T349" i="4" s="1"/>
  <c r="X495" i="4"/>
  <c r="Y495" i="4" s="1"/>
  <c r="X435" i="4"/>
  <c r="Y435" i="4" s="1"/>
  <c r="X370" i="4"/>
  <c r="Y370" i="4" s="1"/>
  <c r="X138" i="4"/>
  <c r="Y138" i="4" s="1"/>
  <c r="S343" i="4"/>
  <c r="T343" i="4" s="1"/>
  <c r="S382" i="4"/>
  <c r="T382" i="4" s="1"/>
  <c r="S486" i="4"/>
  <c r="T486" i="4" s="1"/>
  <c r="X277" i="4"/>
  <c r="Y277" i="4" s="1"/>
  <c r="X270" i="4"/>
  <c r="Y270" i="4" s="1"/>
  <c r="S412" i="4"/>
  <c r="T412" i="4" s="1"/>
  <c r="S148" i="4"/>
  <c r="T148" i="4" s="1"/>
  <c r="X478" i="4"/>
  <c r="Y478" i="4" s="1"/>
  <c r="S477" i="4"/>
  <c r="T477" i="4" s="1"/>
  <c r="S284" i="4"/>
  <c r="T284" i="4" s="1"/>
  <c r="X300" i="4"/>
  <c r="Y300" i="4" s="1"/>
  <c r="X227" i="4"/>
  <c r="Y227" i="4" s="1"/>
  <c r="S243" i="4"/>
  <c r="T243" i="4" s="1"/>
  <c r="S339" i="4"/>
  <c r="T339" i="4" s="1"/>
  <c r="S435" i="4"/>
  <c r="T435" i="4" s="1"/>
  <c r="X433" i="4"/>
  <c r="Y433" i="4" s="1"/>
  <c r="X449" i="4"/>
  <c r="Y449" i="4" s="1"/>
  <c r="X374" i="4"/>
  <c r="Y374" i="4" s="1"/>
  <c r="S400" i="4"/>
  <c r="T400" i="4" s="1"/>
  <c r="S465" i="4"/>
  <c r="T465" i="4" s="1"/>
  <c r="S303" i="4"/>
  <c r="T303" i="4" s="1"/>
  <c r="X470" i="4"/>
  <c r="Y470" i="4" s="1"/>
  <c r="S275" i="4"/>
  <c r="T275" i="4" s="1"/>
  <c r="S120" i="4"/>
  <c r="T120" i="4" s="1"/>
  <c r="S188" i="4"/>
  <c r="T188" i="4" s="1"/>
  <c r="X76" i="4"/>
  <c r="Y76" i="4" s="1"/>
  <c r="X31" i="4"/>
  <c r="Y31" i="4" s="1"/>
  <c r="X124" i="4"/>
  <c r="Y124" i="4" s="1"/>
  <c r="S121" i="4"/>
  <c r="T121" i="4" s="1"/>
  <c r="X396" i="4"/>
  <c r="Y396" i="4" s="1"/>
  <c r="X179" i="4"/>
  <c r="Y179" i="4" s="1"/>
  <c r="S416" i="4"/>
  <c r="T416" i="4" s="1"/>
  <c r="S19" i="4"/>
  <c r="T19" i="4" s="1"/>
  <c r="S40" i="4"/>
  <c r="T40" i="4" s="1"/>
  <c r="S272" i="4"/>
  <c r="T272" i="4" s="1"/>
  <c r="S464" i="4"/>
  <c r="T464" i="4" s="1"/>
  <c r="X83" i="4"/>
  <c r="Y83" i="4" s="1"/>
  <c r="S500" i="4"/>
  <c r="T500" i="4" s="1"/>
  <c r="S35" i="4"/>
  <c r="T35" i="4" s="1"/>
  <c r="S364" i="4"/>
  <c r="T364" i="4" s="1"/>
  <c r="H36" i="3" l="1"/>
  <c r="F22" i="3"/>
  <c r="Y202" i="4"/>
  <c r="Z202" i="4" s="1"/>
  <c r="Y93" i="4"/>
  <c r="Z93" i="4" s="1"/>
  <c r="Y448" i="4"/>
  <c r="Z448" i="4" s="1"/>
  <c r="Y463" i="4"/>
  <c r="Z463" i="4" s="1"/>
  <c r="Y353" i="4"/>
  <c r="Z353" i="4" s="1"/>
  <c r="Y471" i="4"/>
  <c r="Z471" i="4" s="1"/>
  <c r="Y278" i="4"/>
  <c r="Z278" i="4" s="1"/>
  <c r="Z337" i="4"/>
  <c r="Z113" i="4"/>
  <c r="Z214" i="4"/>
  <c r="Z158" i="4"/>
  <c r="Z425" i="4"/>
  <c r="Z50" i="4"/>
  <c r="Z308" i="4"/>
  <c r="Z268" i="4"/>
  <c r="B12" i="3"/>
  <c r="Z391" i="4"/>
  <c r="Z52" i="4"/>
  <c r="Z482" i="4"/>
  <c r="Z58" i="4"/>
  <c r="Z496" i="4"/>
  <c r="Z134" i="4"/>
  <c r="Z373" i="4"/>
  <c r="Z234" i="4"/>
  <c r="Z474" i="4"/>
  <c r="Z444" i="4"/>
  <c r="Z54" i="4"/>
  <c r="Z174" i="4"/>
  <c r="Z261" i="4"/>
  <c r="T362" i="4"/>
  <c r="Z347" i="4"/>
  <c r="Z299" i="4"/>
  <c r="Z68" i="4"/>
  <c r="Z330" i="4"/>
  <c r="Z393" i="4"/>
  <c r="Z55" i="4"/>
  <c r="Z226" i="4"/>
  <c r="Z143" i="4"/>
  <c r="Z298" i="4"/>
  <c r="Z468" i="4"/>
  <c r="Z473" i="4"/>
  <c r="Z404" i="4"/>
  <c r="Z116" i="4"/>
  <c r="Z450" i="4"/>
  <c r="Z166" i="4"/>
  <c r="Z456" i="4"/>
  <c r="Z346" i="4"/>
  <c r="Z490" i="4"/>
  <c r="Z279" i="4"/>
  <c r="Z355" i="4"/>
  <c r="Z396" i="4"/>
  <c r="Z76" i="4"/>
  <c r="Z305" i="4"/>
  <c r="Z184" i="4"/>
  <c r="Z61" i="4"/>
  <c r="Z259" i="4"/>
  <c r="Z345" i="4"/>
  <c r="Z277" i="4"/>
  <c r="Z138" i="4"/>
  <c r="Z123" i="4"/>
  <c r="T319" i="4"/>
  <c r="Z271" i="4"/>
  <c r="Z304" i="4"/>
  <c r="Z389" i="4"/>
  <c r="Z470" i="4"/>
  <c r="Z88" i="4"/>
  <c r="Z193" i="4"/>
  <c r="Z321" i="4"/>
  <c r="Z466" i="4"/>
  <c r="Z266" i="4"/>
  <c r="Z492" i="4"/>
  <c r="T290" i="4"/>
  <c r="Z445" i="4"/>
  <c r="Z497" i="4"/>
  <c r="Z128" i="4"/>
  <c r="Z129" i="4"/>
  <c r="Z390" i="4"/>
  <c r="Z186" i="4"/>
  <c r="Z31" i="4"/>
  <c r="Z246" i="4"/>
  <c r="Z132" i="4"/>
  <c r="Z69" i="4"/>
  <c r="Z395" i="4"/>
  <c r="Z43" i="4"/>
  <c r="Z398" i="4"/>
  <c r="Z251" i="4"/>
  <c r="Z182" i="4"/>
  <c r="Z302" i="4"/>
  <c r="Z356" i="4"/>
  <c r="Z162" i="4"/>
  <c r="Z78" i="4"/>
  <c r="Z499" i="4"/>
  <c r="Z33" i="4"/>
  <c r="Z228" i="4"/>
  <c r="Z24" i="4"/>
  <c r="Z178" i="4"/>
  <c r="Z434" i="4"/>
  <c r="Z124" i="4"/>
  <c r="Z227" i="4"/>
  <c r="Z478" i="4"/>
  <c r="Z74" i="4"/>
  <c r="Z476" i="4"/>
  <c r="Z286" i="4"/>
  <c r="Z21" i="4"/>
  <c r="Z436" i="4"/>
  <c r="Z44" i="4"/>
  <c r="Z247" i="4"/>
  <c r="Z462" i="4"/>
  <c r="Z386" i="4"/>
  <c r="Z29" i="4"/>
  <c r="Z447" i="4"/>
  <c r="Z427" i="4"/>
  <c r="Z41" i="4"/>
  <c r="Z367" i="4"/>
  <c r="Z338" i="4"/>
  <c r="Z417" i="4"/>
  <c r="L37" i="3"/>
  <c r="L39" i="3" s="1"/>
  <c r="Z237" i="4"/>
  <c r="Z282" i="4"/>
  <c r="Z185" i="4"/>
  <c r="Z160" i="4"/>
  <c r="Z223" i="4"/>
  <c r="Z125" i="4"/>
  <c r="Z232" i="4"/>
  <c r="Z402" i="4"/>
  <c r="Z408" i="4"/>
  <c r="Z142" i="4"/>
  <c r="Z441" i="4"/>
  <c r="Z291" i="4"/>
  <c r="Z191" i="4"/>
  <c r="Z90" i="4"/>
  <c r="Z380" i="4"/>
  <c r="Z179" i="4"/>
  <c r="Z255" i="4"/>
  <c r="Z297" i="4"/>
  <c r="Z377" i="4"/>
  <c r="Z229" i="4"/>
  <c r="Z368" i="4"/>
  <c r="Z361" i="4"/>
  <c r="T151" i="4"/>
  <c r="Z423" i="4"/>
  <c r="Z378" i="4"/>
  <c r="Z407" i="4"/>
  <c r="Z38" i="4"/>
  <c r="Z135" i="4"/>
  <c r="Z122" i="4"/>
  <c r="Z103" i="4"/>
  <c r="Z190" i="4"/>
  <c r="Z49" i="4"/>
  <c r="Z257" i="4"/>
  <c r="Z322" i="4"/>
  <c r="Z446" i="4"/>
  <c r="Z173" i="4"/>
  <c r="Z23" i="4"/>
  <c r="Z238" i="4"/>
  <c r="Z341" i="4"/>
  <c r="Z484" i="4"/>
  <c r="Z37" i="4"/>
  <c r="Z230" i="4"/>
  <c r="Z165" i="4"/>
  <c r="Z84" i="4"/>
  <c r="Z439" i="4"/>
  <c r="Z67" i="4"/>
  <c r="T51" i="4"/>
  <c r="Z309" i="4"/>
  <c r="Z411" i="4"/>
  <c r="Z242" i="4"/>
  <c r="Z53" i="4"/>
  <c r="Z379" i="4"/>
  <c r="Z501" i="4"/>
  <c r="Z82" i="4"/>
  <c r="Z295" i="4"/>
  <c r="Z196" i="4"/>
  <c r="Z199" i="4"/>
  <c r="Z438" i="4"/>
  <c r="Z263" i="4"/>
  <c r="Z175" i="4"/>
  <c r="Z310" i="4"/>
  <c r="Z359" i="4"/>
  <c r="Z34" i="4"/>
  <c r="Z245" i="4"/>
  <c r="Z205" i="4"/>
  <c r="Z22" i="4"/>
  <c r="Z121" i="4"/>
  <c r="Z357" i="4"/>
  <c r="Z254" i="4"/>
  <c r="Z433" i="4"/>
  <c r="Z159" i="4"/>
  <c r="Z153" i="4"/>
  <c r="Z285" i="4"/>
  <c r="Z115" i="4"/>
  <c r="Z161" i="4"/>
  <c r="Z150" i="4"/>
  <c r="Z233" i="4"/>
  <c r="Z453" i="4"/>
  <c r="Z422" i="4"/>
  <c r="Z131" i="4"/>
  <c r="Z71" i="4"/>
  <c r="Z99" i="4"/>
  <c r="Z316" i="4"/>
  <c r="Z26" i="4"/>
  <c r="Z385" i="4"/>
  <c r="Z431" i="4"/>
  <c r="Z314" i="4"/>
  <c r="Z86" i="4"/>
  <c r="Z489" i="4"/>
  <c r="Z104" i="4"/>
  <c r="Z494" i="4"/>
  <c r="Z46" i="4"/>
  <c r="Z231" i="4"/>
  <c r="Z336" i="4"/>
  <c r="Z249" i="4"/>
  <c r="Z334" i="4"/>
  <c r="Z381" i="4"/>
  <c r="Z221" i="4"/>
  <c r="Z388" i="4"/>
  <c r="Z91" i="4"/>
  <c r="Z451" i="4"/>
  <c r="Z98" i="4"/>
  <c r="Z480" i="4"/>
  <c r="Z94" i="4"/>
  <c r="Z126" i="4"/>
  <c r="Z457" i="4"/>
  <c r="H35" i="3"/>
  <c r="Z280" i="4"/>
  <c r="K35" i="3"/>
  <c r="Z375" i="4"/>
  <c r="E35" i="3"/>
  <c r="Z370" i="4"/>
  <c r="Z250" i="4"/>
  <c r="Z140" i="4"/>
  <c r="Z262" i="4"/>
  <c r="Z194" i="4"/>
  <c r="Z130" i="4"/>
  <c r="Z70" i="4"/>
  <c r="Z108" i="4"/>
  <c r="Z117" i="4"/>
  <c r="T241" i="4"/>
  <c r="Z264" i="4"/>
  <c r="Z206" i="4"/>
  <c r="Z374" i="4"/>
  <c r="Z332" i="4"/>
  <c r="Z335" i="4"/>
  <c r="Z265" i="4"/>
  <c r="Z181" i="4"/>
  <c r="Z488" i="4"/>
  <c r="Z95" i="4"/>
  <c r="Z344" i="4"/>
  <c r="Z274" i="4"/>
  <c r="Z317" i="4"/>
  <c r="Z315" i="4"/>
  <c r="Z296" i="4"/>
  <c r="Z164" i="4"/>
  <c r="Z498" i="4"/>
  <c r="Z269" i="4"/>
  <c r="Z177" i="4"/>
  <c r="Z59" i="4"/>
  <c r="Z273" i="4"/>
  <c r="Z449" i="4"/>
  <c r="Z270" i="4"/>
  <c r="Z342" i="4"/>
  <c r="Z287" i="4"/>
  <c r="Z236" i="4"/>
  <c r="Z87" i="4"/>
  <c r="Z454" i="4"/>
  <c r="Z413" i="4"/>
  <c r="Z252" i="4"/>
  <c r="Z215" i="4"/>
  <c r="Z477" i="4"/>
  <c r="Z66" i="4"/>
  <c r="Z428" i="4"/>
  <c r="Z89" i="4"/>
  <c r="Z313" i="4"/>
  <c r="Z387" i="4"/>
  <c r="Z392" i="4"/>
  <c r="Z235" i="4"/>
  <c r="Z119" i="4"/>
  <c r="Z35" i="4"/>
  <c r="Z172" i="4"/>
  <c r="Z369" i="4"/>
  <c r="Z168" i="4"/>
  <c r="Z244" i="4"/>
  <c r="Z354" i="4"/>
  <c r="Z97" i="4"/>
  <c r="E36" i="3"/>
  <c r="K36" i="3"/>
  <c r="Z284" i="4"/>
  <c r="Z155" i="4"/>
  <c r="Z207" i="4"/>
  <c r="Z325" i="4"/>
  <c r="Z218" i="4"/>
  <c r="Z414" i="4"/>
  <c r="Z343" i="4"/>
  <c r="Z109" i="4"/>
  <c r="Z350" i="4"/>
  <c r="Z80" i="4"/>
  <c r="Z203" i="4"/>
  <c r="Z371" i="4"/>
  <c r="Z62" i="4"/>
  <c r="Z189" i="4"/>
  <c r="Z197" i="4"/>
  <c r="Z19" i="4"/>
  <c r="Z318" i="4"/>
  <c r="Z256" i="4"/>
  <c r="Z303" i="4"/>
  <c r="Z351" i="4"/>
  <c r="Z75" i="4"/>
  <c r="Z293" i="4"/>
  <c r="Z267" i="4"/>
  <c r="Z200" i="4"/>
  <c r="Z81" i="4"/>
  <c r="Z144" i="4"/>
  <c r="Z45" i="4"/>
  <c r="Z376" i="4"/>
  <c r="Z222" i="4"/>
  <c r="Z147" i="4"/>
  <c r="Z276" i="4"/>
  <c r="Z401" i="4"/>
  <c r="Z475" i="4"/>
  <c r="Z92" i="4"/>
  <c r="Z327" i="4"/>
  <c r="Z170" i="4"/>
  <c r="Z96" i="4"/>
  <c r="Z136" i="4"/>
  <c r="Z198" i="4"/>
  <c r="Z39" i="4"/>
  <c r="Z339" i="4"/>
  <c r="Z28" i="4"/>
  <c r="Z397" i="4"/>
  <c r="Z320" i="4"/>
  <c r="Z85" i="4"/>
  <c r="Z432" i="4"/>
  <c r="Z429" i="4"/>
  <c r="Z458" i="4"/>
  <c r="Z312" i="4"/>
  <c r="Z100" i="4"/>
  <c r="Z106" i="4"/>
  <c r="Z64" i="4"/>
  <c r="Z487" i="4"/>
  <c r="Z146" i="4"/>
  <c r="Z114" i="4"/>
  <c r="Z101" i="4"/>
  <c r="Z154" i="4"/>
  <c r="Z219" i="4"/>
  <c r="Z326" i="4"/>
  <c r="Z183" i="4"/>
  <c r="Z421" i="4"/>
  <c r="Z30" i="4"/>
  <c r="Z187" i="4"/>
  <c r="Z243" i="4"/>
  <c r="Z72" i="4"/>
  <c r="Z157" i="4"/>
  <c r="Z145" i="4"/>
  <c r="Z365" i="4"/>
  <c r="Z403" i="4"/>
  <c r="Z383" i="4"/>
  <c r="Z79" i="4"/>
  <c r="Z240" i="4"/>
  <c r="Z213" i="4"/>
  <c r="T18" i="4"/>
  <c r="S17" i="4"/>
  <c r="Z210" i="4"/>
  <c r="Z406" i="4"/>
  <c r="Z358" i="4"/>
  <c r="Z216" i="4"/>
  <c r="Z363" i="4"/>
  <c r="Z300" i="4"/>
  <c r="Z435" i="4"/>
  <c r="Z500" i="4"/>
  <c r="Z416" i="4"/>
  <c r="Z141" i="4"/>
  <c r="Z459" i="4"/>
  <c r="Z486" i="4"/>
  <c r="Z493" i="4"/>
  <c r="Z176" i="4"/>
  <c r="Z111" i="4"/>
  <c r="Z112" i="4"/>
  <c r="Z443" i="4"/>
  <c r="Z442" i="4"/>
  <c r="Z452" i="4"/>
  <c r="Z148" i="4"/>
  <c r="Z208" i="4"/>
  <c r="Z426" i="4"/>
  <c r="Z455" i="4"/>
  <c r="Z57" i="4"/>
  <c r="Z156" i="4"/>
  <c r="Z469" i="4"/>
  <c r="Z360" i="4"/>
  <c r="Z281" i="4"/>
  <c r="Z419" i="4"/>
  <c r="Z201" i="4"/>
  <c r="Z192" i="4"/>
  <c r="Z349" i="4"/>
  <c r="Z239" i="4"/>
  <c r="Z36" i="4"/>
  <c r="Z491" i="4"/>
  <c r="Z384" i="4"/>
  <c r="Z83" i="4"/>
  <c r="Z495" i="4"/>
  <c r="Z275" i="4"/>
  <c r="Z409" i="4"/>
  <c r="Z102" i="4"/>
  <c r="Z382" i="4"/>
  <c r="Z171" i="4"/>
  <c r="Z467" i="4"/>
  <c r="Z248" i="4"/>
  <c r="Z329" i="4"/>
  <c r="Z420" i="4"/>
  <c r="Z107" i="4"/>
  <c r="Z77" i="4"/>
  <c r="Z289" i="4"/>
  <c r="Z32" i="4"/>
  <c r="Z366" i="4"/>
  <c r="Z260" i="4"/>
  <c r="Z472" i="4"/>
  <c r="X17" i="4"/>
  <c r="Z348" i="4"/>
  <c r="Z188" i="4"/>
  <c r="Z47" i="4"/>
  <c r="Z253" i="4"/>
  <c r="Z258" i="4"/>
  <c r="Z323" i="4"/>
  <c r="Z133" i="4"/>
  <c r="Z394" i="4"/>
  <c r="Z73" i="4"/>
  <c r="Z127" i="4"/>
  <c r="Z283" i="4"/>
  <c r="Z485" i="4"/>
  <c r="Z464" i="4"/>
  <c r="Z167" i="4"/>
  <c r="Z105" i="4"/>
  <c r="Z405" i="4"/>
  <c r="Z399" i="4"/>
  <c r="Z324" i="4"/>
  <c r="Z481" i="4"/>
  <c r="Z163" i="4"/>
  <c r="Z195" i="4"/>
  <c r="Z211" i="4"/>
  <c r="Z311" i="4"/>
  <c r="Z217" i="4"/>
  <c r="Z400" i="4"/>
  <c r="Z430" i="4"/>
  <c r="Z65" i="4"/>
  <c r="Z25" i="4"/>
  <c r="Z307" i="4"/>
  <c r="Z169" i="4"/>
  <c r="Z294" i="4"/>
  <c r="Z48" i="4"/>
  <c r="Z42" i="4"/>
  <c r="Z424" i="4"/>
  <c r="Z437" i="4"/>
  <c r="Z225" i="4"/>
  <c r="Z292" i="4"/>
  <c r="Z418" i="4"/>
  <c r="Z220" i="4"/>
  <c r="Z120" i="4"/>
  <c r="Z328" i="4"/>
  <c r="Z288" i="4"/>
  <c r="Z461" i="4"/>
  <c r="Z212" i="4"/>
  <c r="Z60" i="4"/>
  <c r="Z149" i="4"/>
  <c r="Z272" i="4"/>
  <c r="Z306" i="4"/>
  <c r="Z301" i="4"/>
  <c r="Z180" i="4"/>
  <c r="Z352" i="4"/>
  <c r="Z410" i="4"/>
  <c r="Z110" i="4"/>
  <c r="Z209" i="4"/>
  <c r="Z331" i="4"/>
  <c r="Z479" i="4"/>
  <c r="Z204" i="4"/>
  <c r="Z364" i="4"/>
  <c r="Z40" i="4"/>
  <c r="Z118" i="4"/>
  <c r="Z340" i="4"/>
  <c r="Z415" i="4"/>
  <c r="Z27" i="4"/>
  <c r="Z333" i="4"/>
  <c r="Z483" i="4"/>
  <c r="Z152" i="4"/>
  <c r="Z465" i="4"/>
  <c r="Z63" i="4"/>
  <c r="Z137" i="4"/>
  <c r="Z460" i="4"/>
  <c r="Z412" i="4"/>
  <c r="Z56" i="4"/>
  <c r="Z224" i="4"/>
  <c r="Z20" i="4"/>
  <c r="Z440" i="4"/>
  <c r="Z139" i="4"/>
  <c r="Z372" i="4"/>
  <c r="H22" i="3" l="1"/>
  <c r="H21" i="3"/>
  <c r="Z290" i="4"/>
  <c r="Z319" i="4"/>
  <c r="Z362" i="4"/>
  <c r="Z241" i="4"/>
  <c r="Z51" i="4"/>
  <c r="Z151" i="4"/>
  <c r="Y17" i="4"/>
  <c r="Z18" i="4"/>
  <c r="T17" i="4"/>
  <c r="Z17" i="4" l="1"/>
  <c r="C47" i="3" s="1"/>
  <c r="S6" i="2" l="1"/>
  <c r="C28" i="3"/>
  <c r="D28" i="3" s="1"/>
  <c r="C21" i="3" s="1"/>
  <c r="S5" i="2"/>
  <c r="C29" i="3"/>
  <c r="D29" i="3" s="1"/>
  <c r="E29" i="3" s="1"/>
  <c r="D22" i="3" l="1"/>
  <c r="I22" i="3" s="1"/>
  <c r="C43" i="3"/>
  <c r="C22" i="3"/>
  <c r="E28" i="3"/>
  <c r="D21" i="3" l="1"/>
  <c r="I21" i="3" s="1"/>
  <c r="C42" i="3"/>
  <c r="B47" i="3" s="1"/>
  <c r="D47" i="3" s="1"/>
</calcChain>
</file>

<file path=xl/sharedStrings.xml><?xml version="1.0" encoding="utf-8"?>
<sst xmlns="http://schemas.openxmlformats.org/spreadsheetml/2006/main" count="721" uniqueCount="605">
  <si>
    <t>Project Ref</t>
  </si>
  <si>
    <t>Application Map reference</t>
  </si>
  <si>
    <t>Trees</t>
  </si>
  <si>
    <t>Standard</t>
  </si>
  <si>
    <t>Feather</t>
  </si>
  <si>
    <t>Whip</t>
  </si>
  <si>
    <t>eg. coldharbour lane planting</t>
  </si>
  <si>
    <t>Map 1</t>
  </si>
  <si>
    <t>Scoring</t>
  </si>
  <si>
    <t>Yes</t>
  </si>
  <si>
    <t>Yes (if No this project is not eligible)</t>
  </si>
  <si>
    <t>Block Ref (optional)</t>
  </si>
  <si>
    <t>No</t>
  </si>
  <si>
    <t>Yes /No</t>
  </si>
  <si>
    <t>ID</t>
  </si>
  <si>
    <t>EG.</t>
  </si>
  <si>
    <t>ParcelList ID</t>
  </si>
  <si>
    <t xml:space="preserve">Parkland </t>
  </si>
  <si>
    <t>Orchard</t>
  </si>
  <si>
    <t>Verge</t>
  </si>
  <si>
    <t>Other</t>
  </si>
  <si>
    <t>Type of Planting  Large</t>
  </si>
  <si>
    <t>Inner City</t>
  </si>
  <si>
    <t>Suburban Area</t>
  </si>
  <si>
    <t>Large Tree</t>
  </si>
  <si>
    <t>Capital + Establishment Payment</t>
  </si>
  <si>
    <t>intervention</t>
  </si>
  <si>
    <t>Species List</t>
  </si>
  <si>
    <t>Broadleaf Species List</t>
  </si>
  <si>
    <t>Conifer Species List</t>
  </si>
  <si>
    <t>Species Name</t>
  </si>
  <si>
    <t>Scientific Name</t>
  </si>
  <si>
    <t>Species Code</t>
  </si>
  <si>
    <t>Alder</t>
  </si>
  <si>
    <t>Alnus spp</t>
  </si>
  <si>
    <t>AR</t>
  </si>
  <si>
    <t>Armand's pine</t>
  </si>
  <si>
    <t>Pinus armandii</t>
  </si>
  <si>
    <t>PAR</t>
  </si>
  <si>
    <t>Aspen</t>
  </si>
  <si>
    <t>Populus tremula</t>
  </si>
  <si>
    <t>ASP</t>
  </si>
  <si>
    <t>Atlas cedar</t>
  </si>
  <si>
    <t>Cedrus atlantica</t>
  </si>
  <si>
    <t>CAT</t>
  </si>
  <si>
    <t>Beech</t>
  </si>
  <si>
    <t>Fagus sylvatica</t>
  </si>
  <si>
    <t>BE</t>
  </si>
  <si>
    <t>Austrian pine</t>
  </si>
  <si>
    <t>Pinus nigra var nigra</t>
  </si>
  <si>
    <t>AUP</t>
  </si>
  <si>
    <t>Big leaf maple</t>
  </si>
  <si>
    <t>Acer macrophyllum</t>
  </si>
  <si>
    <t>AMA</t>
  </si>
  <si>
    <t>Bhutan pine</t>
  </si>
  <si>
    <t>Pinus wallichiana</t>
  </si>
  <si>
    <t>PWA</t>
  </si>
  <si>
    <t>Birch (downy/silver)</t>
  </si>
  <si>
    <t>Betula pubescens/pendula</t>
  </si>
  <si>
    <t>BI</t>
  </si>
  <si>
    <t>Bishop pine</t>
  </si>
  <si>
    <t>Pinus muricata</t>
  </si>
  <si>
    <t>BIP</t>
  </si>
  <si>
    <t>Bird cherry</t>
  </si>
  <si>
    <t>Prunus padus</t>
  </si>
  <si>
    <t>BCH</t>
  </si>
  <si>
    <t>Bornmullers fir</t>
  </si>
  <si>
    <t>Abies bornmuelleriana</t>
  </si>
  <si>
    <t>BMF</t>
  </si>
  <si>
    <t>Black poplar</t>
  </si>
  <si>
    <t>Populus nigra</t>
  </si>
  <si>
    <t>BPO</t>
  </si>
  <si>
    <t>Calabrian pine</t>
  </si>
  <si>
    <t>Pinus brutia</t>
  </si>
  <si>
    <t>PBR</t>
  </si>
  <si>
    <t>Black walnut</t>
  </si>
  <si>
    <t>Juglans nigra</t>
  </si>
  <si>
    <t>JNI</t>
  </si>
  <si>
    <t>Cedar of Lebanon</t>
  </si>
  <si>
    <t>Cedrus libani</t>
  </si>
  <si>
    <t>LCD</t>
  </si>
  <si>
    <t>Blackthorn</t>
  </si>
  <si>
    <t>Prunus spinosa</t>
  </si>
  <si>
    <t>PSP</t>
  </si>
  <si>
    <t>Coast redwood</t>
  </si>
  <si>
    <t>Sequoia sempervirens</t>
  </si>
  <si>
    <t>RSQ</t>
  </si>
  <si>
    <t>Box</t>
  </si>
  <si>
    <t>Buxus spp</t>
  </si>
  <si>
    <t>BOX</t>
  </si>
  <si>
    <t>Corsican pine</t>
  </si>
  <si>
    <t>Pinus nigra var maritima</t>
  </si>
  <si>
    <t>CP</t>
  </si>
  <si>
    <t>Cider gum</t>
  </si>
  <si>
    <t>Eucalyptus gunnii</t>
  </si>
  <si>
    <t>EGU</t>
  </si>
  <si>
    <t>Douglas fir</t>
  </si>
  <si>
    <t>Pseudotsuga menziesii</t>
  </si>
  <si>
    <t>DF</t>
  </si>
  <si>
    <t>Common alder</t>
  </si>
  <si>
    <t>Alnus gultinosa</t>
  </si>
  <si>
    <t>CAR</t>
  </si>
  <si>
    <t>European silver fir</t>
  </si>
  <si>
    <t>Abies alba</t>
  </si>
  <si>
    <t>ESF</t>
  </si>
  <si>
    <t>Common lime</t>
  </si>
  <si>
    <t>Tilia europaea</t>
  </si>
  <si>
    <t>CLI</t>
  </si>
  <si>
    <t>Abies grandis</t>
  </si>
  <si>
    <t>GF</t>
  </si>
  <si>
    <t>Common walnut</t>
  </si>
  <si>
    <t>Juglans regia</t>
  </si>
  <si>
    <t>JRE</t>
  </si>
  <si>
    <t>Grecian fir</t>
  </si>
  <si>
    <t>Abies cephalonica</t>
  </si>
  <si>
    <t>GKF</t>
  </si>
  <si>
    <t>Crab apple</t>
  </si>
  <si>
    <t>Malus sylvestris</t>
  </si>
  <si>
    <t>CAP</t>
  </si>
  <si>
    <t>Japanese cedar</t>
  </si>
  <si>
    <t>Cryptomeria japonica</t>
  </si>
  <si>
    <t>JCR</t>
  </si>
  <si>
    <t>Crack willow</t>
  </si>
  <si>
    <t>Salix fragilis</t>
  </si>
  <si>
    <t>CWL</t>
  </si>
  <si>
    <t>Korean pine</t>
  </si>
  <si>
    <t>Pinus koreana</t>
  </si>
  <si>
    <t>PKO</t>
  </si>
  <si>
    <t>Downy birch</t>
  </si>
  <si>
    <t>Betula pubescens</t>
  </si>
  <si>
    <t>PBI</t>
  </si>
  <si>
    <t>Lawsons cypress</t>
  </si>
  <si>
    <t>Chamaecyparis lawsoniana</t>
  </si>
  <si>
    <t>LC</t>
  </si>
  <si>
    <t>Downy oak</t>
  </si>
  <si>
    <t>Quercus pubescens</t>
  </si>
  <si>
    <t>QPU</t>
  </si>
  <si>
    <t>Leyland cypress</t>
  </si>
  <si>
    <t>Cupressocyparis leylandii</t>
  </si>
  <si>
    <t>LEC</t>
  </si>
  <si>
    <t>Elder</t>
  </si>
  <si>
    <t>Sambucus nigra</t>
  </si>
  <si>
    <t>ELD</t>
  </si>
  <si>
    <t>Loblolly pine</t>
  </si>
  <si>
    <t>Pinus taeda</t>
  </si>
  <si>
    <t>PTA</t>
  </si>
  <si>
    <t>Elm</t>
  </si>
  <si>
    <t>Ulmus spp</t>
  </si>
  <si>
    <t>EM</t>
  </si>
  <si>
    <t>Lodgepole pine</t>
  </si>
  <si>
    <t>Pinus contorta</t>
  </si>
  <si>
    <t>LP</t>
  </si>
  <si>
    <t>English elm</t>
  </si>
  <si>
    <t>Ulmus procera</t>
  </si>
  <si>
    <t>EEM</t>
  </si>
  <si>
    <t>Macedonian pine</t>
  </si>
  <si>
    <t>Pinus peuce</t>
  </si>
  <si>
    <t>MCP</t>
  </si>
  <si>
    <t>Field maple</t>
  </si>
  <si>
    <t>Acer campestre</t>
  </si>
  <si>
    <t>FM</t>
  </si>
  <si>
    <t>Maritime pine</t>
  </si>
  <si>
    <t>Pinus pinaster</t>
  </si>
  <si>
    <t>MAP</t>
  </si>
  <si>
    <t>Goat willow</t>
  </si>
  <si>
    <t>Salix caprea</t>
  </si>
  <si>
    <t>GWL</t>
  </si>
  <si>
    <t>Mexican white pine</t>
  </si>
  <si>
    <t>Pinus ayacahuite</t>
  </si>
  <si>
    <t>PAY</t>
  </si>
  <si>
    <t>Green alder</t>
  </si>
  <si>
    <t>Alnus viridis</t>
  </si>
  <si>
    <t>VAR</t>
  </si>
  <si>
    <t>Mixed conifers</t>
  </si>
  <si>
    <t xml:space="preserve"> </t>
  </si>
  <si>
    <t>MC</t>
  </si>
  <si>
    <t>Grey alder</t>
  </si>
  <si>
    <t>Alnus incana</t>
  </si>
  <si>
    <t>GAR</t>
  </si>
  <si>
    <t>Monterey pine</t>
  </si>
  <si>
    <t>Pinus radiata</t>
  </si>
  <si>
    <t>RAP</t>
  </si>
  <si>
    <t>Grey poplar</t>
  </si>
  <si>
    <t>Populus canescens</t>
  </si>
  <si>
    <t>GPO</t>
  </si>
  <si>
    <t>Mountain pine</t>
  </si>
  <si>
    <t>Pinus uncinata</t>
  </si>
  <si>
    <t>MOP</t>
  </si>
  <si>
    <t>Grey willow</t>
  </si>
  <si>
    <t>Salix cinerea</t>
  </si>
  <si>
    <t>SCI</t>
  </si>
  <si>
    <t>Noble fir</t>
  </si>
  <si>
    <t>Abies procera</t>
  </si>
  <si>
    <t>NF</t>
  </si>
  <si>
    <t>Hawthorn species</t>
  </si>
  <si>
    <t>Crataegus spp</t>
  </si>
  <si>
    <t>HAW</t>
  </si>
  <si>
    <t>Nordmann fir</t>
  </si>
  <si>
    <t>Abies nordmanniana</t>
  </si>
  <si>
    <t>NMF</t>
  </si>
  <si>
    <t>Hazel</t>
  </si>
  <si>
    <t>Corylus avellana</t>
  </si>
  <si>
    <t>HAZ</t>
  </si>
  <si>
    <t>Norway spruce</t>
  </si>
  <si>
    <t>Picea abies</t>
  </si>
  <si>
    <t>NS</t>
  </si>
  <si>
    <t>Holly species</t>
  </si>
  <si>
    <t>Ilex spp</t>
  </si>
  <si>
    <t>HOL</t>
  </si>
  <si>
    <t>Oriental spruce</t>
  </si>
  <si>
    <t>Picea orientalis</t>
  </si>
  <si>
    <t>ORS</t>
  </si>
  <si>
    <t>Holm oak</t>
  </si>
  <si>
    <t>Quercus ilex</t>
  </si>
  <si>
    <t>QIL</t>
  </si>
  <si>
    <t>Cedrus spp</t>
  </si>
  <si>
    <t>XCD</t>
  </si>
  <si>
    <t>Hornbeam</t>
  </si>
  <si>
    <t>Carpinus betulus</t>
  </si>
  <si>
    <t>HBM</t>
  </si>
  <si>
    <t>other conifers</t>
  </si>
  <si>
    <t>XC</t>
  </si>
  <si>
    <t>Horse chestnut</t>
  </si>
  <si>
    <t>Aesculus hippocastanum</t>
  </si>
  <si>
    <t>HCH</t>
  </si>
  <si>
    <t>other firs (Abies)</t>
  </si>
  <si>
    <t>Abies spp</t>
  </si>
  <si>
    <t>XF</t>
  </si>
  <si>
    <t>Hungarian oak</t>
  </si>
  <si>
    <t>Quercus frainetto</t>
  </si>
  <si>
    <t>QFR</t>
  </si>
  <si>
    <t>other pines</t>
  </si>
  <si>
    <t>Pinus spp</t>
  </si>
  <si>
    <t>XP</t>
  </si>
  <si>
    <t>Hybrid poplar</t>
  </si>
  <si>
    <t>Populus serotina/trichocarpa</t>
  </si>
  <si>
    <t>PO</t>
  </si>
  <si>
    <t>Picea spp</t>
  </si>
  <si>
    <t>XS</t>
  </si>
  <si>
    <t>Italian alder</t>
  </si>
  <si>
    <t>Alnus cordata</t>
  </si>
  <si>
    <t>IAR</t>
  </si>
  <si>
    <t>Ponderosa pine</t>
  </si>
  <si>
    <t>Pinus ponderosa</t>
  </si>
  <si>
    <t>PDP</t>
  </si>
  <si>
    <t>Juniper</t>
  </si>
  <si>
    <t>Juniperus communis</t>
  </si>
  <si>
    <t>JUN</t>
  </si>
  <si>
    <t>Red (pacific silver) fir</t>
  </si>
  <si>
    <t>Abies amabilis</t>
  </si>
  <si>
    <t>RF</t>
  </si>
  <si>
    <t>Large-leaved lime</t>
  </si>
  <si>
    <t>Tilia platyphyllos</t>
  </si>
  <si>
    <t>LLI</t>
  </si>
  <si>
    <t>Scots pine</t>
  </si>
  <si>
    <t>Pinus sylvestris</t>
  </si>
  <si>
    <t>SP</t>
  </si>
  <si>
    <t>Lenga</t>
  </si>
  <si>
    <t>Nothofagus pumilio</t>
  </si>
  <si>
    <t>NPU</t>
  </si>
  <si>
    <t>Serbian spruce</t>
  </si>
  <si>
    <t>Picea omorika</t>
  </si>
  <si>
    <t>OMS</t>
  </si>
  <si>
    <t>Lime</t>
  </si>
  <si>
    <t>Tilia spp</t>
  </si>
  <si>
    <t>LI</t>
  </si>
  <si>
    <t>Sitka spruce</t>
  </si>
  <si>
    <t>Picea sitchensis</t>
  </si>
  <si>
    <t>SS</t>
  </si>
  <si>
    <t>London plane</t>
  </si>
  <si>
    <t>Platanus x acerifolia</t>
  </si>
  <si>
    <t>LPL</t>
  </si>
  <si>
    <t>Slash pine</t>
  </si>
  <si>
    <t>Pinus ellottii</t>
  </si>
  <si>
    <t>PEL</t>
  </si>
  <si>
    <t>Mixed broadleaves</t>
  </si>
  <si>
    <t>MB</t>
  </si>
  <si>
    <t>Wellingtonia</t>
  </si>
  <si>
    <t>Sequoiadendron giganteum</t>
  </si>
  <si>
    <t>WSQ</t>
  </si>
  <si>
    <t>Narrow-leafed ash</t>
  </si>
  <si>
    <t>Fraxinus angustifolia</t>
  </si>
  <si>
    <t>FAN</t>
  </si>
  <si>
    <t>Western hemlock</t>
  </si>
  <si>
    <t>Tsuga heterophylla</t>
  </si>
  <si>
    <t>WH</t>
  </si>
  <si>
    <t>Norway maple</t>
  </si>
  <si>
    <t>Acer platanoides</t>
  </si>
  <si>
    <t>NOM</t>
  </si>
  <si>
    <t>Western red cedar</t>
  </si>
  <si>
    <t>Thuja plicata</t>
  </si>
  <si>
    <t>RC</t>
  </si>
  <si>
    <t>Oak (robur/petraea)</t>
  </si>
  <si>
    <t>Quercus spp</t>
  </si>
  <si>
    <t>OK</t>
  </si>
  <si>
    <t>Western white pine</t>
  </si>
  <si>
    <t>Pinus monticola</t>
  </si>
  <si>
    <t>PMO</t>
  </si>
  <si>
    <t>Oriental beech</t>
  </si>
  <si>
    <t>Fagus orientalis</t>
  </si>
  <si>
    <t>FOR</t>
  </si>
  <si>
    <t>Weymouth pine</t>
  </si>
  <si>
    <t>Pinus strobus</t>
  </si>
  <si>
    <t>WEP</t>
  </si>
  <si>
    <t>other birches</t>
  </si>
  <si>
    <t>Betula spp</t>
  </si>
  <si>
    <t>XBI</t>
  </si>
  <si>
    <t>Yew</t>
  </si>
  <si>
    <t>Taxus baccata</t>
  </si>
  <si>
    <t>YEW</t>
  </si>
  <si>
    <t>other broadleaves</t>
  </si>
  <si>
    <t>XB</t>
  </si>
  <si>
    <t>Yunnan pine</t>
  </si>
  <si>
    <t>Pinus yunnanensis</t>
  </si>
  <si>
    <t>PYU</t>
  </si>
  <si>
    <t>other cherry spp</t>
  </si>
  <si>
    <t>Prunus spp</t>
  </si>
  <si>
    <t>XCH</t>
  </si>
  <si>
    <t>other Eucalyptus</t>
  </si>
  <si>
    <t>XEU</t>
  </si>
  <si>
    <t>other Nothofagus</t>
  </si>
  <si>
    <t>Nothofagus spp</t>
  </si>
  <si>
    <t>XNO</t>
  </si>
  <si>
    <t>other oak spp</t>
  </si>
  <si>
    <t>XOK</t>
  </si>
  <si>
    <t>other poplar spp</t>
  </si>
  <si>
    <t>Populus spp</t>
  </si>
  <si>
    <t>XPO</t>
  </si>
  <si>
    <t>other walnut</t>
  </si>
  <si>
    <t>Juglans spp</t>
  </si>
  <si>
    <t>XWA</t>
  </si>
  <si>
    <t>other willows</t>
  </si>
  <si>
    <t>Salix spp</t>
  </si>
  <si>
    <t>XWL</t>
  </si>
  <si>
    <t>Paper-bark birch</t>
  </si>
  <si>
    <t>Betula papyrifera</t>
  </si>
  <si>
    <t>BPA</t>
  </si>
  <si>
    <t>Pedunculate/common oak</t>
  </si>
  <si>
    <t>Quercus robur</t>
  </si>
  <si>
    <t>POK</t>
  </si>
  <si>
    <t>Plane spp</t>
  </si>
  <si>
    <t>Platanus spp</t>
  </si>
  <si>
    <t>XPL</t>
  </si>
  <si>
    <t>Pyrenean oak</t>
  </si>
  <si>
    <t>Quercus pyrenaica</t>
  </si>
  <si>
    <t>QPY</t>
  </si>
  <si>
    <t>Raoul/rauli</t>
  </si>
  <si>
    <t>Nothofagus nervosa</t>
  </si>
  <si>
    <t>RAN</t>
  </si>
  <si>
    <t>Red alder</t>
  </si>
  <si>
    <t>Alnus rubra</t>
  </si>
  <si>
    <t>RAR</t>
  </si>
  <si>
    <t>Red ash</t>
  </si>
  <si>
    <t>Fraxinus pennsylvanica</t>
  </si>
  <si>
    <t>FPE</t>
  </si>
  <si>
    <t>Red oak</t>
  </si>
  <si>
    <t>Quercus borealis</t>
  </si>
  <si>
    <t>ROK</t>
  </si>
  <si>
    <t>Roble</t>
  </si>
  <si>
    <t>Nothofagus obliqua</t>
  </si>
  <si>
    <t>RON</t>
  </si>
  <si>
    <t>Rowan</t>
  </si>
  <si>
    <t>Sorbus aucuparia</t>
  </si>
  <si>
    <t>ROW</t>
  </si>
  <si>
    <t>Sessile oak</t>
  </si>
  <si>
    <t>Quercus petraea</t>
  </si>
  <si>
    <t>SOK</t>
  </si>
  <si>
    <t>Shagbark hickory</t>
  </si>
  <si>
    <t>Carya ovata</t>
  </si>
  <si>
    <t>COV</t>
  </si>
  <si>
    <t>Shining gum</t>
  </si>
  <si>
    <t>Eucalyptus nitens</t>
  </si>
  <si>
    <t>ENI</t>
  </si>
  <si>
    <t>Silver birch</t>
  </si>
  <si>
    <t>Betula pendula</t>
  </si>
  <si>
    <t>SBI</t>
  </si>
  <si>
    <t>Silver maple</t>
  </si>
  <si>
    <t>Acer saccharinum</t>
  </si>
  <si>
    <t>ASA</t>
  </si>
  <si>
    <t>Small-leaved lime</t>
  </si>
  <si>
    <t>Tilia cordata</t>
  </si>
  <si>
    <t>SLI</t>
  </si>
  <si>
    <t>Smooth-leaved elm</t>
  </si>
  <si>
    <t>Ulmus carpinifolia</t>
  </si>
  <si>
    <t>SEM</t>
  </si>
  <si>
    <t>Spindle</t>
  </si>
  <si>
    <t>Euonymus europaeus</t>
  </si>
  <si>
    <t>SPI</t>
  </si>
  <si>
    <t>Sweet chestnut</t>
  </si>
  <si>
    <t>Castanea sativa</t>
  </si>
  <si>
    <t>SC</t>
  </si>
  <si>
    <t>Sycamore</t>
  </si>
  <si>
    <t>Acer pseudoplatanus</t>
  </si>
  <si>
    <t>SY</t>
  </si>
  <si>
    <t>Tulip tree</t>
  </si>
  <si>
    <t>Liriodendron tulipifera</t>
  </si>
  <si>
    <t>TUL</t>
  </si>
  <si>
    <t>Turkey oak</t>
  </si>
  <si>
    <t>Quercus cerris</t>
  </si>
  <si>
    <t>QCE</t>
  </si>
  <si>
    <t>White ash</t>
  </si>
  <si>
    <t>Fraxinus americana</t>
  </si>
  <si>
    <t>FAM</t>
  </si>
  <si>
    <t>White oak</t>
  </si>
  <si>
    <t>Quercus alba</t>
  </si>
  <si>
    <t>QAL</t>
  </si>
  <si>
    <t>White poplar</t>
  </si>
  <si>
    <t>Populus alba</t>
  </si>
  <si>
    <t>WPO</t>
  </si>
  <si>
    <t>White willow</t>
  </si>
  <si>
    <t>Salix alba</t>
  </si>
  <si>
    <t>WWL</t>
  </si>
  <si>
    <t>Whitebeam</t>
  </si>
  <si>
    <t>Sorbus aria</t>
  </si>
  <si>
    <t>WHI</t>
  </si>
  <si>
    <t>Wild cherry/gean</t>
  </si>
  <si>
    <t>Prunus avium</t>
  </si>
  <si>
    <t>WCH</t>
  </si>
  <si>
    <t>Wild service tree</t>
  </si>
  <si>
    <t>Sorbus torminalis</t>
  </si>
  <si>
    <t>WST</t>
  </si>
  <si>
    <t>Wych elm</t>
  </si>
  <si>
    <t>Ulmus glabra</t>
  </si>
  <si>
    <t>WEM</t>
  </si>
  <si>
    <t>BI/AR/HAZ</t>
  </si>
  <si>
    <t>Auto</t>
  </si>
  <si>
    <t>Application Summary</t>
  </si>
  <si>
    <t>Item/ Activity</t>
  </si>
  <si>
    <t>Overall Quanitity across agreement</t>
  </si>
  <si>
    <t>Standard Cost per unit (50%)</t>
  </si>
  <si>
    <t>% Tree Cover</t>
  </si>
  <si>
    <t>Points awarded</t>
  </si>
  <si>
    <t>Project Information and Scoring</t>
  </si>
  <si>
    <t>0-5%</t>
  </si>
  <si>
    <t>6-10%</t>
  </si>
  <si>
    <t>11-15%</t>
  </si>
  <si>
    <t>16-20%</t>
  </si>
  <si>
    <t>21-30%</t>
  </si>
  <si>
    <t>&gt;30%</t>
  </si>
  <si>
    <t>Planting Details</t>
  </si>
  <si>
    <t>ParcelList</t>
  </si>
  <si>
    <t>Land Parcel look up reference</t>
  </si>
  <si>
    <t xml:space="preserve">Grid Ref Lookup </t>
  </si>
  <si>
    <t>a, b, c</t>
  </si>
  <si>
    <t>Urban Tree Challenge Fund - 2019/20
Application Form - Annex</t>
  </si>
  <si>
    <t>A</t>
  </si>
  <si>
    <t>B</t>
  </si>
  <si>
    <t>C</t>
  </si>
  <si>
    <t>D</t>
  </si>
  <si>
    <t>E</t>
  </si>
  <si>
    <t>F</t>
  </si>
  <si>
    <t>G</t>
  </si>
  <si>
    <t>H</t>
  </si>
  <si>
    <t>I</t>
  </si>
  <si>
    <t>Project Reference</t>
  </si>
  <si>
    <t>J</t>
  </si>
  <si>
    <t>K</t>
  </si>
  <si>
    <t>L</t>
  </si>
  <si>
    <t>M</t>
  </si>
  <si>
    <t>N</t>
  </si>
  <si>
    <t>O</t>
  </si>
  <si>
    <t>P</t>
  </si>
  <si>
    <t>Q</t>
  </si>
  <si>
    <t>R</t>
  </si>
  <si>
    <t>S</t>
  </si>
  <si>
    <t>U</t>
  </si>
  <si>
    <t>T</t>
  </si>
  <si>
    <t>V</t>
  </si>
  <si>
    <t>Central Grid Reference</t>
  </si>
  <si>
    <t>LP1234 5678</t>
  </si>
  <si>
    <t>Name of proposed project/ bid:</t>
  </si>
  <si>
    <t xml:space="preserve">Name of Organisation: </t>
  </si>
  <si>
    <t>Low</t>
  </si>
  <si>
    <t>Medium</t>
  </si>
  <si>
    <t>High</t>
  </si>
  <si>
    <t>Low Canopy Cover</t>
  </si>
  <si>
    <t>Tree cover</t>
  </si>
  <si>
    <t>HIDDEN</t>
  </si>
  <si>
    <t>Error messages</t>
  </si>
  <si>
    <t>Number of standard trees per project</t>
  </si>
  <si>
    <t>Number of small trees per block</t>
  </si>
  <si>
    <t>Planting threshold</t>
  </si>
  <si>
    <t>Spacing</t>
  </si>
  <si>
    <t>2m x 2m</t>
  </si>
  <si>
    <t>2.5m x 2.5m</t>
  </si>
  <si>
    <t>Approximate planting area in hectares (ha)</t>
  </si>
  <si>
    <t>Spacing  Matrix</t>
  </si>
  <si>
    <t>Eligibility</t>
  </si>
  <si>
    <t>Funding</t>
  </si>
  <si>
    <t>Project Details</t>
  </si>
  <si>
    <r>
      <t xml:space="preserve">Total value of project </t>
    </r>
    <r>
      <rPr>
        <sz val="10"/>
        <color theme="1"/>
        <rFont val="Calibri"/>
        <family val="2"/>
        <scheme val="minor"/>
      </rPr>
      <t>(please state) (£)</t>
    </r>
  </si>
  <si>
    <t>Total Value of Grant Aid applied for</t>
  </si>
  <si>
    <t>Click here for the Urban Tree Manual</t>
  </si>
  <si>
    <t>Large Trees</t>
  </si>
  <si>
    <t>Small Trees</t>
  </si>
  <si>
    <t>Priority People</t>
  </si>
  <si>
    <t>Total Score</t>
  </si>
  <si>
    <t>Tree Type</t>
  </si>
  <si>
    <t>% of total application in Low</t>
  </si>
  <si>
    <t>% of total application in Medium</t>
  </si>
  <si>
    <t>Block minimum of 10 standard trees has not been met</t>
  </si>
  <si>
    <t>Block minimum of 150 small trees has not been met</t>
  </si>
  <si>
    <t>Block minimum of 10 standard trees and 150 small trees has not been met</t>
  </si>
  <si>
    <r>
      <t xml:space="preserve">What is the tree canopy cover value in the project area? (High, Medium, Low, N/A) 
</t>
    </r>
    <r>
      <rPr>
        <sz val="10"/>
        <color theme="1"/>
        <rFont val="Calibri"/>
        <family val="2"/>
        <scheme val="minor"/>
      </rPr>
      <t>(use drop down list)</t>
    </r>
  </si>
  <si>
    <t>N/A</t>
  </si>
  <si>
    <t>Grand fir</t>
  </si>
  <si>
    <t>other cedar</t>
  </si>
  <si>
    <t>other spruce</t>
  </si>
  <si>
    <t>% Intervention rate applied for</t>
  </si>
  <si>
    <t>Number of trees per individual block</t>
  </si>
  <si>
    <t>1m x 1m (minimum)</t>
  </si>
  <si>
    <t>150 (minimum tree number)</t>
  </si>
  <si>
    <t>0.5 (maximum block area)</t>
  </si>
  <si>
    <t>1.5m x 1.5m</t>
  </si>
  <si>
    <r>
      <rPr>
        <b/>
        <sz val="10"/>
        <color theme="1"/>
        <rFont val="Arial"/>
        <family val="2"/>
      </rPr>
      <t>This worksheet can be used as a guide to assist with working out tree spacing in your application.</t>
    </r>
    <r>
      <rPr>
        <sz val="10"/>
        <color theme="1"/>
        <rFont val="Arial"/>
        <family val="2"/>
      </rPr>
      <t xml:space="preserve"> This worksheet has been provided for use with W</t>
    </r>
    <r>
      <rPr>
        <sz val="10"/>
        <rFont val="Arial"/>
        <family val="2"/>
      </rPr>
      <t>orksheet 2 - Planting Details</t>
    </r>
    <r>
      <rPr>
        <sz val="10"/>
        <color theme="1"/>
        <rFont val="Arial"/>
        <family val="2"/>
      </rPr>
      <t xml:space="preserve">. 
The spacing matrix has been provided to illustrate the area that will be covered by trees at different spacings. It should be used as a guide to </t>
    </r>
    <r>
      <rPr>
        <b/>
        <sz val="10"/>
        <color theme="1"/>
        <rFont val="Arial"/>
        <family val="2"/>
      </rPr>
      <t>ensure your planting does not exceed 0.5ha</t>
    </r>
    <r>
      <rPr>
        <sz val="10"/>
        <color theme="1"/>
        <rFont val="Arial"/>
        <family val="2"/>
      </rPr>
      <t xml:space="preserve"> which is the maximum permissible area that can be planted in a single block. Please note, values may be different for linear and other planting designs.
Note - this sheet is supplementary to your application and you cannot edit anything on this sheet.</t>
    </r>
  </si>
  <si>
    <t>W</t>
  </si>
  <si>
    <t>% of total application in High or N/A</t>
  </si>
  <si>
    <t>Large Trees Project Total</t>
  </si>
  <si>
    <t>Adjusted (for check only)</t>
  </si>
  <si>
    <t>Project Score</t>
  </si>
  <si>
    <t>Combined average project score</t>
  </si>
  <si>
    <t>Tree</t>
  </si>
  <si>
    <t>Number of trees in layer</t>
  </si>
  <si>
    <t>% application in layer</t>
  </si>
  <si>
    <t>Points awarded (out of 100)</t>
  </si>
  <si>
    <t>Large</t>
  </si>
  <si>
    <t>Small</t>
  </si>
  <si>
    <t>Low Tree Canopy Cover</t>
  </si>
  <si>
    <t>Low (maximum 100 points)</t>
  </si>
  <si>
    <t>Medium (maximum 50 points)</t>
  </si>
  <si>
    <t>Number of trees</t>
  </si>
  <si>
    <t>% application</t>
  </si>
  <si>
    <t>Total Points</t>
  </si>
  <si>
    <t>"Combined average" Application Score</t>
  </si>
  <si>
    <t>HIDDEN BELOW THIS LINE</t>
  </si>
  <si>
    <t>For example: Low</t>
  </si>
  <si>
    <t>Total number of trees</t>
  </si>
  <si>
    <t>CHECK</t>
  </si>
  <si>
    <t>Numbers from Sheet 1</t>
  </si>
  <si>
    <t>Canopy Cover</t>
  </si>
  <si>
    <t>Surface Type</t>
  </si>
  <si>
    <t>Planting block area calculation (ha)</t>
  </si>
  <si>
    <t>Exceeded maximum planting block area of 0.5ha</t>
  </si>
  <si>
    <t>Planting threshold OK?</t>
  </si>
  <si>
    <t>Planting block area OK?</t>
  </si>
  <si>
    <t>Error?</t>
  </si>
  <si>
    <t>Maximum Grant Aid Available</t>
  </si>
  <si>
    <t>Total Maximum Grant Aid Available</t>
  </si>
  <si>
    <t>High and N/A (0 points)</t>
  </si>
  <si>
    <t>Combined average score From Sheet 1</t>
  </si>
  <si>
    <t>Small Trees Project Total</t>
  </si>
  <si>
    <r>
      <t xml:space="preserve">What method have you used to identify tree canopy cover? </t>
    </r>
    <r>
      <rPr>
        <sz val="10"/>
        <color theme="1"/>
        <rFont val="Calibri"/>
        <family val="2"/>
        <scheme val="minor"/>
      </rPr>
      <t>(use drop down list)</t>
    </r>
  </si>
  <si>
    <t>UTCF Priority Places</t>
  </si>
  <si>
    <t>Tree Cover Method</t>
  </si>
  <si>
    <t xml:space="preserve">UTCF Priority Places </t>
  </si>
  <si>
    <t>Blueskies National Tree Map</t>
  </si>
  <si>
    <t>Proximitree</t>
  </si>
  <si>
    <t>i-Tree Eco</t>
  </si>
  <si>
    <t>i-Tree Canopy</t>
  </si>
  <si>
    <r>
      <t xml:space="preserve">Is the project in or touching the UTCF  Priority People layer?
</t>
    </r>
    <r>
      <rPr>
        <sz val="10"/>
        <rFont val="Calibri"/>
        <family val="2"/>
        <scheme val="minor"/>
      </rPr>
      <t xml:space="preserve">(use drop down list) </t>
    </r>
  </si>
  <si>
    <r>
      <t xml:space="preserve">% intervention rate applied for
</t>
    </r>
    <r>
      <rPr>
        <sz val="10"/>
        <color theme="1"/>
        <rFont val="Calibri"/>
        <family val="2"/>
        <scheme val="minor"/>
      </rPr>
      <t>(must be 50% or less)</t>
    </r>
  </si>
  <si>
    <r>
      <t xml:space="preserve">Species Breakdown </t>
    </r>
    <r>
      <rPr>
        <sz val="9"/>
        <color theme="1"/>
        <rFont val="Calibri"/>
        <family val="2"/>
        <scheme val="minor"/>
      </rPr>
      <t>(use species  codes in species list)</t>
    </r>
  </si>
  <si>
    <r>
      <t xml:space="preserve">Additional protection required? 
</t>
    </r>
    <r>
      <rPr>
        <sz val="9"/>
        <color theme="1"/>
        <rFont val="Calibri"/>
        <family val="2"/>
        <scheme val="minor"/>
      </rPr>
      <t>(please give detail)</t>
    </r>
  </si>
  <si>
    <r>
      <t xml:space="preserve">Type of planting
</t>
    </r>
    <r>
      <rPr>
        <sz val="9"/>
        <color theme="1"/>
        <rFont val="Calibri"/>
        <family val="2"/>
        <scheme val="minor"/>
      </rPr>
      <t>(use drop down)</t>
    </r>
  </si>
  <si>
    <r>
      <t xml:space="preserve">Number of trees
 </t>
    </r>
    <r>
      <rPr>
        <sz val="9"/>
        <color theme="1"/>
        <rFont val="Calibri"/>
        <family val="2"/>
        <scheme val="minor"/>
      </rPr>
      <t>(units)</t>
    </r>
  </si>
  <si>
    <r>
      <t xml:space="preserve">Number of trees 
</t>
    </r>
    <r>
      <rPr>
        <sz val="9"/>
        <color theme="1"/>
        <rFont val="Calibri"/>
        <family val="2"/>
        <scheme val="minor"/>
      </rPr>
      <t>(units)</t>
    </r>
  </si>
  <si>
    <r>
      <t xml:space="preserve">Spacing (m) eg. 1m x1m </t>
    </r>
    <r>
      <rPr>
        <sz val="9"/>
        <color theme="1"/>
        <rFont val="Calibri"/>
        <family val="2"/>
        <scheme val="minor"/>
      </rPr>
      <t>(please put each value in separate cell and refer to Spacing Matrix for reference</t>
    </r>
    <r>
      <rPr>
        <b/>
        <sz val="9"/>
        <color theme="1"/>
        <rFont val="Calibri"/>
        <family val="2"/>
        <scheme val="minor"/>
      </rPr>
      <t>)</t>
    </r>
  </si>
  <si>
    <r>
      <t xml:space="preserve">Spacing (m) eg. 1m x 1m </t>
    </r>
    <r>
      <rPr>
        <sz val="9"/>
        <color theme="1"/>
        <rFont val="Calibri"/>
        <family val="2"/>
        <scheme val="minor"/>
      </rPr>
      <t>(please put each value in separate cell and refer to Spacing Matrix for reference)</t>
    </r>
  </si>
  <si>
    <t>X</t>
  </si>
  <si>
    <r>
      <t>Within planting threshold? (min 10 standard trees, 150 small trees, maximum planting block area 0.5 ha?</t>
    </r>
    <r>
      <rPr>
        <b/>
        <sz val="11"/>
        <rFont val="Calibri"/>
        <family val="2"/>
        <scheme val="minor"/>
      </rPr>
      <t xml:space="preserve">) 
</t>
    </r>
    <r>
      <rPr>
        <sz val="9"/>
        <rFont val="Calibri"/>
        <family val="2"/>
        <scheme val="minor"/>
      </rPr>
      <t>(autocalculate)</t>
    </r>
  </si>
  <si>
    <t>ID ref for index match on this Annex</t>
  </si>
  <si>
    <r>
      <t xml:space="preserve">Is the project within the UTCF Trees Close to People Layer (see eligibility map)? 
</t>
    </r>
    <r>
      <rPr>
        <sz val="10"/>
        <color theme="1"/>
        <rFont val="Calibri"/>
        <family val="2"/>
        <scheme val="minor"/>
      </rPr>
      <t>(use drop down list)</t>
    </r>
  </si>
  <si>
    <t>Click here to access the FC Map Browser</t>
  </si>
  <si>
    <r>
      <rPr>
        <b/>
        <sz val="14"/>
        <color theme="1"/>
        <rFont val="Calibri"/>
        <family val="2"/>
        <scheme val="minor"/>
      </rPr>
      <t>How to Complete Part 1:</t>
    </r>
    <r>
      <rPr>
        <sz val="11"/>
        <color theme="1"/>
        <rFont val="Calibri"/>
        <family val="2"/>
        <scheme val="minor"/>
      </rPr>
      <t xml:space="preserve">
Please enter the details of the projects you wish to include in your application form below. All details should match the accompanying map(s) and/or shapefiles you submit with this application. You must start in column B and work your way across the worksheet for each project. Mandatory cells will be highlighted in yellow as you complete the table.
</t>
    </r>
    <r>
      <rPr>
        <b/>
        <sz val="12"/>
        <color theme="1"/>
        <rFont val="Calibri"/>
        <family val="2"/>
        <scheme val="minor"/>
      </rPr>
      <t>Project Details:</t>
    </r>
    <r>
      <rPr>
        <sz val="11"/>
        <color theme="1"/>
        <rFont val="Calibri"/>
        <family val="2"/>
        <scheme val="minor"/>
      </rPr>
      <t xml:space="preserve">
Columns B-D require information about each project. in column B, provide a suitable name for your project - this could be a street name, a local park or area or a project ID number. Column C requires a central grid reference so that the project is easily identifiable on a map for cross checking purposes. This should be reflected on the supporting map and the map reference should be noted in column D.
</t>
    </r>
    <r>
      <rPr>
        <sz val="11"/>
        <rFont val="Calibri"/>
        <family val="2"/>
        <scheme val="minor"/>
      </rPr>
      <t xml:space="preserve">
</t>
    </r>
    <r>
      <rPr>
        <b/>
        <sz val="12"/>
        <rFont val="Calibri"/>
        <family val="2"/>
        <scheme val="minor"/>
      </rPr>
      <t>Eligibility checks and Self-scoring:</t>
    </r>
    <r>
      <rPr>
        <b/>
        <sz val="11"/>
        <rFont val="Calibri"/>
        <family val="2"/>
        <scheme val="minor"/>
      </rPr>
      <t xml:space="preserve">
</t>
    </r>
    <r>
      <rPr>
        <sz val="11"/>
        <rFont val="Calibri"/>
        <family val="2"/>
        <scheme val="minor"/>
      </rPr>
      <t xml:space="preserve">Columns E-H require the use of the FC map browser tool to complete. See below for link.
An eligibility requirement of the Urban Tree Challenge Fund is that projects must be located in urban or peri-urban areas. You must complete column E using the map layer "UTCF - Trees Close to People". </t>
    </r>
    <r>
      <rPr>
        <b/>
        <sz val="11"/>
        <rFont val="Calibri"/>
        <family val="2"/>
        <scheme val="minor"/>
      </rPr>
      <t>Each project must be located within this layer</t>
    </r>
    <r>
      <rPr>
        <sz val="11"/>
        <rFont val="Calibri"/>
        <family val="2"/>
        <scheme val="minor"/>
      </rPr>
      <t xml:space="preserve"> and you should specify this using the drop down list. </t>
    </r>
    <r>
      <rPr>
        <b/>
        <sz val="11"/>
        <rFont val="Calibri"/>
        <family val="2"/>
        <scheme val="minor"/>
      </rPr>
      <t>If your project is not within this map layer then it will not be eligible for the fund</t>
    </r>
    <r>
      <rPr>
        <sz val="11"/>
        <rFont val="Calibri"/>
        <family val="2"/>
        <scheme val="minor"/>
      </rPr>
      <t>.
Self- scoring must be undertaken for each project included in this application. 
For column F you will need to identify if your project is in a targeting area for priority people using the mapping layer "UTCF - Priority People". Projects which are within or touching this layer will score. You will need to use the drop down list to identify if your project has scored. Projects can still be included if they are not within this layer but will not receive a score. 
For column G you will need to identify the tree canopy cover for your project using the mapping layer "UTCF - Priority Places". The layer is broken down into three categories - low, medium and high and your project should be within or touching this layer to receive a score. If your project crosses two categories, you can use the lower value which will provide you with a higher score. If your project is not covered by this layer then please select "N/A". Your project will still be accepted but you will not receive a score. Use the drop down list to identify if your project is in a low, medium or high canopy cover area or N/A.
Where you would like to use an alternative source to identify the tree canopy cover value, please see the UTCF gov.uk page for further details on how to do this. 
You must use column H to identify your method for calculating tree canopy cover.
The application form will calculate an overall score for your application for both Large and Small trees for Priority People and Priority Places which will be shown in the summary worksheet. These summary values can be used to populate section 3.2 of your .pdf application form.</t>
    </r>
    <r>
      <rPr>
        <sz val="11"/>
        <color rgb="FFFF0000"/>
        <rFont val="Calibri"/>
        <family val="2"/>
        <scheme val="minor"/>
      </rPr>
      <t xml:space="preserve">
</t>
    </r>
  </si>
  <si>
    <t>Street trees</t>
  </si>
  <si>
    <t>Street Trees</t>
  </si>
  <si>
    <r>
      <rPr>
        <b/>
        <sz val="10"/>
        <color theme="1"/>
        <rFont val="Arial"/>
        <family val="2"/>
      </rPr>
      <t>Please use this worksheet as a guide to species names and codes to support your application</t>
    </r>
    <r>
      <rPr>
        <sz val="10"/>
        <color theme="1"/>
        <rFont val="Arial"/>
        <family val="2"/>
      </rPr>
      <t xml:space="preserve">. This worksheet has been provided for use with </t>
    </r>
    <r>
      <rPr>
        <sz val="10"/>
        <rFont val="Arial"/>
        <family val="2"/>
      </rPr>
      <t xml:space="preserve">Worksheet 2 - Planting Details </t>
    </r>
    <r>
      <rPr>
        <sz val="10"/>
        <color theme="1"/>
        <rFont val="Arial"/>
        <family val="2"/>
      </rPr>
      <t xml:space="preserve">when detailing your species breakdown. 
The below list should be used as a guideline for small tree (feathers and whips) planting but is not exhaustive. Other species can be planted but they must be suitable for the location and specific site conditions. For suitable species for large tree (standards) planting you should refer to the Urban Tree Manaul and seek expert advice from a competent person.
Please note - due to tree health issues, funding for the planting of ash trees (Fraxinus excelsior) or larch trees (Larix spp) is not available under the Urban Tree Challenge Fund.
Note - this sheet is supplementary to your application and you cannot edit anything on this sheet.
</t>
    </r>
  </si>
  <si>
    <t>Funding Details</t>
  </si>
  <si>
    <r>
      <rPr>
        <b/>
        <sz val="14"/>
        <color theme="1"/>
        <rFont val="Calibri"/>
        <family val="2"/>
        <scheme val="minor"/>
      </rPr>
      <t>How to Complete Part 4:</t>
    </r>
    <r>
      <rPr>
        <sz val="11"/>
        <color theme="1"/>
        <rFont val="Calibri"/>
        <family val="2"/>
        <scheme val="minor"/>
      </rPr>
      <t xml:space="preserve">
This application summary will be populated as you complete the application form. Please keep checking back here to ensure this information matches your understanding. You do not need to complete any section of Part 4, it is for reference only. The values in this worksheet can be used to populate the corresponding values required for the PDF application form. 
Please note there is a minimum value you must acheive to be eligible for grant support. Any bids which have not met this minimum value will be highlighted in red. Only under exceptional circumstances, will we accept bids below the mimimum threshold and this will need to be discussed with the Urban Tree Challenge Fund Project Manager.</t>
    </r>
  </si>
  <si>
    <r>
      <rPr>
        <b/>
        <sz val="14"/>
        <color theme="1"/>
        <rFont val="Calibri"/>
        <family val="2"/>
        <scheme val="minor"/>
      </rPr>
      <t xml:space="preserve">How to Complete Part 2:
</t>
    </r>
    <r>
      <rPr>
        <sz val="11"/>
        <color theme="1"/>
        <rFont val="Calibri"/>
        <family val="2"/>
        <scheme val="minor"/>
      </rPr>
      <t xml:space="preserve">Please complete the table below with funding details for each project. This includes the total value of your proposed project (including your match funding value) and the value of funding you would like to request.
</t>
    </r>
    <r>
      <rPr>
        <b/>
        <sz val="11"/>
        <color theme="1"/>
        <rFont val="Calibri"/>
        <family val="2"/>
        <scheme val="minor"/>
      </rPr>
      <t xml:space="preserve">
You must complete the mandatory columns in worksheet 1- Project Details and Scoring and worksheet 2-Planting details before you can begin to populate this sheet.</t>
    </r>
    <r>
      <rPr>
        <sz val="11"/>
        <color theme="1"/>
        <rFont val="Calibri"/>
        <family val="2"/>
        <scheme val="minor"/>
      </rPr>
      <t xml:space="preserve">
Column D must state the total value of each project at 100% cost. This should be the sum of matched funding secured and funding applied for under UTCF. 
Column E is autocalculated and will draw the value from worksheet 2 once details have been completed. Column F identifies the maximum funding available calculated at an intervention rate of 50% of standard costs. If you are able deliver the project at a lower intervention rate of funding support (ie. you are able to raise a higher proportion of the value required to deliver the project through match funding), you have the option of seeking a lower intervention rate from the Urban Tree Challenge Fund. This will be taken into account by the Forestry Commission when awarding points for Value for Money. 
To do so you should enter a value into column F stating the funding value you wish to receive. You must only enter a value which is lower than the total calculated in column E. Column G will calculate the intervention rate you are applying for. 
</t>
    </r>
  </si>
  <si>
    <r>
      <t xml:space="preserve">Total value of funding available (50% standard cost)
</t>
    </r>
    <r>
      <rPr>
        <sz val="10"/>
        <color theme="1"/>
        <rFont val="Calibri"/>
        <family val="2"/>
        <scheme val="minor"/>
      </rPr>
      <t>(autocalculated from worksheet 2) (£)</t>
    </r>
  </si>
  <si>
    <r>
      <t xml:space="preserve">Total value of funding requested from UTCF
</t>
    </r>
    <r>
      <rPr>
        <sz val="10"/>
        <color theme="1"/>
        <rFont val="Calibri"/>
        <family val="2"/>
        <scheme val="minor"/>
      </rPr>
      <t>(Please state) (£) 
NOTE: Must not exceed value in column E</t>
    </r>
  </si>
  <si>
    <r>
      <rPr>
        <b/>
        <sz val="14"/>
        <color theme="1"/>
        <rFont val="Calibri"/>
        <family val="2"/>
        <scheme val="minor"/>
      </rPr>
      <t>Guidance on Completing Your Application to the Urban Tree Challenge Fund - 2019/20</t>
    </r>
    <r>
      <rPr>
        <sz val="11"/>
        <color theme="1"/>
        <rFont val="Calibri"/>
        <family val="2"/>
        <scheme val="minor"/>
      </rPr>
      <t xml:space="preserve">
This form must be completed and submitted along with the main pdf application form and an application map(s), identifying the area of proposed planting. The deadline for submission is midnight on 28 July 2019.
The Urban Tree Challenge Fund 19/20 application form is made up of a pdf application form and 4 worksheets in this workbook. There are an additional two worksheets in this workbook which provide supporting information to help with the completion of your application  (a list of recommended species and a spacing matrix to aid with tree number calculation). 
</t>
    </r>
    <r>
      <rPr>
        <b/>
        <sz val="12"/>
        <color theme="1"/>
        <rFont val="Calibri"/>
        <family val="2"/>
        <scheme val="minor"/>
      </rPr>
      <t>Completing the application form:</t>
    </r>
    <r>
      <rPr>
        <sz val="11"/>
        <color theme="1"/>
        <rFont val="Calibri"/>
        <family val="2"/>
        <scheme val="minor"/>
      </rPr>
      <t xml:space="preserve">
There are specific instructions for completing each worksheet in this application form. These are placed at the top of each worksheet, in a grey box like this one. </t>
    </r>
    <r>
      <rPr>
        <b/>
        <sz val="11"/>
        <color theme="1"/>
        <rFont val="Calibri"/>
        <family val="2"/>
        <scheme val="minor"/>
      </rPr>
      <t>You should read the instructions before scrolling down or across to complete the required fields in each worksheet.</t>
    </r>
    <r>
      <rPr>
        <sz val="11"/>
        <color theme="1"/>
        <rFont val="Calibri"/>
        <family val="2"/>
        <scheme val="minor"/>
      </rPr>
      <t xml:space="preserve"> If you are viewing the form in Microsoft Excel, all mandatory fields will be highlighted in yellow until they are completed (this functionality may not be available if opening the form in other software platforms).</t>
    </r>
    <r>
      <rPr>
        <sz val="11"/>
        <rFont val="Calibri"/>
        <family val="2"/>
        <scheme val="minor"/>
      </rPr>
      <t xml:space="preserve"> Fields that do not require input from you will be filled in grey and will usually be locked for editing. Some fields require entries to be in a particular format. You will see an error message if your entry does not match the required format. Several questions require you to choose an answer from a dropdown list; this will be indicated in the question or column heading.</t>
    </r>
    <r>
      <rPr>
        <sz val="11"/>
        <color theme="1"/>
        <rFont val="Calibri"/>
        <family val="2"/>
        <scheme val="minor"/>
      </rPr>
      <t xml:space="preserve">
</t>
    </r>
    <r>
      <rPr>
        <b/>
        <sz val="12"/>
        <color theme="1"/>
        <rFont val="Calibri"/>
        <family val="2"/>
        <scheme val="minor"/>
      </rPr>
      <t>Returning the application form:</t>
    </r>
    <r>
      <rPr>
        <sz val="11"/>
        <color theme="1"/>
        <rFont val="Calibri"/>
        <family val="2"/>
        <scheme val="minor"/>
      </rPr>
      <t xml:space="preserve">
I</t>
    </r>
    <r>
      <rPr>
        <b/>
        <sz val="11"/>
        <color theme="1"/>
        <rFont val="Calibri"/>
        <family val="2"/>
        <scheme val="minor"/>
      </rPr>
      <t xml:space="preserve">t is strongly preferred that you EMAIL this application form, once completed, to UTCF@forestrycommission.gov.uk. Please do not convert the file to .pdf or any other format before emailing. </t>
    </r>
    <r>
      <rPr>
        <sz val="11"/>
        <color theme="1"/>
        <rFont val="Calibri"/>
        <family val="2"/>
        <scheme val="minor"/>
      </rPr>
      <t xml:space="preserve">Your application form should be accompanied by a pdf application form and at least one map (see www.gov.uk/guidance/urban-tree-challenge-fund for further guidance on what you need to submit). 
</t>
    </r>
    <r>
      <rPr>
        <b/>
        <sz val="12"/>
        <color theme="1"/>
        <rFont val="Calibri"/>
        <family val="2"/>
        <scheme val="minor"/>
      </rPr>
      <t>Printing the application form:</t>
    </r>
    <r>
      <rPr>
        <sz val="11"/>
        <color theme="1"/>
        <rFont val="Calibri"/>
        <family val="2"/>
        <scheme val="minor"/>
      </rPr>
      <t xml:space="preserve">
If you wish to print this form, do not use 'Page Layout' on the View tab as it will reset the print area and prevent some parts from printing correctly. If this happens you will need to set your own print area for each of these worksheets by clicking on the Page Layout tab at the top, selecting the area you wish to print, and clicking on Print Area &gt; Set Print Area. The pre-set print area has been chosen so that instruction boxes such as this one will not print.
</t>
    </r>
    <r>
      <rPr>
        <b/>
        <sz val="12"/>
        <color theme="1"/>
        <rFont val="Calibri"/>
        <family val="2"/>
        <scheme val="minor"/>
      </rPr>
      <t>How we will use your information:</t>
    </r>
    <r>
      <rPr>
        <sz val="11"/>
        <color theme="1"/>
        <rFont val="Calibri"/>
        <family val="2"/>
        <scheme val="minor"/>
      </rPr>
      <t xml:space="preserve">
</t>
    </r>
    <r>
      <rPr>
        <sz val="11"/>
        <rFont val="Calibri"/>
        <family val="2"/>
        <scheme val="minor"/>
      </rPr>
      <t xml:space="preserve">We are required to collect a number of personal details of the applicant (and, where relevent, the agent) in order to be able to process your application. Please see the .pdf application form Part 6 and 7 for further information on how we will use your information. 
</t>
    </r>
  </si>
  <si>
    <t>% of total application in Priority People layer</t>
  </si>
  <si>
    <r>
      <t xml:space="preserve">Total value of funding available per block (50% standard cost)
</t>
    </r>
    <r>
      <rPr>
        <sz val="9"/>
        <color theme="1"/>
        <rFont val="Calibri"/>
        <family val="2"/>
        <scheme val="minor"/>
      </rPr>
      <t>(autocalculate)</t>
    </r>
  </si>
  <si>
    <r>
      <t xml:space="preserve">Maximum funding available per block (£) 
</t>
    </r>
    <r>
      <rPr>
        <sz val="9"/>
        <color theme="1"/>
        <rFont val="Calibri"/>
        <family val="2"/>
        <scheme val="minor"/>
      </rPr>
      <t>(autocalculate)</t>
    </r>
  </si>
  <si>
    <r>
      <t>Print Area Row Data</t>
    </r>
    <r>
      <rPr>
        <i/>
        <sz val="10"/>
        <rFont val="Arial"/>
        <family val="2"/>
      </rPr>
      <t xml:space="preserve"> (for worksheets with variable no. of rows only)</t>
    </r>
  </si>
  <si>
    <t>Annex</t>
  </si>
  <si>
    <t>Row no. formulas</t>
  </si>
  <si>
    <t>Back up formulas for print areas in name manager</t>
  </si>
  <si>
    <t>OFFSET('2h Creation Items'!$B$6,0,0,Data!$F$8-5,16)</t>
  </si>
  <si>
    <t>Fixed</t>
  </si>
  <si>
    <t>Annex 1</t>
  </si>
  <si>
    <t>Annex 2</t>
  </si>
  <si>
    <t>Annex 3</t>
  </si>
  <si>
    <t xml:space="preserve">Summary </t>
  </si>
  <si>
    <t>OFFSET('1 - Project Details and Scoring'!$B$7,0,0,Sheet2!$S$5-6,8)</t>
  </si>
  <si>
    <t>OFFSET('3- Funding Details'!$B$3,0,0,Sheet2!$S$7-4,8)</t>
  </si>
  <si>
    <t>Type of Surface</t>
  </si>
  <si>
    <t>Grass</t>
  </si>
  <si>
    <t>Paved</t>
  </si>
  <si>
    <t>Tarmac</t>
  </si>
  <si>
    <t>Concrete</t>
  </si>
  <si>
    <r>
      <t xml:space="preserve">How to Complete Part 2:
</t>
    </r>
    <r>
      <rPr>
        <sz val="11"/>
        <color theme="1"/>
        <rFont val="Calibri"/>
        <family val="2"/>
        <scheme val="minor"/>
      </rPr>
      <t xml:space="preserve">Please complete the table below with detailed information for the proposed tree planting. 
</t>
    </r>
    <r>
      <rPr>
        <b/>
        <sz val="11"/>
        <color theme="1"/>
        <rFont val="Calibri"/>
        <family val="2"/>
        <scheme val="minor"/>
      </rPr>
      <t>You must complete columns B-D in worksheet 1- Project Details and Scoring before you can begin to populate this sheet.</t>
    </r>
    <r>
      <rPr>
        <sz val="11"/>
        <color theme="1"/>
        <rFont val="Calibri"/>
        <family val="2"/>
        <scheme val="minor"/>
      </rPr>
      <t xml:space="preserve"> Only by entering project details in worksheet 1 first will you be able to select the appropriate projects in the drop down list in column B in this worksheet.  Columns B-D allow you to break a project down into smaller planting blocks if you wish to do so. The block reference you assign in column C should reflect the references used on your application maps.
Columns E-V should be used to detail the standard items you wish to apply for, broken down into Standards, Feathers and Whips to reflect the standard cost table in the guidance and PDF application form. Cells will turn yellow if you are required to complete them. The worksheet will calculate the total funding available for the block at a rate of 50% of standard costs in column  W. </t>
    </r>
    <r>
      <rPr>
        <b/>
        <sz val="11"/>
        <color theme="1"/>
        <rFont val="Calibri"/>
        <family val="2"/>
        <scheme val="minor"/>
      </rPr>
      <t xml:space="preserve">Within each block of planting there is a minimum requirement of 10 large trees (standards) and/ or 150 small trees (feathers or whips combined). </t>
    </r>
    <r>
      <rPr>
        <sz val="11"/>
        <color theme="1"/>
        <rFont val="Calibri"/>
        <family val="2"/>
        <scheme val="minor"/>
      </rPr>
      <t>A warning message will appear in column</t>
    </r>
    <r>
      <rPr>
        <sz val="11"/>
        <color rgb="FFFF0000"/>
        <rFont val="Calibri"/>
        <family val="2"/>
        <scheme val="minor"/>
      </rPr>
      <t xml:space="preserve"> </t>
    </r>
    <r>
      <rPr>
        <sz val="11"/>
        <rFont val="Calibri"/>
        <family val="2"/>
        <scheme val="minor"/>
      </rPr>
      <t>X</t>
    </r>
    <r>
      <rPr>
        <sz val="11"/>
        <color theme="1"/>
        <rFont val="Calibri"/>
        <family val="2"/>
        <scheme val="minor"/>
      </rPr>
      <t xml:space="preserve"> to highlight that you have not met the minimum threshold for that block - you must ajust the values in columns E, K or Q to resolve this error.
For Standard trees we require details on the type of planting. Type of planting can be selected from a drop down list (column F) or overwritten if you would like to input your own text. We also require details of the surface type you will be planting which can be selected from the drop down list in column G or overwritten. You can plant in any surface, however please note that the standard costs you will receive cover tree planting in a grass verge and any additional costs associated with planting in different surface types will need to be met via match funding. For Feathers and Whips we require detials on the spacing of trees (column L,M and R,S). You can use the spacing matrix worksheet as a guide to the estimated area your planting will cover in terms of trees and spacing. </t>
    </r>
    <r>
      <rPr>
        <b/>
        <sz val="11"/>
        <color theme="1"/>
        <rFont val="Calibri"/>
        <family val="2"/>
        <scheme val="minor"/>
      </rPr>
      <t xml:space="preserve">Please note that blocks must not be larger than  0.5ha </t>
    </r>
    <r>
      <rPr>
        <sz val="11"/>
        <color theme="1"/>
        <rFont val="Calibri"/>
        <family val="2"/>
        <scheme val="minor"/>
      </rPr>
      <t>- this is equivelant to 5,000 trees at 1m x 1m spacing. A warning message will appear in column X if you have exceeded this value and you will be required to amend your values. 
For both large and small trees we require information  on the species that will be planted and any additional protection required. Please see the guidance on the species list worksheet for information on suitable species for planting. You can detail the species breakdown using species codes or full names. If you require greater protection than that detailed in the standard costs then please state what protection you expect to use. We will not provide funding for this (you will need to cover this with match funding)  but you must illustrate that you will be providing adequate protection for the location.</t>
    </r>
  </si>
  <si>
    <t>Version 1.1 05/19</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</si>
</sst>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8" formatCode="&quot;£&quot;#,##0.00;[Red]\-&quot;£&quot;#,##0.00"/>
    <numFmt numFmtId="44" formatCode="_-&quot;£&quot;* #,##0.00_-;\-&quot;£&quot;* #,##0.00_-;_-&quot;£&quot;* &quot;-&quot;??_-;_-@_-"/>
    <numFmt numFmtId="43" formatCode="_-* #,##0.00_-;\-* #,##0.00_-;_-* &quot;-&quot;??_-;_-@_-"/>
    <numFmt numFmtId="164" formatCode="&quot;£&quot;#,##0.00"/>
    <numFmt numFmtId="165" formatCode="0.000"/>
    <numFmt numFmtId="166" formatCode="0.0"/>
    <numFmt numFmtId="167" formatCode="_-* #,##0_-;\-* #,##0_-;_-* &quot;-&quot;??_-;_-@_-"/>
  </numFmts>
  <fonts count="35" x14ac:knownFonts="1">
    <font>
      <sz val="11"/>
      <color theme="1"/>
      <name val="Calibri"/>
      <family val="2"/>
      <scheme val="minor"/>
    </font>
    <font>
      <b/>
      <sz val="11"/>
      <color theme="1"/>
      <name val="Calibri"/>
      <family val="2"/>
      <scheme val="minor"/>
    </font>
    <font>
      <b/>
      <sz val="11"/>
      <color rgb="FFFF0000"/>
      <name val="Calibri"/>
      <family val="2"/>
      <scheme val="minor"/>
    </font>
    <font>
      <i/>
      <sz val="9"/>
      <color theme="1"/>
      <name val="Calibri"/>
      <family val="2"/>
      <scheme val="minor"/>
    </font>
    <font>
      <sz val="11"/>
      <color theme="1"/>
      <name val="Calibri"/>
      <family val="2"/>
      <scheme val="minor"/>
    </font>
    <font>
      <b/>
      <sz val="9"/>
      <color theme="1"/>
      <name val="Calibri"/>
      <family val="2"/>
      <scheme val="minor"/>
    </font>
    <font>
      <sz val="10"/>
      <color theme="1"/>
      <name val="Arial"/>
      <family val="2"/>
    </font>
    <font>
      <sz val="10"/>
      <name val="Arial"/>
      <family val="2"/>
    </font>
    <font>
      <sz val="11"/>
      <color rgb="FF000000"/>
      <name val="Calibri"/>
      <family val="2"/>
    </font>
    <font>
      <sz val="11"/>
      <color theme="1"/>
      <name val="Arial"/>
      <family val="2"/>
    </font>
    <font>
      <b/>
      <sz val="10"/>
      <color theme="1"/>
      <name val="Arial"/>
      <family val="2"/>
    </font>
    <font>
      <b/>
      <sz val="11"/>
      <color theme="1"/>
      <name val="Arial"/>
      <family val="2"/>
    </font>
    <font>
      <b/>
      <u/>
      <sz val="14"/>
      <color theme="1"/>
      <name val="Arial"/>
      <family val="2"/>
    </font>
    <font>
      <b/>
      <u/>
      <sz val="14"/>
      <color theme="1"/>
      <name val="Calibri"/>
      <family val="2"/>
      <scheme val="minor"/>
    </font>
    <font>
      <sz val="11"/>
      <color rgb="FFFF0000"/>
      <name val="Calibri"/>
      <family val="2"/>
      <scheme val="minor"/>
    </font>
    <font>
      <b/>
      <sz val="18"/>
      <color theme="1"/>
      <name val="Verdana"/>
      <family val="2"/>
    </font>
    <font>
      <b/>
      <sz val="12"/>
      <color theme="1"/>
      <name val="Calibri"/>
      <family val="2"/>
      <scheme val="minor"/>
    </font>
    <font>
      <b/>
      <sz val="14"/>
      <color theme="1"/>
      <name val="Calibri"/>
      <family val="2"/>
      <scheme val="minor"/>
    </font>
    <font>
      <sz val="11"/>
      <name val="Calibri"/>
      <family val="2"/>
      <scheme val="minor"/>
    </font>
    <font>
      <b/>
      <sz val="11"/>
      <name val="Calibri"/>
      <family val="2"/>
      <scheme val="minor"/>
    </font>
    <font>
      <i/>
      <sz val="11"/>
      <color theme="1"/>
      <name val="Calibri"/>
      <family val="2"/>
      <scheme val="minor"/>
    </font>
    <font>
      <b/>
      <sz val="11"/>
      <name val="Calibri"/>
      <family val="2"/>
    </font>
    <font>
      <sz val="11"/>
      <name val="Calibri"/>
      <family val="2"/>
    </font>
    <font>
      <sz val="10"/>
      <color theme="1"/>
      <name val="Calibri"/>
      <family val="2"/>
      <scheme val="minor"/>
    </font>
    <font>
      <u/>
      <sz val="11"/>
      <color theme="10"/>
      <name val="Calibri"/>
      <family val="2"/>
      <scheme val="minor"/>
    </font>
    <font>
      <sz val="10"/>
      <name val="Calibri"/>
      <family val="2"/>
      <scheme val="minor"/>
    </font>
    <font>
      <b/>
      <i/>
      <sz val="11"/>
      <color theme="1"/>
      <name val="Calibri"/>
      <family val="2"/>
      <scheme val="minor"/>
    </font>
    <font>
      <sz val="9"/>
      <color theme="1"/>
      <name val="Calibri"/>
      <family val="2"/>
      <scheme val="minor"/>
    </font>
    <font>
      <b/>
      <sz val="12"/>
      <name val="Calibri"/>
      <family val="2"/>
      <scheme val="minor"/>
    </font>
    <font>
      <sz val="9"/>
      <name val="Calibri"/>
      <family val="2"/>
      <scheme val="minor"/>
    </font>
    <font>
      <i/>
      <sz val="9"/>
      <color rgb="FF595959"/>
      <name val="Arial"/>
      <family val="2"/>
    </font>
    <font>
      <i/>
      <sz val="10"/>
      <name val="Arial"/>
      <family val="2"/>
    </font>
    <font>
      <b/>
      <sz val="12"/>
      <name val="Arial"/>
      <family val="2"/>
    </font>
    <font>
      <b/>
      <sz val="11"/>
      <color theme="0"/>
      <name val="Calibri"/>
      <family val="2"/>
      <scheme val="minor"/>
    </font>
    <font>
      <sz val="11"/>
      <color theme="0"/>
      <name val="Calibri"/>
      <family val="2"/>
      <scheme val="minor"/>
    </font>
  </fonts>
  <fills count="26">
    <fill>
      <patternFill patternType="none"/>
    </fill>
    <fill>
      <patternFill patternType="gray125"/>
    </fill>
    <fill>
      <patternFill patternType="solid">
        <fgColor theme="8" tint="0.39997558519241921"/>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92D050"/>
        <bgColor indexed="64"/>
      </patternFill>
    </fill>
    <fill>
      <patternFill patternType="solid">
        <fgColor theme="0" tint="-0.249977111117893"/>
        <bgColor indexed="64"/>
      </patternFill>
    </fill>
    <fill>
      <patternFill patternType="gray0625">
        <bgColor theme="0" tint="-0.249977111117893"/>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249977111117893"/>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6">
    <xf numFmtId="0" fontId="0" fillId="0" borderId="0"/>
    <xf numFmtId="44" fontId="4" fillId="0" borderId="0" applyFont="0" applyFill="0" applyBorder="0" applyAlignment="0" applyProtection="0"/>
    <xf numFmtId="0" fontId="8" fillId="0" borderId="0"/>
    <xf numFmtId="9" fontId="4" fillId="0" borderId="0" applyFont="0" applyFill="0" applyBorder="0" applyAlignment="0" applyProtection="0"/>
    <xf numFmtId="0" fontId="24" fillId="0" borderId="0" applyNumberFormat="0" applyFill="0" applyBorder="0" applyAlignment="0" applyProtection="0"/>
    <xf numFmtId="43" fontId="4" fillId="0" borderId="0" applyFont="0" applyFill="0" applyBorder="0" applyAlignment="0" applyProtection="0"/>
  </cellStyleXfs>
  <cellXfs count="355">
    <xf numFmtId="0" fontId="0" fillId="0" borderId="0" xfId="0"/>
    <xf numFmtId="0" fontId="0" fillId="0" borderId="0" xfId="0" applyAlignment="1">
      <alignment wrapText="1"/>
    </xf>
    <xf numFmtId="0" fontId="0" fillId="0" borderId="1" xfId="0" applyBorder="1"/>
    <xf numFmtId="0" fontId="3" fillId="6" borderId="6" xfId="0" applyFont="1" applyFill="1" applyBorder="1" applyAlignment="1">
      <alignment wrapText="1"/>
    </xf>
    <xf numFmtId="6" fontId="3" fillId="8" borderId="6" xfId="0" applyNumberFormat="1" applyFont="1" applyFill="1" applyBorder="1" applyAlignment="1">
      <alignment wrapText="1"/>
    </xf>
    <xf numFmtId="9" fontId="3" fillId="8" borderId="11" xfId="0" applyNumberFormat="1" applyFont="1" applyFill="1" applyBorder="1" applyAlignment="1">
      <alignment wrapText="1"/>
    </xf>
    <xf numFmtId="0" fontId="0" fillId="0" borderId="1" xfId="0" applyBorder="1" applyAlignment="1">
      <alignment wrapText="1"/>
    </xf>
    <xf numFmtId="9" fontId="0" fillId="0" borderId="1" xfId="0" applyNumberFormat="1" applyBorder="1"/>
    <xf numFmtId="0" fontId="0" fillId="0" borderId="0" xfId="0"/>
    <xf numFmtId="0" fontId="0" fillId="0" borderId="0" xfId="0"/>
    <xf numFmtId="0" fontId="9" fillId="0" borderId="0" xfId="0" applyFont="1" applyProtection="1">
      <protection hidden="1"/>
    </xf>
    <xf numFmtId="0" fontId="0" fillId="0" borderId="0" xfId="0" applyAlignment="1" applyProtection="1">
      <alignment horizontal="left" wrapText="1"/>
      <protection hidden="1"/>
    </xf>
    <xf numFmtId="0" fontId="9" fillId="0" borderId="1" xfId="0" applyFont="1" applyBorder="1" applyProtection="1">
      <protection hidden="1"/>
    </xf>
    <xf numFmtId="0" fontId="9" fillId="0" borderId="1" xfId="0" applyFont="1" applyFill="1" applyBorder="1" applyProtection="1">
      <protection hidden="1"/>
    </xf>
    <xf numFmtId="0" fontId="0" fillId="0" borderId="0" xfId="0"/>
    <xf numFmtId="2" fontId="0" fillId="0" borderId="1" xfId="0" applyNumberFormat="1" applyBorder="1"/>
    <xf numFmtId="0" fontId="0" fillId="0" borderId="0" xfId="0" applyFill="1"/>
    <xf numFmtId="0" fontId="0" fillId="0" borderId="0" xfId="0" applyFill="1" applyAlignment="1">
      <alignment horizontal="center"/>
    </xf>
    <xf numFmtId="0" fontId="1" fillId="0" borderId="0" xfId="0" applyFont="1"/>
    <xf numFmtId="0" fontId="1" fillId="0" borderId="0" xfId="0" applyFont="1" applyFill="1"/>
    <xf numFmtId="0" fontId="13" fillId="0" borderId="0" xfId="0" applyFont="1"/>
    <xf numFmtId="44" fontId="0" fillId="0" borderId="1" xfId="1" applyFont="1" applyBorder="1"/>
    <xf numFmtId="0" fontId="0" fillId="0" borderId="0" xfId="0"/>
    <xf numFmtId="0" fontId="0" fillId="0" borderId="0" xfId="0" applyAlignment="1">
      <alignment horizontal="right"/>
    </xf>
    <xf numFmtId="0" fontId="1" fillId="0" borderId="1" xfId="0" applyFont="1" applyBorder="1" applyAlignment="1">
      <alignment horizontal="center"/>
    </xf>
    <xf numFmtId="0" fontId="0" fillId="11" borderId="1" xfId="0" applyFill="1" applyBorder="1"/>
    <xf numFmtId="0" fontId="0" fillId="0" borderId="0" xfId="0" applyAlignment="1">
      <alignment horizontal="left" vertical="top"/>
    </xf>
    <xf numFmtId="0" fontId="0" fillId="0" borderId="0" xfId="0" applyAlignment="1"/>
    <xf numFmtId="0" fontId="1" fillId="0" borderId="0" xfId="0" applyFont="1" applyFill="1" applyBorder="1" applyAlignment="1">
      <alignment horizontal="center" wrapText="1"/>
    </xf>
    <xf numFmtId="0" fontId="0" fillId="0" borderId="1" xfId="0" applyBorder="1" applyAlignment="1">
      <alignment horizontal="center"/>
    </xf>
    <xf numFmtId="0" fontId="20" fillId="0" borderId="1" xfId="0" applyFont="1" applyFill="1" applyBorder="1" applyAlignment="1">
      <alignment horizontal="center"/>
    </xf>
    <xf numFmtId="1" fontId="0" fillId="0" borderId="0" xfId="0" applyNumberFormat="1" applyAlignment="1">
      <alignment vertical="center"/>
    </xf>
    <xf numFmtId="0" fontId="0" fillId="0" borderId="23" xfId="0" applyBorder="1"/>
    <xf numFmtId="1" fontId="0" fillId="0" borderId="0" xfId="0" applyNumberFormat="1" applyBorder="1"/>
    <xf numFmtId="0" fontId="0" fillId="0" borderId="0" xfId="0" applyBorder="1"/>
    <xf numFmtId="44" fontId="0" fillId="0" borderId="0" xfId="1" applyFont="1" applyBorder="1"/>
    <xf numFmtId="2" fontId="0" fillId="0" borderId="0" xfId="0" applyNumberFormat="1" applyBorder="1"/>
    <xf numFmtId="0" fontId="0" fillId="0" borderId="0" xfId="0" applyFill="1" applyBorder="1"/>
    <xf numFmtId="0" fontId="0" fillId="0" borderId="1" xfId="0" applyBorder="1" applyProtection="1">
      <protection locked="0"/>
    </xf>
    <xf numFmtId="0" fontId="0" fillId="0" borderId="0" xfId="0" applyProtection="1">
      <protection locked="0"/>
    </xf>
    <xf numFmtId="2" fontId="0" fillId="0" borderId="1" xfId="0" applyNumberFormat="1" applyBorder="1" applyProtection="1">
      <protection locked="0"/>
    </xf>
    <xf numFmtId="0" fontId="20" fillId="0" borderId="10" xfId="0" applyFont="1" applyFill="1" applyBorder="1" applyAlignment="1">
      <alignment horizontal="center"/>
    </xf>
    <xf numFmtId="0" fontId="1" fillId="0" borderId="22" xfId="0" applyFont="1" applyFill="1" applyBorder="1" applyAlignment="1">
      <alignment horizontal="center" wrapText="1"/>
    </xf>
    <xf numFmtId="0" fontId="0" fillId="0" borderId="25" xfId="0" applyBorder="1"/>
    <xf numFmtId="0" fontId="0" fillId="0" borderId="26" xfId="0" applyBorder="1"/>
    <xf numFmtId="0" fontId="6" fillId="0" borderId="0" xfId="0" applyFont="1" applyAlignment="1" applyProtection="1">
      <alignment vertical="top" wrapText="1"/>
      <protection hidden="1"/>
    </xf>
    <xf numFmtId="6" fontId="3" fillId="12" borderId="5" xfId="0" applyNumberFormat="1" applyFont="1" applyFill="1" applyBorder="1" applyAlignment="1">
      <alignment wrapText="1"/>
    </xf>
    <xf numFmtId="0" fontId="19" fillId="12" borderId="1" xfId="0" applyFont="1" applyFill="1" applyBorder="1" applyAlignment="1">
      <alignment horizontal="center"/>
    </xf>
    <xf numFmtId="0" fontId="0" fillId="0" borderId="1" xfId="0" applyBorder="1" applyAlignment="1" applyProtection="1">
      <alignment wrapText="1"/>
      <protection locked="0"/>
    </xf>
    <xf numFmtId="164" fontId="0" fillId="0" borderId="1" xfId="0" applyNumberFormat="1" applyBorder="1" applyProtection="1">
      <protection locked="0"/>
    </xf>
    <xf numFmtId="8" fontId="3" fillId="7" borderId="5" xfId="0" applyNumberFormat="1" applyFont="1" applyFill="1" applyBorder="1" applyAlignment="1">
      <alignment horizontal="left" wrapText="1"/>
    </xf>
    <xf numFmtId="164" fontId="3" fillId="7" borderId="5" xfId="1" applyNumberFormat="1" applyFont="1" applyFill="1" applyBorder="1" applyAlignment="1">
      <alignment horizontal="left" wrapText="1"/>
    </xf>
    <xf numFmtId="0" fontId="6" fillId="11" borderId="15" xfId="0" applyFont="1" applyFill="1" applyBorder="1" applyAlignment="1" applyProtection="1">
      <alignment vertical="top" wrapText="1"/>
      <protection hidden="1"/>
    </xf>
    <xf numFmtId="0" fontId="6" fillId="11" borderId="5" xfId="0" applyFont="1" applyFill="1" applyBorder="1" applyAlignment="1" applyProtection="1">
      <alignment vertical="top" wrapText="1"/>
      <protection hidden="1"/>
    </xf>
    <xf numFmtId="0" fontId="11" fillId="13" borderId="1" xfId="0" applyFont="1" applyFill="1" applyBorder="1" applyProtection="1">
      <protection hidden="1"/>
    </xf>
    <xf numFmtId="0" fontId="1" fillId="9" borderId="10" xfId="0" applyFont="1" applyFill="1" applyBorder="1" applyAlignment="1">
      <alignment wrapText="1"/>
    </xf>
    <xf numFmtId="0" fontId="1" fillId="9" borderId="3" xfId="0" applyFont="1" applyFill="1" applyBorder="1" applyAlignment="1">
      <alignment wrapText="1"/>
    </xf>
    <xf numFmtId="0" fontId="1" fillId="14" borderId="10" xfId="0" applyFont="1" applyFill="1" applyBorder="1" applyAlignment="1"/>
    <xf numFmtId="0" fontId="1" fillId="14" borderId="3" xfId="0" applyFont="1" applyFill="1" applyBorder="1" applyAlignment="1"/>
    <xf numFmtId="0" fontId="1" fillId="9" borderId="1" xfId="0" applyFont="1" applyFill="1" applyBorder="1" applyAlignment="1">
      <alignment wrapText="1"/>
    </xf>
    <xf numFmtId="0" fontId="1" fillId="9" borderId="2" xfId="0" applyFont="1" applyFill="1" applyBorder="1" applyAlignment="1">
      <alignment wrapText="1"/>
    </xf>
    <xf numFmtId="1" fontId="0" fillId="0" borderId="2" xfId="0" applyNumberFormat="1" applyBorder="1" applyAlignment="1">
      <alignment horizontal="center"/>
    </xf>
    <xf numFmtId="0" fontId="1" fillId="15" borderId="1" xfId="0" applyFont="1" applyFill="1" applyBorder="1"/>
    <xf numFmtId="164" fontId="0" fillId="11" borderId="1" xfId="0" applyNumberFormat="1" applyFill="1" applyBorder="1" applyProtection="1">
      <protection hidden="1"/>
    </xf>
    <xf numFmtId="0" fontId="2" fillId="0" borderId="0" xfId="0" applyFont="1"/>
    <xf numFmtId="0" fontId="0" fillId="0" borderId="0" xfId="0"/>
    <xf numFmtId="0" fontId="22" fillId="0" borderId="1" xfId="0" applyFont="1" applyBorder="1" applyAlignment="1">
      <alignment horizontal="center" vertical="center" wrapText="1"/>
    </xf>
    <xf numFmtId="3" fontId="22" fillId="0" borderId="1" xfId="0" applyNumberFormat="1" applyFont="1" applyBorder="1" applyAlignment="1">
      <alignment horizontal="center" vertical="center" wrapText="1"/>
    </xf>
    <xf numFmtId="0" fontId="21" fillId="13" borderId="20" xfId="0" applyFont="1" applyFill="1" applyBorder="1" applyAlignment="1">
      <alignment horizontal="center" vertical="center" wrapText="1"/>
    </xf>
    <xf numFmtId="0" fontId="21" fillId="13" borderId="27" xfId="0" applyFont="1" applyFill="1" applyBorder="1" applyAlignment="1">
      <alignment horizontal="center" vertical="center" wrapText="1"/>
    </xf>
    <xf numFmtId="0" fontId="21" fillId="13" borderId="21" xfId="0" applyFont="1" applyFill="1" applyBorder="1" applyAlignment="1">
      <alignment vertical="center" wrapText="1"/>
    </xf>
    <xf numFmtId="165" fontId="22" fillId="0" borderId="2" xfId="0" applyNumberFormat="1" applyFont="1" applyBorder="1" applyAlignment="1">
      <alignment horizontal="center" vertical="center" wrapText="1"/>
    </xf>
    <xf numFmtId="0" fontId="22" fillId="0" borderId="2" xfId="0" applyFont="1" applyBorder="1" applyAlignment="1">
      <alignment horizontal="center" vertical="center" wrapText="1"/>
    </xf>
    <xf numFmtId="3" fontId="22" fillId="0" borderId="8" xfId="0" applyNumberFormat="1" applyFont="1" applyBorder="1" applyAlignment="1">
      <alignment horizontal="center" vertical="center" wrapText="1"/>
    </xf>
    <xf numFmtId="0" fontId="22" fillId="0" borderId="7" xfId="0" applyFont="1" applyBorder="1" applyAlignment="1">
      <alignment horizontal="center" vertical="center" wrapText="1"/>
    </xf>
    <xf numFmtId="0" fontId="0" fillId="0" borderId="1" xfId="0" applyBorder="1" applyAlignment="1">
      <alignment horizontal="center"/>
    </xf>
    <xf numFmtId="0" fontId="0" fillId="0" borderId="1" xfId="0" applyFont="1" applyBorder="1" applyAlignment="1">
      <alignment horizontal="center"/>
    </xf>
    <xf numFmtId="9" fontId="0" fillId="11" borderId="1" xfId="3" applyFont="1" applyFill="1" applyBorder="1" applyProtection="1">
      <protection hidden="1"/>
    </xf>
    <xf numFmtId="0" fontId="0" fillId="0" borderId="0" xfId="0" applyBorder="1" applyAlignment="1">
      <alignment wrapText="1"/>
    </xf>
    <xf numFmtId="0" fontId="0" fillId="0" borderId="0" xfId="0" applyFill="1" applyBorder="1" applyAlignment="1">
      <alignment wrapText="1"/>
    </xf>
    <xf numFmtId="1" fontId="0" fillId="0" borderId="0" xfId="0" applyNumberFormat="1" applyBorder="1" applyAlignment="1">
      <alignment wrapText="1"/>
    </xf>
    <xf numFmtId="166" fontId="0" fillId="0" borderId="0" xfId="0" applyNumberFormat="1"/>
    <xf numFmtId="0" fontId="1" fillId="19" borderId="1" xfId="0" applyFont="1" applyFill="1" applyBorder="1" applyAlignment="1">
      <alignment wrapText="1"/>
    </xf>
    <xf numFmtId="1" fontId="0" fillId="11" borderId="1" xfId="0" applyNumberFormat="1" applyFill="1" applyBorder="1"/>
    <xf numFmtId="166" fontId="0" fillId="11" borderId="1" xfId="0" applyNumberFormat="1" applyFill="1" applyBorder="1"/>
    <xf numFmtId="1" fontId="26" fillId="17" borderId="1" xfId="0" applyNumberFormat="1" applyFont="1" applyFill="1" applyBorder="1" applyAlignment="1">
      <alignment wrapText="1"/>
    </xf>
    <xf numFmtId="167" fontId="26" fillId="17" borderId="1" xfId="5" applyNumberFormat="1" applyFont="1" applyFill="1" applyBorder="1" applyAlignment="1">
      <alignment wrapText="1"/>
    </xf>
    <xf numFmtId="1" fontId="26" fillId="17" borderId="1" xfId="0" applyNumberFormat="1" applyFont="1" applyFill="1" applyBorder="1"/>
    <xf numFmtId="166" fontId="26" fillId="17" borderId="1" xfId="0" applyNumberFormat="1" applyFont="1" applyFill="1" applyBorder="1"/>
    <xf numFmtId="0" fontId="26" fillId="17" borderId="1" xfId="0" applyFont="1" applyFill="1" applyBorder="1"/>
    <xf numFmtId="166" fontId="0" fillId="17" borderId="1" xfId="0" applyNumberFormat="1" applyFill="1" applyBorder="1"/>
    <xf numFmtId="0" fontId="20" fillId="0" borderId="0" xfId="0" applyFont="1"/>
    <xf numFmtId="0" fontId="0" fillId="0" borderId="0" xfId="0"/>
    <xf numFmtId="0" fontId="0" fillId="0" borderId="1" xfId="0" applyBorder="1"/>
    <xf numFmtId="0" fontId="1" fillId="0" borderId="1" xfId="0" applyFont="1" applyBorder="1"/>
    <xf numFmtId="0" fontId="1" fillId="0" borderId="0" xfId="0" applyFont="1"/>
    <xf numFmtId="0" fontId="0" fillId="22" borderId="0" xfId="0" applyFill="1"/>
    <xf numFmtId="0" fontId="0" fillId="21" borderId="20" xfId="0" applyFill="1" applyBorder="1"/>
    <xf numFmtId="0" fontId="0" fillId="21" borderId="27" xfId="0" applyFill="1" applyBorder="1" applyAlignment="1">
      <alignment wrapText="1"/>
    </xf>
    <xf numFmtId="0" fontId="0" fillId="21" borderId="21" xfId="0" applyFill="1" applyBorder="1" applyAlignment="1">
      <alignment wrapText="1"/>
    </xf>
    <xf numFmtId="0" fontId="0" fillId="10" borderId="25" xfId="0" applyFill="1" applyBorder="1"/>
    <xf numFmtId="0" fontId="0" fillId="10" borderId="26" xfId="0" applyFill="1" applyBorder="1"/>
    <xf numFmtId="0" fontId="0" fillId="0" borderId="8" xfId="0" applyBorder="1"/>
    <xf numFmtId="0" fontId="0" fillId="8" borderId="29" xfId="0" applyFill="1" applyBorder="1"/>
    <xf numFmtId="0" fontId="0" fillId="8" borderId="1" xfId="0" applyFill="1" applyBorder="1"/>
    <xf numFmtId="0" fontId="1" fillId="2" borderId="1" xfId="0" applyFont="1" applyFill="1" applyBorder="1" applyAlignment="1">
      <alignment horizontal="center" vertical="center" wrapText="1"/>
    </xf>
    <xf numFmtId="0" fontId="0" fillId="0" borderId="35" xfId="0" applyBorder="1"/>
    <xf numFmtId="0" fontId="20" fillId="0" borderId="20" xfId="0" applyFont="1" applyBorder="1" applyAlignment="1">
      <alignment horizontal="center"/>
    </xf>
    <xf numFmtId="0" fontId="20" fillId="0" borderId="34" xfId="0" applyFont="1" applyBorder="1" applyAlignment="1">
      <alignment horizontal="center"/>
    </xf>
    <xf numFmtId="0" fontId="20" fillId="0" borderId="21" xfId="0" applyFont="1" applyBorder="1" applyAlignment="1">
      <alignment horizontal="center"/>
    </xf>
    <xf numFmtId="0" fontId="0" fillId="0" borderId="38" xfId="0" applyBorder="1"/>
    <xf numFmtId="0" fontId="0" fillId="0" borderId="40" xfId="0" applyBorder="1"/>
    <xf numFmtId="0" fontId="20" fillId="0" borderId="20" xfId="0" applyFont="1" applyBorder="1"/>
    <xf numFmtId="0" fontId="20" fillId="0" borderId="21" xfId="0" applyFont="1" applyBorder="1"/>
    <xf numFmtId="0" fontId="0" fillId="0" borderId="41" xfId="0" applyBorder="1"/>
    <xf numFmtId="0" fontId="0" fillId="0" borderId="22" xfId="0" applyBorder="1"/>
    <xf numFmtId="0" fontId="0" fillId="0" borderId="25" xfId="0" applyBorder="1" applyAlignment="1">
      <alignment wrapText="1"/>
    </xf>
    <xf numFmtId="0" fontId="0" fillId="0" borderId="26" xfId="0" applyBorder="1" applyAlignment="1">
      <alignment wrapText="1"/>
    </xf>
    <xf numFmtId="0" fontId="3" fillId="0" borderId="24" xfId="0" applyFont="1" applyFill="1" applyBorder="1" applyAlignment="1">
      <alignment wrapText="1"/>
    </xf>
    <xf numFmtId="0" fontId="3" fillId="0" borderId="6" xfId="0" applyFont="1" applyFill="1" applyBorder="1" applyAlignment="1">
      <alignment wrapText="1"/>
    </xf>
    <xf numFmtId="0" fontId="0" fillId="0" borderId="4" xfId="0" applyBorder="1" applyAlignment="1">
      <alignment wrapText="1"/>
    </xf>
    <xf numFmtId="0" fontId="0" fillId="0" borderId="24" xfId="0" applyBorder="1" applyAlignment="1">
      <alignment wrapText="1"/>
    </xf>
    <xf numFmtId="0" fontId="0" fillId="0" borderId="39" xfId="0" applyBorder="1" applyAlignment="1">
      <alignment wrapText="1"/>
    </xf>
    <xf numFmtId="0" fontId="1" fillId="0" borderId="31" xfId="0" applyFont="1" applyFill="1" applyBorder="1" applyAlignment="1">
      <alignment horizontal="center" wrapText="1"/>
    </xf>
    <xf numFmtId="0" fontId="1" fillId="0" borderId="42" xfId="0" applyFont="1" applyFill="1" applyBorder="1" applyAlignment="1">
      <alignment horizontal="center" wrapText="1"/>
    </xf>
    <xf numFmtId="0" fontId="1" fillId="0" borderId="32" xfId="0" applyFont="1" applyFill="1" applyBorder="1" applyAlignment="1">
      <alignment horizontal="center" wrapText="1"/>
    </xf>
    <xf numFmtId="0" fontId="20" fillId="0" borderId="44" xfId="0" applyFont="1" applyBorder="1"/>
    <xf numFmtId="0" fontId="0" fillId="0" borderId="45" xfId="0" applyBorder="1"/>
    <xf numFmtId="0" fontId="0" fillId="0" borderId="46" xfId="0" applyBorder="1"/>
    <xf numFmtId="0" fontId="1" fillId="0" borderId="30" xfId="0" applyFont="1" applyFill="1" applyBorder="1" applyAlignment="1">
      <alignment horizontal="center" wrapText="1"/>
    </xf>
    <xf numFmtId="0" fontId="0" fillId="11" borderId="2" xfId="0" applyFill="1" applyBorder="1"/>
    <xf numFmtId="0" fontId="0" fillId="11" borderId="7" xfId="0" applyFill="1" applyBorder="1"/>
    <xf numFmtId="0" fontId="1"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9" fontId="0" fillId="0" borderId="1" xfId="3" applyFont="1" applyBorder="1" applyAlignment="1">
      <alignment horizontal="center" vertical="center" wrapText="1"/>
    </xf>
    <xf numFmtId="1" fontId="0" fillId="0" borderId="2" xfId="0" applyNumberFormat="1" applyBorder="1" applyAlignment="1">
      <alignment horizontal="center" vertical="center"/>
    </xf>
    <xf numFmtId="9" fontId="0" fillId="0" borderId="3" xfId="0" applyNumberFormat="1" applyBorder="1" applyAlignment="1">
      <alignment horizontal="center" vertical="center"/>
    </xf>
    <xf numFmtId="9" fontId="0" fillId="0" borderId="1" xfId="0" applyNumberFormat="1" applyBorder="1" applyAlignment="1">
      <alignment horizontal="center" vertical="center"/>
    </xf>
    <xf numFmtId="1" fontId="0" fillId="0" borderId="3" xfId="0" applyNumberFormat="1" applyBorder="1" applyAlignment="1">
      <alignment horizontal="center" vertical="center"/>
    </xf>
    <xf numFmtId="0" fontId="0" fillId="3" borderId="46" xfId="0" applyFill="1" applyBorder="1"/>
    <xf numFmtId="0" fontId="0" fillId="3" borderId="47" xfId="0" applyFill="1" applyBorder="1"/>
    <xf numFmtId="9" fontId="0" fillId="0" borderId="1" xfId="0" applyNumberFormat="1" applyBorder="1" applyAlignment="1">
      <alignment horizontal="center"/>
    </xf>
    <xf numFmtId="0" fontId="0" fillId="0" borderId="0" xfId="0"/>
    <xf numFmtId="0" fontId="0" fillId="0" borderId="1" xfId="0" applyBorder="1" applyAlignment="1">
      <alignment horizontal="center"/>
    </xf>
    <xf numFmtId="0" fontId="0" fillId="0" borderId="25" xfId="0" applyBorder="1"/>
    <xf numFmtId="0" fontId="0" fillId="0" borderId="26" xfId="0" applyBorder="1"/>
    <xf numFmtId="166" fontId="0" fillId="0" borderId="0" xfId="0" applyNumberFormat="1"/>
    <xf numFmtId="1" fontId="0" fillId="11" borderId="1" xfId="0" applyNumberFormat="1" applyFill="1" applyBorder="1"/>
    <xf numFmtId="166" fontId="0" fillId="11" borderId="1" xfId="0" applyNumberFormat="1" applyFill="1" applyBorder="1"/>
    <xf numFmtId="0" fontId="0" fillId="23" borderId="1" xfId="0" applyFill="1" applyBorder="1"/>
    <xf numFmtId="0" fontId="0" fillId="13" borderId="3" xfId="0" applyFill="1" applyBorder="1"/>
    <xf numFmtId="0" fontId="0" fillId="13" borderId="1" xfId="0" applyFill="1" applyBorder="1"/>
    <xf numFmtId="0" fontId="0" fillId="19" borderId="1" xfId="0" applyFill="1" applyBorder="1"/>
    <xf numFmtId="0" fontId="0" fillId="19" borderId="2" xfId="0" applyFill="1" applyBorder="1"/>
    <xf numFmtId="0" fontId="0" fillId="0" borderId="0" xfId="0" applyAlignment="1">
      <alignment horizontal="center"/>
    </xf>
    <xf numFmtId="166" fontId="0" fillId="0" borderId="1" xfId="0" applyNumberFormat="1" applyBorder="1" applyAlignment="1">
      <alignment horizontal="center"/>
    </xf>
    <xf numFmtId="166"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8" xfId="0" applyBorder="1" applyAlignment="1">
      <alignment horizontal="center"/>
    </xf>
    <xf numFmtId="9" fontId="0" fillId="0" borderId="8" xfId="0" applyNumberFormat="1" applyBorder="1" applyAlignment="1">
      <alignment horizontal="center"/>
    </xf>
    <xf numFmtId="1" fontId="0" fillId="0" borderId="7" xfId="0" applyNumberFormat="1" applyBorder="1" applyAlignment="1">
      <alignment horizontal="center"/>
    </xf>
    <xf numFmtId="0" fontId="0" fillId="0" borderId="2" xfId="0" applyBorder="1" applyAlignment="1">
      <alignment horizontal="center"/>
    </xf>
    <xf numFmtId="1" fontId="0" fillId="3" borderId="46" xfId="0" applyNumberFormat="1" applyFill="1" applyBorder="1" applyAlignment="1">
      <alignment horizontal="center"/>
    </xf>
    <xf numFmtId="166" fontId="0" fillId="0" borderId="8" xfId="0" applyNumberFormat="1" applyBorder="1" applyAlignment="1">
      <alignment horizontal="center"/>
    </xf>
    <xf numFmtId="0" fontId="0" fillId="0" borderId="7" xfId="0" applyBorder="1" applyAlignment="1">
      <alignment horizontal="center"/>
    </xf>
    <xf numFmtId="0" fontId="0" fillId="3" borderId="29" xfId="0" applyFill="1" applyBorder="1" applyAlignment="1">
      <alignment horizontal="center"/>
    </xf>
    <xf numFmtId="0" fontId="0" fillId="8" borderId="29" xfId="0" applyFill="1" applyBorder="1" applyAlignment="1">
      <alignment horizontal="center"/>
    </xf>
    <xf numFmtId="1" fontId="0" fillId="0" borderId="8" xfId="0" applyNumberFormat="1" applyBorder="1" applyAlignment="1">
      <alignment horizontal="center"/>
    </xf>
    <xf numFmtId="0" fontId="0" fillId="11" borderId="31" xfId="0" applyFill="1" applyBorder="1"/>
    <xf numFmtId="1" fontId="0" fillId="11" borderId="32" xfId="0" applyNumberFormat="1" applyFill="1" applyBorder="1" applyAlignment="1">
      <alignment wrapText="1"/>
    </xf>
    <xf numFmtId="0" fontId="0" fillId="11" borderId="1" xfId="0" applyFill="1" applyBorder="1" applyAlignment="1">
      <alignment horizontal="center" vertical="center" wrapText="1"/>
    </xf>
    <xf numFmtId="0" fontId="18" fillId="0" borderId="0" xfId="0" applyFont="1" applyAlignment="1">
      <alignment horizontal="left" vertical="center"/>
    </xf>
    <xf numFmtId="9" fontId="3" fillId="8" borderId="6" xfId="0" applyNumberFormat="1" applyFont="1" applyFill="1" applyBorder="1" applyAlignment="1">
      <alignment wrapText="1"/>
    </xf>
    <xf numFmtId="0" fontId="0" fillId="11" borderId="6" xfId="0" applyFill="1" applyBorder="1" applyAlignment="1">
      <alignment wrapText="1"/>
    </xf>
    <xf numFmtId="0" fontId="1" fillId="2" borderId="0" xfId="0" applyFont="1" applyFill="1" applyBorder="1"/>
    <xf numFmtId="0" fontId="0" fillId="11" borderId="51" xfId="0" applyFill="1" applyBorder="1" applyAlignment="1">
      <alignment horizontal="left" vertical="top"/>
    </xf>
    <xf numFmtId="0" fontId="0" fillId="11" borderId="52" xfId="0" applyFill="1" applyBorder="1" applyAlignment="1">
      <alignment horizontal="left" vertical="top"/>
    </xf>
    <xf numFmtId="44" fontId="0" fillId="11" borderId="1" xfId="1" applyFont="1" applyFill="1" applyBorder="1" applyProtection="1">
      <protection hidden="1"/>
    </xf>
    <xf numFmtId="0" fontId="0" fillId="11" borderId="1" xfId="1" applyNumberFormat="1" applyFont="1" applyFill="1" applyBorder="1" applyAlignment="1" applyProtection="1">
      <alignment horizontal="left"/>
      <protection hidden="1"/>
    </xf>
    <xf numFmtId="0" fontId="1" fillId="4" borderId="9"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0" fillId="11" borderId="1" xfId="0" applyFill="1" applyBorder="1" applyProtection="1">
      <protection hidden="1"/>
    </xf>
    <xf numFmtId="0" fontId="0" fillId="0" borderId="0" xfId="0"/>
    <xf numFmtId="0" fontId="30" fillId="0" borderId="1" xfId="0" applyNumberFormat="1" applyFont="1" applyFill="1" applyBorder="1" applyAlignment="1" applyProtection="1">
      <alignment horizontal="center" vertical="center" wrapText="1"/>
      <protection hidden="1"/>
    </xf>
    <xf numFmtId="0" fontId="0" fillId="0" borderId="0" xfId="0" applyAlignment="1">
      <alignment horizontal="left" wrapText="1"/>
    </xf>
    <xf numFmtId="0" fontId="13" fillId="0" borderId="0" xfId="0" applyFont="1" applyAlignment="1">
      <alignment horizontal="left" wrapText="1"/>
    </xf>
    <xf numFmtId="9" fontId="3" fillId="7" borderId="5" xfId="3" applyFont="1" applyFill="1" applyBorder="1" applyAlignment="1">
      <alignment horizontal="left" wrapText="1"/>
    </xf>
    <xf numFmtId="0" fontId="7" fillId="0" borderId="1" xfId="0" applyNumberFormat="1" applyFont="1" applyFill="1" applyBorder="1" applyAlignment="1">
      <alignment horizontal="left"/>
    </xf>
    <xf numFmtId="0" fontId="7" fillId="0" borderId="1" xfId="0" applyFont="1" applyFill="1" applyBorder="1" applyAlignment="1">
      <alignment horizontal="center" vertical="center"/>
    </xf>
    <xf numFmtId="0" fontId="32" fillId="0" borderId="0" xfId="0" applyFont="1" applyFill="1" applyAlignment="1">
      <alignment horizontal="left"/>
    </xf>
    <xf numFmtId="0" fontId="32" fillId="0" borderId="0" xfId="0" applyFont="1" applyFill="1" applyAlignment="1">
      <alignment horizontal="center"/>
    </xf>
    <xf numFmtId="0" fontId="31" fillId="0" borderId="1" xfId="0" applyFont="1" applyFill="1" applyBorder="1" applyAlignment="1">
      <alignment horizontal="center" vertical="center" wrapText="1"/>
    </xf>
    <xf numFmtId="0" fontId="7" fillId="0" borderId="1" xfId="0" applyFont="1" applyFill="1" applyBorder="1" applyAlignment="1">
      <alignment horizontal="center"/>
    </xf>
    <xf numFmtId="0" fontId="7" fillId="0" borderId="1" xfId="0" applyFont="1" applyFill="1" applyBorder="1" applyAlignment="1">
      <alignment horizontal="left"/>
    </xf>
    <xf numFmtId="0" fontId="7" fillId="0" borderId="1" xfId="0" applyFont="1" applyFill="1" applyBorder="1"/>
    <xf numFmtId="0" fontId="0" fillId="0" borderId="10" xfId="0" applyBorder="1" applyProtection="1">
      <protection locked="0"/>
    </xf>
    <xf numFmtId="0" fontId="0" fillId="0" borderId="25" xfId="0" applyBorder="1" applyProtection="1">
      <protection locked="0"/>
    </xf>
    <xf numFmtId="0" fontId="0" fillId="0" borderId="3" xfId="0" applyBorder="1" applyProtection="1">
      <protection locked="0"/>
    </xf>
    <xf numFmtId="0" fontId="0" fillId="0" borderId="2" xfId="0" applyBorder="1" applyAlignment="1" applyProtection="1">
      <alignment wrapText="1"/>
      <protection locked="0"/>
    </xf>
    <xf numFmtId="44" fontId="0" fillId="11" borderId="3" xfId="1" applyFont="1" applyFill="1" applyBorder="1" applyProtection="1">
      <protection hidden="1"/>
    </xf>
    <xf numFmtId="0" fontId="3" fillId="3" borderId="5" xfId="0" applyFont="1" applyFill="1" applyBorder="1" applyAlignment="1">
      <alignment wrapText="1"/>
    </xf>
    <xf numFmtId="0" fontId="3" fillId="8" borderId="6" xfId="0" applyFont="1" applyFill="1" applyBorder="1" applyAlignment="1">
      <alignment wrapText="1"/>
    </xf>
    <xf numFmtId="0" fontId="3" fillId="7" borderId="6" xfId="0" applyFont="1" applyFill="1" applyBorder="1" applyAlignment="1">
      <alignment wrapText="1"/>
    </xf>
    <xf numFmtId="6" fontId="3" fillId="7" borderId="6" xfId="0" applyNumberFormat="1" applyFont="1" applyFill="1" applyBorder="1" applyAlignment="1">
      <alignment wrapText="1"/>
    </xf>
    <xf numFmtId="6" fontId="3" fillId="7" borderId="4" xfId="0" applyNumberFormat="1" applyFont="1" applyFill="1" applyBorder="1" applyAlignment="1">
      <alignment wrapText="1"/>
    </xf>
    <xf numFmtId="2" fontId="3" fillId="7" borderId="6" xfId="0" applyNumberFormat="1" applyFont="1" applyFill="1" applyBorder="1" applyAlignment="1">
      <alignment wrapText="1"/>
    </xf>
    <xf numFmtId="0" fontId="3" fillId="13" borderId="6" xfId="0" applyFont="1" applyFill="1" applyBorder="1" applyAlignment="1">
      <alignment wrapText="1"/>
    </xf>
    <xf numFmtId="6" fontId="3" fillId="13" borderId="6" xfId="0" applyNumberFormat="1" applyFont="1" applyFill="1" applyBorder="1" applyAlignment="1">
      <alignment wrapText="1"/>
    </xf>
    <xf numFmtId="6" fontId="3" fillId="13" borderId="4" xfId="0" applyNumberFormat="1" applyFont="1" applyFill="1" applyBorder="1" applyAlignment="1">
      <alignment wrapText="1"/>
    </xf>
    <xf numFmtId="0" fontId="3" fillId="7" borderId="5" xfId="0" applyFont="1" applyFill="1" applyBorder="1" applyAlignment="1">
      <alignment wrapText="1"/>
    </xf>
    <xf numFmtId="2" fontId="3" fillId="13" borderId="6" xfId="0" applyNumberFormat="1" applyFont="1" applyFill="1" applyBorder="1" applyAlignment="1">
      <alignment wrapText="1"/>
    </xf>
    <xf numFmtId="0" fontId="3" fillId="4" borderId="24" xfId="0" applyFont="1" applyFill="1" applyBorder="1" applyAlignment="1">
      <alignment wrapText="1"/>
    </xf>
    <xf numFmtId="0" fontId="3" fillId="4" borderId="6" xfId="0" applyFont="1" applyFill="1" applyBorder="1" applyAlignment="1">
      <alignment wrapText="1"/>
    </xf>
    <xf numFmtId="6" fontId="3" fillId="4" borderId="6" xfId="0" applyNumberFormat="1" applyFont="1" applyFill="1" applyBorder="1" applyAlignment="1">
      <alignment wrapText="1"/>
    </xf>
    <xf numFmtId="6" fontId="3" fillId="4" borderId="4" xfId="0" applyNumberFormat="1" applyFont="1" applyFill="1" applyBorder="1" applyAlignment="1">
      <alignment wrapText="1"/>
    </xf>
    <xf numFmtId="0" fontId="3" fillId="13" borderId="5" xfId="0" applyFont="1" applyFill="1" applyBorder="1" applyAlignment="1">
      <alignment wrapText="1"/>
    </xf>
    <xf numFmtId="0" fontId="3" fillId="6" borderId="11" xfId="0" applyFont="1" applyFill="1" applyBorder="1" applyAlignment="1">
      <alignment wrapText="1"/>
    </xf>
    <xf numFmtId="0" fontId="1" fillId="13" borderId="8" xfId="0" applyFont="1" applyFill="1" applyBorder="1" applyAlignment="1">
      <alignment horizontal="center" vertical="center" wrapText="1"/>
    </xf>
    <xf numFmtId="0" fontId="1" fillId="13"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13" borderId="55" xfId="0" applyFont="1" applyFill="1" applyBorder="1" applyAlignment="1">
      <alignment horizontal="center" vertical="center" wrapText="1"/>
    </xf>
    <xf numFmtId="0" fontId="1" fillId="25" borderId="26" xfId="0" applyFont="1" applyFill="1" applyBorder="1" applyAlignment="1">
      <alignment horizontal="center" vertical="center" wrapText="1"/>
    </xf>
    <xf numFmtId="0" fontId="1" fillId="25" borderId="8" xfId="0" applyFont="1" applyFill="1" applyBorder="1" applyAlignment="1">
      <alignment horizontal="center" vertical="center" wrapText="1"/>
    </xf>
    <xf numFmtId="0" fontId="1" fillId="25" borderId="7" xfId="0" applyFont="1" applyFill="1" applyBorder="1" applyAlignment="1">
      <alignment horizontal="center" vertical="center" wrapText="1"/>
    </xf>
    <xf numFmtId="0" fontId="1" fillId="4" borderId="55" xfId="0" applyFont="1" applyFill="1" applyBorder="1" applyAlignment="1">
      <alignment horizontal="center" vertical="center" wrapText="1"/>
    </xf>
    <xf numFmtId="0" fontId="34" fillId="0" borderId="0" xfId="0" applyFont="1"/>
    <xf numFmtId="0" fontId="33" fillId="0" borderId="0" xfId="0" applyFont="1" applyFill="1"/>
    <xf numFmtId="0" fontId="0" fillId="0" borderId="1" xfId="0" quotePrefix="1" applyBorder="1" applyProtection="1">
      <protection locked="0"/>
    </xf>
    <xf numFmtId="0" fontId="15" fillId="0" borderId="0" xfId="0" applyFont="1" applyBorder="1" applyAlignment="1" applyProtection="1">
      <alignment horizontal="left" vertical="center" wrapText="1"/>
      <protection hidden="1"/>
    </xf>
    <xf numFmtId="0" fontId="0" fillId="11" borderId="1" xfId="0" applyFill="1" applyBorder="1" applyAlignment="1">
      <alignment horizontal="left" vertical="top" wrapText="1"/>
    </xf>
    <xf numFmtId="0" fontId="1" fillId="16" borderId="1" xfId="0" applyFont="1" applyFill="1" applyBorder="1" applyAlignment="1">
      <alignment horizontal="center"/>
    </xf>
    <xf numFmtId="0" fontId="1" fillId="18" borderId="6" xfId="0" applyFont="1" applyFill="1" applyBorder="1" applyAlignment="1">
      <alignment horizontal="center"/>
    </xf>
    <xf numFmtId="0" fontId="1" fillId="18" borderId="11" xfId="0" applyFont="1" applyFill="1" applyBorder="1" applyAlignment="1">
      <alignment horizontal="center"/>
    </xf>
    <xf numFmtId="0" fontId="1" fillId="0" borderId="6" xfId="0" applyFont="1" applyBorder="1" applyAlignment="1">
      <alignment horizontal="center" wrapText="1"/>
    </xf>
    <xf numFmtId="0" fontId="1" fillId="0" borderId="1" xfId="0" applyFont="1" applyBorder="1" applyAlignment="1">
      <alignment horizontal="center" wrapText="1"/>
    </xf>
    <xf numFmtId="0" fontId="0" fillId="11" borderId="36" xfId="0" applyFill="1" applyBorder="1" applyAlignment="1">
      <alignment horizontal="left" vertical="top" wrapText="1"/>
    </xf>
    <xf numFmtId="0" fontId="0" fillId="11" borderId="37" xfId="0" applyFill="1" applyBorder="1" applyAlignment="1">
      <alignment horizontal="left" vertical="top" wrapText="1"/>
    </xf>
    <xf numFmtId="0" fontId="0" fillId="11" borderId="43" xfId="0" applyFill="1" applyBorder="1" applyAlignment="1">
      <alignment horizontal="left" vertical="top" wrapText="1"/>
    </xf>
    <xf numFmtId="0" fontId="0" fillId="11" borderId="48" xfId="0" applyFill="1" applyBorder="1" applyAlignment="1">
      <alignment horizontal="left" vertical="top" wrapText="1"/>
    </xf>
    <xf numFmtId="0" fontId="0" fillId="11" borderId="0" xfId="0" applyFill="1" applyBorder="1" applyAlignment="1">
      <alignment horizontal="left" vertical="top" wrapText="1"/>
    </xf>
    <xf numFmtId="0" fontId="0" fillId="11" borderId="49" xfId="0" applyFill="1" applyBorder="1" applyAlignment="1">
      <alignment horizontal="left" vertical="top" wrapText="1"/>
    </xf>
    <xf numFmtId="0" fontId="1" fillId="2" borderId="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12" borderId="8"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19" fillId="9" borderId="8"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0" fillId="10" borderId="6" xfId="0" applyFill="1" applyBorder="1" applyAlignment="1">
      <alignment horizontal="center"/>
    </xf>
    <xf numFmtId="0" fontId="0" fillId="10" borderId="1" xfId="0" applyFill="1" applyBorder="1" applyAlignment="1">
      <alignment horizontal="center"/>
    </xf>
    <xf numFmtId="0" fontId="0" fillId="10" borderId="8" xfId="0" applyFill="1" applyBorder="1" applyAlignment="1">
      <alignment horizontal="center"/>
    </xf>
    <xf numFmtId="0" fontId="1" fillId="9" borderId="1" xfId="0" applyFont="1" applyFill="1" applyBorder="1" applyAlignment="1">
      <alignment horizontal="center"/>
    </xf>
    <xf numFmtId="0" fontId="0" fillId="11" borderId="10" xfId="0" applyFill="1" applyBorder="1" applyAlignment="1" applyProtection="1">
      <alignment horizontal="left"/>
      <protection locked="0"/>
    </xf>
    <xf numFmtId="0" fontId="0" fillId="11" borderId="14" xfId="0" applyFill="1" applyBorder="1" applyAlignment="1" applyProtection="1">
      <alignment horizontal="left"/>
      <protection locked="0"/>
    </xf>
    <xf numFmtId="0" fontId="0" fillId="11" borderId="3" xfId="0" applyFill="1" applyBorder="1" applyAlignment="1" applyProtection="1">
      <alignment horizontal="left"/>
      <protection locked="0"/>
    </xf>
    <xf numFmtId="0" fontId="1" fillId="2" borderId="9"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24" fillId="11" borderId="50" xfId="4" applyFill="1" applyBorder="1" applyAlignment="1">
      <alignment horizontal="left" vertical="top"/>
    </xf>
    <xf numFmtId="0" fontId="24" fillId="11" borderId="51" xfId="4" applyFill="1" applyBorder="1" applyAlignment="1">
      <alignment horizontal="left" vertical="top"/>
    </xf>
    <xf numFmtId="0" fontId="17" fillId="11" borderId="12" xfId="0" applyFont="1" applyFill="1" applyBorder="1" applyAlignment="1">
      <alignment horizontal="left" vertical="top" wrapText="1"/>
    </xf>
    <xf numFmtId="0" fontId="17" fillId="11" borderId="16" xfId="0" applyFont="1" applyFill="1" applyBorder="1" applyAlignment="1">
      <alignment horizontal="left" vertical="top" wrapText="1"/>
    </xf>
    <xf numFmtId="0" fontId="17" fillId="11" borderId="13" xfId="0" applyFont="1" applyFill="1" applyBorder="1" applyAlignment="1">
      <alignment horizontal="left" vertical="top" wrapText="1"/>
    </xf>
    <xf numFmtId="0" fontId="17" fillId="11" borderId="18" xfId="0" applyFont="1" applyFill="1" applyBorder="1" applyAlignment="1">
      <alignment horizontal="left" vertical="top" wrapText="1"/>
    </xf>
    <xf numFmtId="0" fontId="17" fillId="11" borderId="0" xfId="0" applyFont="1" applyFill="1" applyBorder="1" applyAlignment="1">
      <alignment horizontal="left" vertical="top" wrapText="1"/>
    </xf>
    <xf numFmtId="0" fontId="17" fillId="11" borderId="17" xfId="0" applyFont="1" applyFill="1" applyBorder="1" applyAlignment="1">
      <alignment horizontal="left" vertical="top" wrapText="1"/>
    </xf>
    <xf numFmtId="0" fontId="17" fillId="11" borderId="11" xfId="0" applyFont="1" applyFill="1" applyBorder="1" applyAlignment="1">
      <alignment horizontal="left" vertical="top" wrapText="1"/>
    </xf>
    <xf numFmtId="0" fontId="17" fillId="11" borderId="15" xfId="0" applyFont="1" applyFill="1" applyBorder="1" applyAlignment="1">
      <alignment horizontal="left" vertical="top" wrapText="1"/>
    </xf>
    <xf numFmtId="0" fontId="17" fillId="11" borderId="5" xfId="0" applyFont="1" applyFill="1" applyBorder="1" applyAlignment="1">
      <alignment horizontal="left" vertical="top" wrapText="1"/>
    </xf>
    <xf numFmtId="0" fontId="1" fillId="4" borderId="5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38"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1" fillId="5" borderId="54" xfId="0" applyFont="1" applyFill="1" applyBorder="1" applyAlignment="1">
      <alignment horizontal="center" vertical="center" wrapText="1"/>
    </xf>
    <xf numFmtId="0" fontId="0" fillId="0" borderId="36" xfId="0" applyBorder="1" applyAlignment="1">
      <alignment horizontal="center"/>
    </xf>
    <xf numFmtId="0" fontId="0" fillId="0" borderId="37" xfId="0" applyBorder="1" applyAlignment="1">
      <alignment horizontal="center"/>
    </xf>
    <xf numFmtId="0" fontId="0" fillId="0" borderId="43" xfId="0" applyBorder="1" applyAlignment="1">
      <alignment horizontal="center"/>
    </xf>
    <xf numFmtId="0" fontId="0" fillId="11" borderId="10" xfId="0" applyFill="1" applyBorder="1" applyAlignment="1">
      <alignment horizontal="left"/>
    </xf>
    <xf numFmtId="0" fontId="0" fillId="11" borderId="14" xfId="0" applyFill="1" applyBorder="1" applyAlignment="1">
      <alignment horizontal="left"/>
    </xf>
    <xf numFmtId="0" fontId="0" fillId="11" borderId="3" xfId="0" applyFill="1" applyBorder="1" applyAlignment="1">
      <alignment horizontal="left"/>
    </xf>
    <xf numFmtId="0" fontId="1" fillId="9" borderId="9" xfId="0" applyFont="1" applyFill="1" applyBorder="1" applyAlignment="1">
      <alignment horizontal="center" vertical="center" wrapText="1"/>
    </xf>
    <xf numFmtId="0" fontId="1" fillId="9" borderId="19" xfId="0" applyFont="1" applyFill="1" applyBorder="1" applyAlignment="1">
      <alignment horizontal="center" vertical="center" wrapText="1"/>
    </xf>
    <xf numFmtId="0" fontId="1" fillId="9" borderId="2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56"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13" borderId="8" xfId="0" applyFont="1" applyFill="1" applyBorder="1" applyAlignment="1">
      <alignment horizontal="center" vertical="center" wrapText="1"/>
    </xf>
    <xf numFmtId="0" fontId="16" fillId="25" borderId="53" xfId="0" applyFont="1" applyFill="1" applyBorder="1" applyAlignment="1">
      <alignment horizontal="center" vertical="center" wrapText="1"/>
    </xf>
    <xf numFmtId="0" fontId="16" fillId="25" borderId="14" xfId="0" applyFont="1" applyFill="1" applyBorder="1" applyAlignment="1">
      <alignment horizontal="center" vertical="center" wrapText="1"/>
    </xf>
    <xf numFmtId="0" fontId="16" fillId="25" borderId="38"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38" xfId="0" applyFont="1" applyFill="1" applyBorder="1" applyAlignment="1">
      <alignment horizontal="center" vertical="center" wrapText="1"/>
    </xf>
    <xf numFmtId="0" fontId="16" fillId="13" borderId="14" xfId="0" applyFont="1" applyFill="1" applyBorder="1" applyAlignment="1">
      <alignment horizontal="center" vertical="center" wrapText="1"/>
    </xf>
    <xf numFmtId="0" fontId="16" fillId="13" borderId="38" xfId="0" applyFont="1" applyFill="1" applyBorder="1" applyAlignment="1">
      <alignment horizontal="center" vertical="center" wrapText="1"/>
    </xf>
    <xf numFmtId="0" fontId="0" fillId="11" borderId="10" xfId="0" applyFill="1" applyBorder="1" applyAlignment="1">
      <alignment horizontal="left" wrapText="1"/>
    </xf>
    <xf numFmtId="0" fontId="0" fillId="11" borderId="14" xfId="0" applyFill="1" applyBorder="1" applyAlignment="1">
      <alignment horizontal="left" wrapText="1"/>
    </xf>
    <xf numFmtId="0" fontId="0" fillId="11" borderId="3" xfId="0" applyFill="1" applyBorder="1" applyAlignment="1">
      <alignment horizontal="left" wrapText="1"/>
    </xf>
    <xf numFmtId="0" fontId="1" fillId="4" borderId="10" xfId="0" applyFont="1" applyFill="1" applyBorder="1" applyAlignment="1">
      <alignment horizontal="center" wrapText="1"/>
    </xf>
    <xf numFmtId="0" fontId="1" fillId="4" borderId="14" xfId="0" applyFont="1" applyFill="1" applyBorder="1" applyAlignment="1">
      <alignment horizontal="center" wrapText="1"/>
    </xf>
    <xf numFmtId="0" fontId="1" fillId="4" borderId="3" xfId="0" applyFont="1" applyFill="1" applyBorder="1" applyAlignment="1">
      <alignment horizontal="center" wrapText="1"/>
    </xf>
    <xf numFmtId="0" fontId="1" fillId="4" borderId="9"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2" borderId="10" xfId="0" applyFont="1" applyFill="1" applyBorder="1" applyAlignment="1">
      <alignment horizontal="center"/>
    </xf>
    <xf numFmtId="0" fontId="1" fillId="2" borderId="3" xfId="0" applyFont="1" applyFill="1" applyBorder="1" applyAlignment="1">
      <alignment horizontal="center"/>
    </xf>
    <xf numFmtId="0" fontId="0" fillId="11" borderId="12" xfId="0" applyFill="1" applyBorder="1" applyAlignment="1">
      <alignment horizontal="left" vertical="top" wrapText="1"/>
    </xf>
    <xf numFmtId="0" fontId="0" fillId="11" borderId="16" xfId="0" applyFill="1" applyBorder="1" applyAlignment="1">
      <alignment horizontal="left" vertical="top"/>
    </xf>
    <xf numFmtId="0" fontId="0" fillId="11" borderId="13" xfId="0" applyFill="1" applyBorder="1" applyAlignment="1">
      <alignment horizontal="left" vertical="top"/>
    </xf>
    <xf numFmtId="0" fontId="0" fillId="11" borderId="18" xfId="0" applyFill="1" applyBorder="1" applyAlignment="1">
      <alignment horizontal="left" vertical="top"/>
    </xf>
    <xf numFmtId="0" fontId="0" fillId="11" borderId="0" xfId="0" applyFill="1" applyBorder="1" applyAlignment="1">
      <alignment horizontal="left" vertical="top"/>
    </xf>
    <xf numFmtId="0" fontId="0" fillId="11" borderId="17" xfId="0" applyFill="1" applyBorder="1" applyAlignment="1">
      <alignment horizontal="left" vertical="top"/>
    </xf>
    <xf numFmtId="0" fontId="0" fillId="11" borderId="11" xfId="0" applyFill="1" applyBorder="1" applyAlignment="1">
      <alignment horizontal="left" vertical="top"/>
    </xf>
    <xf numFmtId="0" fontId="0" fillId="11" borderId="15" xfId="0" applyFill="1" applyBorder="1" applyAlignment="1">
      <alignment horizontal="left" vertical="top"/>
    </xf>
    <xf numFmtId="0" fontId="0" fillId="11" borderId="5" xfId="0" applyFill="1" applyBorder="1" applyAlignment="1">
      <alignment horizontal="left" vertical="top"/>
    </xf>
    <xf numFmtId="44" fontId="0" fillId="0" borderId="9" xfId="1" applyFont="1" applyBorder="1" applyAlignment="1" applyProtection="1">
      <alignment horizontal="center" vertical="center"/>
      <protection hidden="1"/>
    </xf>
    <xf numFmtId="44" fontId="0" fillId="0" borderId="19" xfId="1" applyFont="1" applyBorder="1" applyAlignment="1" applyProtection="1">
      <alignment horizontal="center" vertical="center"/>
      <protection hidden="1"/>
    </xf>
    <xf numFmtId="44" fontId="0" fillId="0" borderId="6" xfId="1" applyFont="1" applyBorder="1" applyAlignment="1" applyProtection="1">
      <alignment horizontal="center" vertical="center"/>
      <protection hidden="1"/>
    </xf>
    <xf numFmtId="9" fontId="0" fillId="0" borderId="9" xfId="3" applyFont="1" applyBorder="1" applyAlignment="1">
      <alignment horizontal="center" vertical="center"/>
    </xf>
    <xf numFmtId="9" fontId="0" fillId="0" borderId="19" xfId="3" applyFont="1" applyBorder="1" applyAlignment="1">
      <alignment horizontal="center" vertical="center"/>
    </xf>
    <xf numFmtId="9" fontId="0" fillId="0" borderId="6" xfId="3" applyFont="1" applyBorder="1" applyAlignment="1">
      <alignment horizontal="center" vertical="center"/>
    </xf>
    <xf numFmtId="0" fontId="1" fillId="14" borderId="10" xfId="0" applyFont="1" applyFill="1" applyBorder="1" applyAlignment="1">
      <alignment horizontal="center"/>
    </xf>
    <xf numFmtId="0" fontId="1" fillId="14" borderId="14" xfId="0" applyFont="1" applyFill="1" applyBorder="1" applyAlignment="1">
      <alignment horizontal="center"/>
    </xf>
    <xf numFmtId="0" fontId="1" fillId="14" borderId="3" xfId="0" applyFont="1" applyFill="1" applyBorder="1" applyAlignment="1">
      <alignment horizontal="center"/>
    </xf>
    <xf numFmtId="0" fontId="1" fillId="14" borderId="1" xfId="0" applyFont="1" applyFill="1" applyBorder="1" applyAlignment="1">
      <alignment horizontal="center" wrapText="1"/>
    </xf>
    <xf numFmtId="0" fontId="1" fillId="14" borderId="13" xfId="0" applyFont="1" applyFill="1" applyBorder="1" applyAlignment="1">
      <alignment horizontal="center" wrapText="1"/>
    </xf>
    <xf numFmtId="0" fontId="1" fillId="14" borderId="5" xfId="0" applyFont="1" applyFill="1" applyBorder="1" applyAlignment="1">
      <alignment horizontal="center" wrapText="1"/>
    </xf>
    <xf numFmtId="4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20" xfId="0" applyBorder="1" applyAlignment="1">
      <alignment horizontal="left"/>
    </xf>
    <xf numFmtId="0" fontId="0" fillId="0" borderId="25" xfId="0" applyBorder="1" applyAlignment="1">
      <alignment horizontal="left"/>
    </xf>
    <xf numFmtId="0" fontId="0" fillId="20" borderId="33" xfId="0" applyFill="1" applyBorder="1" applyAlignment="1">
      <alignment horizontal="center"/>
    </xf>
    <xf numFmtId="0" fontId="0" fillId="20" borderId="27" xfId="0" applyFill="1" applyBorder="1" applyAlignment="1">
      <alignment horizontal="center"/>
    </xf>
    <xf numFmtId="0" fontId="0" fillId="24" borderId="27" xfId="0" applyFill="1" applyBorder="1" applyAlignment="1">
      <alignment horizontal="center"/>
    </xf>
    <xf numFmtId="0" fontId="0" fillId="18" borderId="27" xfId="0" applyFill="1" applyBorder="1" applyAlignment="1">
      <alignment horizontal="center"/>
    </xf>
    <xf numFmtId="0" fontId="0" fillId="18" borderId="21" xfId="0" applyFill="1" applyBorder="1" applyAlignment="1">
      <alignment horizontal="center"/>
    </xf>
    <xf numFmtId="0" fontId="1" fillId="14" borderId="1" xfId="0" applyFont="1" applyFill="1" applyBorder="1" applyAlignment="1">
      <alignment horizontal="center"/>
    </xf>
    <xf numFmtId="0" fontId="1" fillId="14" borderId="2" xfId="0" applyFont="1" applyFill="1" applyBorder="1" applyAlignment="1">
      <alignment horizontal="center"/>
    </xf>
    <xf numFmtId="0" fontId="11" fillId="13" borderId="1" xfId="0" applyFont="1" applyFill="1" applyBorder="1" applyAlignment="1" applyProtection="1">
      <alignment horizontal="center"/>
      <protection hidden="1"/>
    </xf>
    <xf numFmtId="0" fontId="12" fillId="0" borderId="0" xfId="0" applyFont="1" applyAlignment="1" applyProtection="1">
      <alignment horizontal="left" wrapText="1"/>
      <protection hidden="1"/>
    </xf>
    <xf numFmtId="0" fontId="6" fillId="11" borderId="12" xfId="0" applyFont="1" applyFill="1" applyBorder="1" applyAlignment="1" applyProtection="1">
      <alignment horizontal="left" vertical="top" wrapText="1"/>
      <protection hidden="1"/>
    </xf>
    <xf numFmtId="0" fontId="6" fillId="11" borderId="16" xfId="0" applyFont="1" applyFill="1" applyBorder="1" applyAlignment="1" applyProtection="1">
      <alignment horizontal="left" vertical="top" wrapText="1"/>
      <protection hidden="1"/>
    </xf>
    <xf numFmtId="0" fontId="6" fillId="11" borderId="13" xfId="0" applyFont="1" applyFill="1" applyBorder="1" applyAlignment="1" applyProtection="1">
      <alignment horizontal="left" vertical="top" wrapText="1"/>
      <protection hidden="1"/>
    </xf>
    <xf numFmtId="0" fontId="6" fillId="11" borderId="18" xfId="0" applyFont="1" applyFill="1" applyBorder="1" applyAlignment="1" applyProtection="1">
      <alignment horizontal="left" vertical="top" wrapText="1"/>
      <protection hidden="1"/>
    </xf>
    <xf numFmtId="0" fontId="6" fillId="11" borderId="0" xfId="0" applyFont="1" applyFill="1" applyBorder="1" applyAlignment="1" applyProtection="1">
      <alignment horizontal="left" vertical="top" wrapText="1"/>
      <protection hidden="1"/>
    </xf>
    <xf numFmtId="0" fontId="6" fillId="11" borderId="17" xfId="0" applyFont="1" applyFill="1" applyBorder="1" applyAlignment="1" applyProtection="1">
      <alignment horizontal="left" vertical="top" wrapText="1"/>
      <protection hidden="1"/>
    </xf>
    <xf numFmtId="0" fontId="24" fillId="11" borderId="11" xfId="4" applyFill="1" applyBorder="1" applyAlignment="1" applyProtection="1">
      <alignment horizontal="left" vertical="top"/>
      <protection hidden="1"/>
    </xf>
    <xf numFmtId="0" fontId="24" fillId="11" borderId="15" xfId="4" applyFill="1" applyBorder="1" applyAlignment="1" applyProtection="1">
      <alignment horizontal="left" vertical="top"/>
      <protection hidden="1"/>
    </xf>
    <xf numFmtId="0" fontId="6" fillId="11" borderId="11" xfId="0" applyFont="1" applyFill="1" applyBorder="1" applyAlignment="1" applyProtection="1">
      <alignment horizontal="left" vertical="top" wrapText="1"/>
      <protection hidden="1"/>
    </xf>
    <xf numFmtId="0" fontId="6" fillId="11" borderId="15" xfId="0" applyFont="1" applyFill="1" applyBorder="1" applyAlignment="1" applyProtection="1">
      <alignment horizontal="left" vertical="top" wrapText="1"/>
      <protection hidden="1"/>
    </xf>
    <xf numFmtId="0" fontId="6" fillId="11" borderId="5" xfId="0" applyFont="1" applyFill="1" applyBorder="1" applyAlignment="1" applyProtection="1">
      <alignment horizontal="left" vertical="top" wrapText="1"/>
      <protection hidden="1"/>
    </xf>
    <xf numFmtId="0" fontId="22" fillId="0" borderId="25" xfId="0" applyFont="1" applyBorder="1" applyAlignment="1">
      <alignment horizontal="center" vertical="center" wrapText="1"/>
    </xf>
    <xf numFmtId="0" fontId="22" fillId="0" borderId="26" xfId="0" applyFont="1" applyBorder="1" applyAlignment="1">
      <alignment horizontal="center" vertical="center" wrapText="1"/>
    </xf>
    <xf numFmtId="0" fontId="0" fillId="0" borderId="0" xfId="0" applyAlignment="1">
      <alignment horizontal="center"/>
    </xf>
    <xf numFmtId="0" fontId="0" fillId="0" borderId="1" xfId="0" applyBorder="1" applyAlignment="1">
      <alignment horizontal="center"/>
    </xf>
  </cellXfs>
  <cellStyles count="6">
    <cellStyle name="Comma" xfId="5" builtinId="3"/>
    <cellStyle name="Currency" xfId="1" builtinId="4"/>
    <cellStyle name="Hyperlink" xfId="4" builtinId="8"/>
    <cellStyle name="Normal" xfId="0" builtinId="0"/>
    <cellStyle name="Normal 2" xfId="2"/>
    <cellStyle name="Percent" xfId="3" builtinId="5"/>
  </cellStyles>
  <dxfs count="18">
    <dxf>
      <font>
        <color rgb="FFFF0000"/>
      </font>
    </dxf>
    <dxf>
      <font>
        <color rgb="FFFF0000"/>
      </font>
    </dxf>
    <dxf>
      <font>
        <color rgb="FFFF0000"/>
      </font>
    </dxf>
    <dxf>
      <fill>
        <patternFill>
          <bgColor rgb="FFFFFFCC"/>
        </patternFill>
      </fill>
    </dxf>
    <dxf>
      <font>
        <color rgb="FFFF0000"/>
      </font>
    </dxf>
    <dxf>
      <fill>
        <patternFill>
          <bgColor rgb="FFFFFFCC"/>
        </patternFill>
      </fill>
    </dxf>
    <dxf>
      <font>
        <color rgb="FFFF0000"/>
      </font>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2809875</xdr:colOff>
      <xdr:row>0</xdr:row>
      <xdr:rowOff>114300</xdr:rowOff>
    </xdr:from>
    <xdr:to>
      <xdr:col>3</xdr:col>
      <xdr:colOff>1619250</xdr:colOff>
      <xdr:row>0</xdr:row>
      <xdr:rowOff>1208442</xdr:rowOff>
    </xdr:to>
    <xdr:pic>
      <xdr:nvPicPr>
        <xdr:cNvPr id="2" name="Picture 1"/>
        <xdr:cNvPicPr>
          <a:picLocks noChangeAspect="1"/>
        </xdr:cNvPicPr>
      </xdr:nvPicPr>
      <xdr:blipFill rotWithShape="1">
        <a:blip xmlns:r="http://schemas.openxmlformats.org/officeDocument/2006/relationships" r:embed="rId1"/>
        <a:srcRect r="56833"/>
        <a:stretch/>
      </xdr:blipFill>
      <xdr:spPr>
        <a:xfrm>
          <a:off x="5715000" y="114300"/>
          <a:ext cx="2238375" cy="10941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forestergis.com/Apps/MapBrowse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forestresearch.gov.uk/tools-and-resources/urban-tree-manua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13"/>
  <sheetViews>
    <sheetView showGridLines="0" showRowColHeaders="0" tabSelected="1" zoomScaleNormal="100" workbookViewId="0">
      <selection activeCell="D1" sqref="D1"/>
    </sheetView>
  </sheetViews>
  <sheetFormatPr defaultColWidth="0" defaultRowHeight="15" zeroHeight="1" x14ac:dyDescent="0.25"/>
  <cols>
    <col min="1" max="1" width="2.7109375" customWidth="1"/>
    <col min="2" max="2" width="38.85546875" customWidth="1"/>
    <col min="3" max="3" width="51.42578125" customWidth="1"/>
    <col min="4" max="4" width="103.140625" customWidth="1"/>
    <col min="5" max="5" width="2.5703125" customWidth="1"/>
    <col min="6" max="16384" width="9.140625" hidden="1"/>
  </cols>
  <sheetData>
    <row r="1" spans="2:4" ht="105" customHeight="1" x14ac:dyDescent="0.25">
      <c r="B1" s="229" t="s">
        <v>444</v>
      </c>
      <c r="C1" s="229"/>
      <c r="D1" s="23" t="s">
        <v>604</v>
      </c>
    </row>
    <row r="2" spans="2:4" ht="48.75" customHeight="1" x14ac:dyDescent="0.25">
      <c r="B2" s="230" t="s">
        <v>582</v>
      </c>
      <c r="C2" s="230"/>
      <c r="D2" s="230"/>
    </row>
    <row r="3" spans="2:4" ht="48.75" customHeight="1" x14ac:dyDescent="0.25">
      <c r="B3" s="230"/>
      <c r="C3" s="230"/>
      <c r="D3" s="230"/>
    </row>
    <row r="4" spans="2:4" ht="48.75" customHeight="1" x14ac:dyDescent="0.25">
      <c r="B4" s="230"/>
      <c r="C4" s="230"/>
      <c r="D4" s="230"/>
    </row>
    <row r="5" spans="2:4" ht="48.75" customHeight="1" x14ac:dyDescent="0.25">
      <c r="B5" s="230"/>
      <c r="C5" s="230"/>
      <c r="D5" s="230"/>
    </row>
    <row r="6" spans="2:4" ht="48.75" customHeight="1" x14ac:dyDescent="0.25">
      <c r="B6" s="230"/>
      <c r="C6" s="230"/>
      <c r="D6" s="230"/>
    </row>
    <row r="7" spans="2:4" ht="48.75" customHeight="1" x14ac:dyDescent="0.25">
      <c r="B7" s="230"/>
      <c r="C7" s="230"/>
      <c r="D7" s="230"/>
    </row>
    <row r="8" spans="2:4" ht="48.75" customHeight="1" x14ac:dyDescent="0.25">
      <c r="B8" s="230"/>
      <c r="C8" s="230"/>
      <c r="D8" s="230"/>
    </row>
    <row r="9" spans="2:4" ht="48.75" customHeight="1" x14ac:dyDescent="0.25">
      <c r="B9" s="230"/>
      <c r="C9" s="230"/>
      <c r="D9" s="230"/>
    </row>
    <row r="10" spans="2:4" ht="48.75" customHeight="1" x14ac:dyDescent="0.25">
      <c r="B10" s="230"/>
      <c r="C10" s="230"/>
      <c r="D10" s="230"/>
    </row>
    <row r="11" spans="2:4" hidden="1" x14ac:dyDescent="0.25"/>
    <row r="12" spans="2:4" hidden="1" x14ac:dyDescent="0.25"/>
    <row r="13" spans="2:4" x14ac:dyDescent="0.25"/>
  </sheetData>
  <sheetProtection password="CC6B" sheet="1" objects="1" scenarios="1"/>
  <mergeCells count="2">
    <mergeCell ref="B1:C1"/>
    <mergeCell ref="B2:D10"/>
  </mergeCells>
  <pageMargins left="0.70866141732283472" right="0.70866141732283472" top="0.74803149606299213" bottom="0.74803149606299213" header="0.31496062992125984" footer="0.31496062992125984"/>
  <pageSetup paperSize="9" scale="65" orientation="landscape" verticalDpi="0" r:id="rId1"/>
  <headerFooter>
    <oddFooter>&amp;CUrban Tree Challenge Fund Application Form Annex - 2019/2020 - v1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505"/>
  <sheetViews>
    <sheetView showGridLines="0" showRowColHeaders="0" topLeftCell="A6" zoomScaleNormal="100" workbookViewId="0">
      <selection activeCell="E9" sqref="E9:I9"/>
    </sheetView>
  </sheetViews>
  <sheetFormatPr defaultColWidth="0" defaultRowHeight="15" zeroHeight="1" x14ac:dyDescent="0.25"/>
  <cols>
    <col min="1" max="1" width="3" style="22" customWidth="1"/>
    <col min="2" max="2" width="4.7109375" style="22" customWidth="1"/>
    <col min="3" max="3" width="24.140625" style="22" customWidth="1"/>
    <col min="4" max="4" width="13.85546875" style="22" customWidth="1"/>
    <col min="5" max="5" width="24.140625" style="22" customWidth="1"/>
    <col min="6" max="6" width="20.85546875" style="22" customWidth="1"/>
    <col min="7" max="7" width="20.5703125" style="22" customWidth="1"/>
    <col min="8" max="8" width="23" style="22" customWidth="1"/>
    <col min="9" max="9" width="27" style="142" customWidth="1"/>
    <col min="10" max="10" width="9.140625" style="22" hidden="1" customWidth="1"/>
    <col min="11" max="11" width="14.140625" style="22" hidden="1" customWidth="1"/>
    <col min="12" max="12" width="4.42578125" style="22" hidden="1" customWidth="1"/>
    <col min="13" max="13" width="4.42578125" style="142" hidden="1" customWidth="1"/>
    <col min="14" max="15" width="11.42578125" style="22" hidden="1" customWidth="1"/>
    <col min="16" max="16" width="2.85546875" style="22" hidden="1" customWidth="1"/>
    <col min="17" max="20" width="11.42578125" style="22" hidden="1" customWidth="1"/>
    <col min="21" max="21" width="2.85546875" style="22" hidden="1" customWidth="1"/>
    <col min="22" max="25" width="11.42578125" style="22" hidden="1" customWidth="1"/>
    <col min="26" max="26" width="13.28515625" style="22" hidden="1" customWidth="1"/>
    <col min="27" max="27" width="4.42578125" style="22" customWidth="1"/>
    <col min="28" max="30" width="11.42578125" style="22" hidden="1" customWidth="1"/>
    <col min="31" max="31" width="13.28515625" style="22" hidden="1" customWidth="1"/>
    <col min="32" max="32" width="0" style="22" hidden="1" customWidth="1"/>
    <col min="33" max="16384" width="9.140625" style="22" hidden="1"/>
  </cols>
  <sheetData>
    <row r="1" spans="2:26" ht="9.75" customHeight="1" thickBot="1" x14ac:dyDescent="0.3"/>
    <row r="2" spans="2:26" s="65" customFormat="1" ht="21.75" customHeight="1" x14ac:dyDescent="0.25">
      <c r="B2" s="236" t="s">
        <v>573</v>
      </c>
      <c r="C2" s="237"/>
      <c r="D2" s="237"/>
      <c r="E2" s="237"/>
      <c r="F2" s="237"/>
      <c r="G2" s="237"/>
      <c r="H2" s="237"/>
      <c r="I2" s="238"/>
      <c r="M2" s="142"/>
    </row>
    <row r="3" spans="2:26" s="65" customFormat="1" ht="209.25" customHeight="1" x14ac:dyDescent="0.25">
      <c r="B3" s="239"/>
      <c r="C3" s="240"/>
      <c r="D3" s="240"/>
      <c r="E3" s="240"/>
      <c r="F3" s="240"/>
      <c r="G3" s="240"/>
      <c r="H3" s="240"/>
      <c r="I3" s="241"/>
      <c r="M3" s="142"/>
    </row>
    <row r="4" spans="2:26" ht="258.75" customHeight="1" x14ac:dyDescent="0.25">
      <c r="B4" s="239"/>
      <c r="C4" s="240"/>
      <c r="D4" s="240"/>
      <c r="E4" s="240"/>
      <c r="F4" s="240"/>
      <c r="G4" s="240"/>
      <c r="H4" s="240"/>
      <c r="I4" s="241"/>
    </row>
    <row r="5" spans="2:26" ht="21" customHeight="1" thickBot="1" x14ac:dyDescent="0.3">
      <c r="B5" s="259" t="s">
        <v>572</v>
      </c>
      <c r="C5" s="260"/>
      <c r="D5" s="260"/>
      <c r="E5" s="175"/>
      <c r="F5" s="175"/>
      <c r="G5" s="175"/>
      <c r="H5" s="175"/>
      <c r="I5" s="176"/>
    </row>
    <row r="6" spans="2:26" x14ac:dyDescent="0.25"/>
    <row r="7" spans="2:26" ht="18.75" x14ac:dyDescent="0.3">
      <c r="C7" s="20" t="s">
        <v>432</v>
      </c>
    </row>
    <row r="8" spans="2:26" x14ac:dyDescent="0.25"/>
    <row r="9" spans="2:26" ht="15" customHeight="1" x14ac:dyDescent="0.25">
      <c r="C9" s="18" t="s">
        <v>471</v>
      </c>
      <c r="E9" s="254"/>
      <c r="F9" s="255"/>
      <c r="G9" s="255"/>
      <c r="H9" s="255"/>
      <c r="I9" s="256"/>
    </row>
    <row r="10" spans="2:26" ht="9" customHeight="1" x14ac:dyDescent="0.25">
      <c r="B10" s="16"/>
      <c r="C10" s="19"/>
      <c r="D10" s="16"/>
      <c r="E10" s="17"/>
      <c r="F10" s="17"/>
      <c r="G10" s="17"/>
      <c r="H10" s="17"/>
      <c r="I10" s="17"/>
    </row>
    <row r="11" spans="2:26" ht="16.5" customHeight="1" x14ac:dyDescent="0.25">
      <c r="C11" s="18" t="s">
        <v>470</v>
      </c>
      <c r="E11" s="254"/>
      <c r="F11" s="255"/>
      <c r="G11" s="255"/>
      <c r="H11" s="255"/>
      <c r="I11" s="256"/>
      <c r="J11" s="65"/>
      <c r="K11" s="65"/>
      <c r="L11" s="65"/>
      <c r="N11" s="65"/>
      <c r="O11" s="65"/>
      <c r="P11" s="65"/>
      <c r="Q11" s="65"/>
      <c r="R11" s="65"/>
    </row>
    <row r="12" spans="2:26" s="1" customFormat="1" ht="24.75" customHeight="1" x14ac:dyDescent="0.25">
      <c r="B12" s="22"/>
      <c r="C12" s="22"/>
      <c r="D12" s="22"/>
      <c r="E12" s="22"/>
      <c r="F12" s="22"/>
      <c r="G12" s="182"/>
      <c r="H12" s="22"/>
      <c r="I12" s="142"/>
      <c r="J12" s="65"/>
      <c r="K12" s="65"/>
      <c r="L12" s="65"/>
      <c r="M12" s="142"/>
      <c r="N12" s="65"/>
      <c r="O12" s="65"/>
      <c r="P12" s="65"/>
      <c r="Q12" s="65"/>
      <c r="R12" s="65"/>
    </row>
    <row r="13" spans="2:26" x14ac:dyDescent="0.25">
      <c r="B13" s="24" t="s">
        <v>445</v>
      </c>
      <c r="C13" s="24" t="s">
        <v>446</v>
      </c>
      <c r="D13" s="24" t="s">
        <v>447</v>
      </c>
      <c r="E13" s="24" t="s">
        <v>448</v>
      </c>
      <c r="F13" s="24" t="s">
        <v>449</v>
      </c>
      <c r="G13" s="24" t="s">
        <v>450</v>
      </c>
      <c r="H13" s="24" t="s">
        <v>451</v>
      </c>
      <c r="I13" s="24" t="s">
        <v>452</v>
      </c>
      <c r="J13" s="22" t="s">
        <v>477</v>
      </c>
      <c r="K13" s="65" t="s">
        <v>477</v>
      </c>
      <c r="N13" s="65" t="s">
        <v>477</v>
      </c>
      <c r="O13" s="65" t="s">
        <v>477</v>
      </c>
      <c r="Q13" s="65" t="s">
        <v>477</v>
      </c>
      <c r="R13" s="65" t="s">
        <v>477</v>
      </c>
      <c r="S13" s="65" t="s">
        <v>477</v>
      </c>
      <c r="T13" s="65" t="s">
        <v>477</v>
      </c>
      <c r="V13" s="65" t="s">
        <v>477</v>
      </c>
      <c r="W13" s="65" t="s">
        <v>477</v>
      </c>
      <c r="X13" s="65" t="s">
        <v>477</v>
      </c>
      <c r="Y13" s="65" t="s">
        <v>477</v>
      </c>
      <c r="Z13" s="65" t="s">
        <v>477</v>
      </c>
    </row>
    <row r="14" spans="2:26" x14ac:dyDescent="0.25">
      <c r="B14" s="250" t="s">
        <v>14</v>
      </c>
      <c r="C14" s="174"/>
      <c r="D14" s="174" t="s">
        <v>489</v>
      </c>
      <c r="E14" s="174"/>
      <c r="F14" s="47" t="s">
        <v>487</v>
      </c>
      <c r="G14" s="253" t="s">
        <v>8</v>
      </c>
      <c r="H14" s="253"/>
      <c r="I14" s="253"/>
      <c r="J14" s="65"/>
      <c r="K14" s="65"/>
      <c r="L14" s="65"/>
      <c r="N14" s="231" t="s">
        <v>2</v>
      </c>
      <c r="O14" s="231"/>
      <c r="Q14" s="231" t="s">
        <v>519</v>
      </c>
      <c r="R14" s="231"/>
      <c r="S14" s="231"/>
      <c r="T14" s="231"/>
      <c r="U14" s="231"/>
      <c r="V14" s="231"/>
      <c r="W14" s="231"/>
      <c r="X14" s="231"/>
      <c r="Y14" s="231"/>
      <c r="Z14" s="231"/>
    </row>
    <row r="15" spans="2:26" ht="57.75" customHeight="1" x14ac:dyDescent="0.25">
      <c r="B15" s="251"/>
      <c r="C15" s="242" t="s">
        <v>454</v>
      </c>
      <c r="D15" s="242" t="s">
        <v>468</v>
      </c>
      <c r="E15" s="257" t="s">
        <v>1</v>
      </c>
      <c r="F15" s="244" t="s">
        <v>571</v>
      </c>
      <c r="G15" s="246" t="s">
        <v>559</v>
      </c>
      <c r="H15" s="248" t="s">
        <v>503</v>
      </c>
      <c r="I15" s="248" t="s">
        <v>551</v>
      </c>
      <c r="J15" s="65"/>
      <c r="K15" s="65"/>
      <c r="L15" s="65"/>
      <c r="N15" s="65"/>
      <c r="O15" s="65"/>
      <c r="P15" s="65"/>
      <c r="Q15" s="232" t="s">
        <v>493</v>
      </c>
      <c r="R15" s="232"/>
      <c r="S15" s="232"/>
      <c r="T15" s="232"/>
      <c r="V15" s="232" t="s">
        <v>494</v>
      </c>
      <c r="W15" s="232"/>
      <c r="X15" s="232"/>
      <c r="Y15" s="233"/>
      <c r="Z15" s="234" t="s">
        <v>520</v>
      </c>
    </row>
    <row r="16" spans="2:26" ht="45.75" thickBot="1" x14ac:dyDescent="0.3">
      <c r="B16" s="252"/>
      <c r="C16" s="243"/>
      <c r="D16" s="243"/>
      <c r="E16" s="258"/>
      <c r="F16" s="245"/>
      <c r="G16" s="247"/>
      <c r="H16" s="249"/>
      <c r="I16" s="249"/>
      <c r="J16" s="22" t="s">
        <v>16</v>
      </c>
      <c r="K16" s="22" t="s">
        <v>440</v>
      </c>
      <c r="L16" s="1"/>
      <c r="M16" s="1"/>
      <c r="N16" s="82" t="s">
        <v>493</v>
      </c>
      <c r="O16" s="82" t="s">
        <v>494</v>
      </c>
      <c r="P16" s="79"/>
      <c r="Q16" s="82" t="s">
        <v>495</v>
      </c>
      <c r="R16" s="82" t="s">
        <v>539</v>
      </c>
      <c r="S16" s="82" t="s">
        <v>517</v>
      </c>
      <c r="T16" s="82" t="s">
        <v>518</v>
      </c>
      <c r="V16" s="82" t="s">
        <v>495</v>
      </c>
      <c r="W16" s="82" t="s">
        <v>539</v>
      </c>
      <c r="X16" s="82" t="s">
        <v>550</v>
      </c>
      <c r="Y16" s="82" t="s">
        <v>518</v>
      </c>
      <c r="Z16" s="235"/>
    </row>
    <row r="17" spans="2:26" ht="24.75" x14ac:dyDescent="0.25">
      <c r="B17" s="173" t="s">
        <v>15</v>
      </c>
      <c r="C17" s="3" t="s">
        <v>6</v>
      </c>
      <c r="D17" s="3" t="s">
        <v>469</v>
      </c>
      <c r="E17" s="3" t="s">
        <v>7</v>
      </c>
      <c r="F17" s="46" t="s">
        <v>10</v>
      </c>
      <c r="G17" s="4" t="s">
        <v>13</v>
      </c>
      <c r="H17" s="5" t="s">
        <v>535</v>
      </c>
      <c r="I17" s="172" t="s">
        <v>552</v>
      </c>
      <c r="J17" s="6"/>
      <c r="K17" s="6"/>
      <c r="L17" s="1"/>
      <c r="M17" s="1"/>
      <c r="N17" s="85">
        <f>SUM(N18:N501)</f>
        <v>0</v>
      </c>
      <c r="O17" s="86">
        <f>SUM(O18:O501)</f>
        <v>0</v>
      </c>
      <c r="P17" s="78"/>
      <c r="Q17" s="80"/>
      <c r="R17" s="80"/>
      <c r="S17" s="87">
        <f>SUM(S18:S501)</f>
        <v>0</v>
      </c>
      <c r="T17" s="88" t="e">
        <f>SUM(T18:T501)</f>
        <v>#DIV/0!</v>
      </c>
      <c r="X17" s="89">
        <f>SUM(X18:X501)</f>
        <v>0</v>
      </c>
      <c r="Y17" s="88" t="e">
        <f>SUM(Y18:Y501)</f>
        <v>#DIV/0!</v>
      </c>
      <c r="Z17" s="81" t="e">
        <f>IF(B18&gt;0,
IF(T17=0,Y17,
IF(Y17=0,T17,
(AVERAGE(T17,Y17)))),
"")</f>
        <v>#DIV/0!</v>
      </c>
    </row>
    <row r="18" spans="2:26" x14ac:dyDescent="0.25">
      <c r="B18" s="25" t="str">
        <f>IF(COUNTA(C18:C18)&gt;0,MAX($B$15:$B17)+1, "" )</f>
        <v/>
      </c>
      <c r="C18" s="38"/>
      <c r="D18" s="38"/>
      <c r="E18" s="38"/>
      <c r="F18" s="38"/>
      <c r="G18" s="38"/>
      <c r="H18" s="38"/>
      <c r="I18" s="38"/>
      <c r="J18" s="2" t="str">
        <f>IF(C18&gt;"",MAX($J$11:$J17)+1, "" )</f>
        <v/>
      </c>
      <c r="K18" s="2">
        <f t="shared" ref="K18:K81" si="0">C18</f>
        <v>0</v>
      </c>
      <c r="L18" s="31"/>
      <c r="M18" s="31"/>
      <c r="N18" s="83">
        <f>SUMIF('2 - Planting Details'!$B:$B,'1 - Project Details and Scoring'!$J18,'2 - Planting Details'!$F:$F)</f>
        <v>0</v>
      </c>
      <c r="O18" s="83">
        <f>SUMIF('2 - Planting Details'!$B:$B,'1 - Project Details and Scoring'!$J18,'2 - Planting Details'!$L:$L)+SUMIF('2 - Planting Details'!$B:$B,'1 - Project Details and Scoring'!$J18,'2 - Planting Details'!$R:$R)</f>
        <v>0</v>
      </c>
      <c r="P18" s="33"/>
      <c r="Q18" s="83">
        <f t="shared" ref="Q18:Q81" si="1">IF(N18&gt;0,IF(G18="yes",100,0),0)</f>
        <v>0</v>
      </c>
      <c r="R18" s="83">
        <f t="shared" ref="R18:R81" si="2">IF(N18&gt;0,
IF(H18="low",100,
IF(H18="Medium",50,0)),
0)</f>
        <v>0</v>
      </c>
      <c r="S18" s="83">
        <f>Q18+R18</f>
        <v>0</v>
      </c>
      <c r="T18" s="84" t="e">
        <f>S18*(N18/$N$17)</f>
        <v>#DIV/0!</v>
      </c>
      <c r="V18" s="25">
        <f t="shared" ref="V18:V81" si="3">IF(O18&gt;0,
IF(G18="yes",100,0),0)</f>
        <v>0</v>
      </c>
      <c r="W18" s="83">
        <f t="shared" ref="W18:W81" si="4">IF(O18&gt;0,
IF(H18="low",100,
IF(H18="Medium",50,0)),
0)</f>
        <v>0</v>
      </c>
      <c r="X18" s="83">
        <f>V18+W18</f>
        <v>0</v>
      </c>
      <c r="Y18" s="84" t="e">
        <f>X18*(O18/$O$17)</f>
        <v>#DIV/0!</v>
      </c>
      <c r="Z18" s="90" t="e">
        <f t="shared" ref="Z18:Z81" si="5">IF(B18&gt;0,
IF(T18=0,Y18,
IF(Y18=0,T18,
(AVERAGE(T18,Y18)))),
"")</f>
        <v>#DIV/0!</v>
      </c>
    </row>
    <row r="19" spans="2:26" x14ac:dyDescent="0.25">
      <c r="B19" s="25" t="str">
        <f>IF(COUNTA(C19:C19)&gt;0,MAX($B$15:$B18)+1, "" )</f>
        <v/>
      </c>
      <c r="C19" s="38"/>
      <c r="D19" s="38"/>
      <c r="E19" s="38"/>
      <c r="F19" s="38"/>
      <c r="G19" s="38"/>
      <c r="H19" s="38"/>
      <c r="I19" s="38"/>
      <c r="J19" s="2" t="str">
        <f>IF(C19&gt;"",MAX($J$11:$J18)+1, "" )</f>
        <v/>
      </c>
      <c r="K19" s="2">
        <f t="shared" si="0"/>
        <v>0</v>
      </c>
      <c r="L19" s="31"/>
      <c r="M19" s="31"/>
      <c r="N19" s="83">
        <f>SUMIF('2 - Planting Details'!$B:$B,'1 - Project Details and Scoring'!$J19,'2 - Planting Details'!$F:$F)</f>
        <v>0</v>
      </c>
      <c r="O19" s="83">
        <f>SUMIF('2 - Planting Details'!$B:$B,'1 - Project Details and Scoring'!$J19,'2 - Planting Details'!$L:$L)+SUMIF('2 - Planting Details'!$B:$B,'1 - Project Details and Scoring'!$J19,'2 - Planting Details'!$R:$R)</f>
        <v>0</v>
      </c>
      <c r="P19" s="33"/>
      <c r="Q19" s="83">
        <f t="shared" si="1"/>
        <v>0</v>
      </c>
      <c r="R19" s="83">
        <f t="shared" si="2"/>
        <v>0</v>
      </c>
      <c r="S19" s="83">
        <f t="shared" ref="S19:S82" si="6">Q19+R19</f>
        <v>0</v>
      </c>
      <c r="T19" s="84" t="e">
        <f t="shared" ref="T19:T82" si="7">S19*(N19/$N$17)</f>
        <v>#DIV/0!</v>
      </c>
      <c r="V19" s="25">
        <f t="shared" si="3"/>
        <v>0</v>
      </c>
      <c r="W19" s="147">
        <f t="shared" si="4"/>
        <v>0</v>
      </c>
      <c r="X19" s="83">
        <f t="shared" ref="X19:X82" si="8">V19+W19</f>
        <v>0</v>
      </c>
      <c r="Y19" s="148" t="e">
        <f t="shared" ref="Y19:Y82" si="9">X19*(O19/$O$17)</f>
        <v>#DIV/0!</v>
      </c>
      <c r="Z19" s="90" t="e">
        <f t="shared" si="5"/>
        <v>#DIV/0!</v>
      </c>
    </row>
    <row r="20" spans="2:26" x14ac:dyDescent="0.25">
      <c r="B20" s="25" t="str">
        <f>IF(COUNTA(C20:C20)&gt;0,MAX($B$15:$B19)+1, "" )</f>
        <v/>
      </c>
      <c r="C20" s="38"/>
      <c r="D20" s="38"/>
      <c r="E20" s="38"/>
      <c r="F20" s="38"/>
      <c r="G20" s="38"/>
      <c r="H20" s="38"/>
      <c r="I20" s="38"/>
      <c r="J20" s="2" t="str">
        <f>IF(C20&gt;"",MAX($J$11:$J19)+1, "" )</f>
        <v/>
      </c>
      <c r="K20" s="2">
        <f t="shared" si="0"/>
        <v>0</v>
      </c>
      <c r="L20" s="31"/>
      <c r="M20" s="31"/>
      <c r="N20" s="83">
        <f>SUMIF('2 - Planting Details'!$B:$B,'1 - Project Details and Scoring'!$J20,'2 - Planting Details'!$F:$F)</f>
        <v>0</v>
      </c>
      <c r="O20" s="83">
        <f>SUMIF('2 - Planting Details'!$B:$B,'1 - Project Details and Scoring'!$J20,'2 - Planting Details'!$L:$L)+SUMIF('2 - Planting Details'!$B:$B,'1 - Project Details and Scoring'!$J20,'2 - Planting Details'!$R:$R)</f>
        <v>0</v>
      </c>
      <c r="P20" s="33"/>
      <c r="Q20" s="83">
        <f t="shared" si="1"/>
        <v>0</v>
      </c>
      <c r="R20" s="83">
        <f t="shared" si="2"/>
        <v>0</v>
      </c>
      <c r="S20" s="83">
        <f t="shared" si="6"/>
        <v>0</v>
      </c>
      <c r="T20" s="84" t="e">
        <f t="shared" si="7"/>
        <v>#DIV/0!</v>
      </c>
      <c r="V20" s="25">
        <f t="shared" si="3"/>
        <v>0</v>
      </c>
      <c r="W20" s="147">
        <f t="shared" si="4"/>
        <v>0</v>
      </c>
      <c r="X20" s="83">
        <f t="shared" si="8"/>
        <v>0</v>
      </c>
      <c r="Y20" s="148" t="e">
        <f t="shared" si="9"/>
        <v>#DIV/0!</v>
      </c>
      <c r="Z20" s="90" t="e">
        <f t="shared" si="5"/>
        <v>#DIV/0!</v>
      </c>
    </row>
    <row r="21" spans="2:26" x14ac:dyDescent="0.25">
      <c r="B21" s="25" t="str">
        <f>IF(COUNTA(C21:C21)&gt;0,MAX($B$15:$B20)+1, "" )</f>
        <v/>
      </c>
      <c r="C21" s="38"/>
      <c r="D21" s="38"/>
      <c r="E21" s="38"/>
      <c r="F21" s="38"/>
      <c r="G21" s="38"/>
      <c r="H21" s="38"/>
      <c r="I21" s="38"/>
      <c r="J21" s="2" t="str">
        <f>IF(C21&gt;"",MAX($J$11:$J20)+1, "" )</f>
        <v/>
      </c>
      <c r="K21" s="2">
        <f t="shared" si="0"/>
        <v>0</v>
      </c>
      <c r="L21" s="31"/>
      <c r="M21" s="31"/>
      <c r="N21" s="83">
        <f>SUMIF('2 - Planting Details'!$B:$B,'1 - Project Details and Scoring'!$J21,'2 - Planting Details'!$F:$F)</f>
        <v>0</v>
      </c>
      <c r="O21" s="83">
        <f>SUMIF('2 - Planting Details'!$B:$B,'1 - Project Details and Scoring'!$J21,'2 - Planting Details'!$L:$L)
+SUMIF('2 - Planting Details'!$B:$B,'1 - Project Details and Scoring'!$J21,'2 - Planting Details'!$R:$R)</f>
        <v>0</v>
      </c>
      <c r="P21" s="33"/>
      <c r="Q21" s="83">
        <f t="shared" si="1"/>
        <v>0</v>
      </c>
      <c r="R21" s="83">
        <f t="shared" si="2"/>
        <v>0</v>
      </c>
      <c r="S21" s="83">
        <f t="shared" si="6"/>
        <v>0</v>
      </c>
      <c r="T21" s="84" t="e">
        <f t="shared" si="7"/>
        <v>#DIV/0!</v>
      </c>
      <c r="V21" s="25">
        <f t="shared" si="3"/>
        <v>0</v>
      </c>
      <c r="W21" s="147">
        <f t="shared" si="4"/>
        <v>0</v>
      </c>
      <c r="X21" s="83">
        <f t="shared" si="8"/>
        <v>0</v>
      </c>
      <c r="Y21" s="148" t="e">
        <f t="shared" si="9"/>
        <v>#DIV/0!</v>
      </c>
      <c r="Z21" s="90" t="e">
        <f t="shared" si="5"/>
        <v>#DIV/0!</v>
      </c>
    </row>
    <row r="22" spans="2:26" x14ac:dyDescent="0.25">
      <c r="B22" s="25" t="str">
        <f>IF(COUNTA(C22:C22)&gt;0,MAX($B$15:$B21)+1, "" )</f>
        <v/>
      </c>
      <c r="C22" s="38"/>
      <c r="D22" s="38"/>
      <c r="E22" s="38"/>
      <c r="F22" s="38"/>
      <c r="G22" s="38"/>
      <c r="H22" s="38"/>
      <c r="I22" s="38"/>
      <c r="J22" s="2" t="str">
        <f>IF(C22&gt;"",MAX($J$11:$J21)+1, "" )</f>
        <v/>
      </c>
      <c r="K22" s="2">
        <f t="shared" si="0"/>
        <v>0</v>
      </c>
      <c r="L22" s="31"/>
      <c r="M22" s="31"/>
      <c r="N22" s="83">
        <f>SUMIF('2 - Planting Details'!$B:$B,'1 - Project Details and Scoring'!$J22,'2 - Planting Details'!$F:$F)</f>
        <v>0</v>
      </c>
      <c r="O22" s="83">
        <f>SUMIF('2 - Planting Details'!$B:$B,'1 - Project Details and Scoring'!$J22,'2 - Planting Details'!$L:$L)+SUMIF('2 - Planting Details'!$B:$B,'1 - Project Details and Scoring'!$J22,'2 - Planting Details'!$R:$R)</f>
        <v>0</v>
      </c>
      <c r="P22" s="33"/>
      <c r="Q22" s="83">
        <f t="shared" si="1"/>
        <v>0</v>
      </c>
      <c r="R22" s="83">
        <f t="shared" si="2"/>
        <v>0</v>
      </c>
      <c r="S22" s="83">
        <f t="shared" si="6"/>
        <v>0</v>
      </c>
      <c r="T22" s="84" t="e">
        <f t="shared" si="7"/>
        <v>#DIV/0!</v>
      </c>
      <c r="V22" s="25">
        <f t="shared" si="3"/>
        <v>0</v>
      </c>
      <c r="W22" s="147">
        <f t="shared" si="4"/>
        <v>0</v>
      </c>
      <c r="X22" s="83">
        <f t="shared" si="8"/>
        <v>0</v>
      </c>
      <c r="Y22" s="148" t="e">
        <f t="shared" si="9"/>
        <v>#DIV/0!</v>
      </c>
      <c r="Z22" s="90" t="e">
        <f t="shared" si="5"/>
        <v>#DIV/0!</v>
      </c>
    </row>
    <row r="23" spans="2:26" x14ac:dyDescent="0.25">
      <c r="B23" s="25" t="str">
        <f>IF(COUNTA(C23:C23)&gt;0,MAX($B$15:$B22)+1, "" )</f>
        <v/>
      </c>
      <c r="C23" s="38"/>
      <c r="D23" s="38"/>
      <c r="E23" s="38"/>
      <c r="F23" s="38"/>
      <c r="G23" s="38"/>
      <c r="H23" s="38"/>
      <c r="I23" s="38"/>
      <c r="J23" s="2" t="str">
        <f>IF(C23&gt;"",MAX($J$11:$J22)+1, "" )</f>
        <v/>
      </c>
      <c r="K23" s="2">
        <f t="shared" si="0"/>
        <v>0</v>
      </c>
      <c r="L23" s="31"/>
      <c r="M23" s="31"/>
      <c r="N23" s="83">
        <f>SUMIF('2 - Planting Details'!$B:$B,'1 - Project Details and Scoring'!$J23,'2 - Planting Details'!$F:$F)</f>
        <v>0</v>
      </c>
      <c r="O23" s="83">
        <f>SUMIF('2 - Planting Details'!$B:$B,'1 - Project Details and Scoring'!$J23,'2 - Planting Details'!$L:$L)+SUMIF('2 - Planting Details'!$B:$B,'1 - Project Details and Scoring'!$J23,'2 - Planting Details'!$R:$R)</f>
        <v>0</v>
      </c>
      <c r="P23" s="33"/>
      <c r="Q23" s="83">
        <f t="shared" si="1"/>
        <v>0</v>
      </c>
      <c r="R23" s="83">
        <f t="shared" si="2"/>
        <v>0</v>
      </c>
      <c r="S23" s="83">
        <f t="shared" si="6"/>
        <v>0</v>
      </c>
      <c r="T23" s="84" t="e">
        <f t="shared" si="7"/>
        <v>#DIV/0!</v>
      </c>
      <c r="V23" s="25">
        <f t="shared" si="3"/>
        <v>0</v>
      </c>
      <c r="W23" s="147">
        <f t="shared" si="4"/>
        <v>0</v>
      </c>
      <c r="X23" s="83">
        <f t="shared" si="8"/>
        <v>0</v>
      </c>
      <c r="Y23" s="148" t="e">
        <f t="shared" si="9"/>
        <v>#DIV/0!</v>
      </c>
      <c r="Z23" s="90" t="e">
        <f t="shared" si="5"/>
        <v>#DIV/0!</v>
      </c>
    </row>
    <row r="24" spans="2:26" x14ac:dyDescent="0.25">
      <c r="B24" s="25" t="str">
        <f>IF(COUNTA(C24:C24)&gt;0,MAX($B$15:$B23)+1, "" )</f>
        <v/>
      </c>
      <c r="C24" s="38"/>
      <c r="D24" s="38"/>
      <c r="E24" s="38"/>
      <c r="F24" s="38"/>
      <c r="G24" s="38"/>
      <c r="H24" s="38"/>
      <c r="I24" s="38"/>
      <c r="J24" s="2" t="str">
        <f>IF(C24&gt;"",MAX($J$11:$J23)+1, "" )</f>
        <v/>
      </c>
      <c r="K24" s="2">
        <f t="shared" si="0"/>
        <v>0</v>
      </c>
      <c r="L24" s="31"/>
      <c r="M24" s="31"/>
      <c r="N24" s="83">
        <f>SUMIF('2 - Planting Details'!$B:$B,'1 - Project Details and Scoring'!$J24,'2 - Planting Details'!$F:$F)</f>
        <v>0</v>
      </c>
      <c r="O24" s="83">
        <f>SUMIF('2 - Planting Details'!$B:$B,'1 - Project Details and Scoring'!$J24,'2 - Planting Details'!$L:$L)+SUMIF('2 - Planting Details'!$B:$B,'1 - Project Details and Scoring'!$J24,'2 - Planting Details'!$R:$R)</f>
        <v>0</v>
      </c>
      <c r="P24" s="33"/>
      <c r="Q24" s="83">
        <f t="shared" si="1"/>
        <v>0</v>
      </c>
      <c r="R24" s="83">
        <f t="shared" si="2"/>
        <v>0</v>
      </c>
      <c r="S24" s="83">
        <f t="shared" si="6"/>
        <v>0</v>
      </c>
      <c r="T24" s="84" t="e">
        <f t="shared" si="7"/>
        <v>#DIV/0!</v>
      </c>
      <c r="V24" s="25">
        <f t="shared" si="3"/>
        <v>0</v>
      </c>
      <c r="W24" s="147">
        <f t="shared" si="4"/>
        <v>0</v>
      </c>
      <c r="X24" s="83">
        <f t="shared" si="8"/>
        <v>0</v>
      </c>
      <c r="Y24" s="148" t="e">
        <f t="shared" si="9"/>
        <v>#DIV/0!</v>
      </c>
      <c r="Z24" s="90" t="e">
        <f t="shared" si="5"/>
        <v>#DIV/0!</v>
      </c>
    </row>
    <row r="25" spans="2:26" x14ac:dyDescent="0.25">
      <c r="B25" s="25" t="str">
        <f>IF(COUNTA(C25:C25)&gt;0,MAX($B$15:$B24)+1, "" )</f>
        <v/>
      </c>
      <c r="C25" s="38"/>
      <c r="D25" s="38"/>
      <c r="E25" s="38"/>
      <c r="F25" s="38"/>
      <c r="G25" s="38"/>
      <c r="H25" s="38"/>
      <c r="I25" s="38"/>
      <c r="J25" s="2" t="str">
        <f>IF(C25&gt;"",MAX($J$11:$J24)+1, "" )</f>
        <v/>
      </c>
      <c r="K25" s="2">
        <f t="shared" si="0"/>
        <v>0</v>
      </c>
      <c r="L25" s="31"/>
      <c r="M25" s="31"/>
      <c r="N25" s="83">
        <f>SUMIF('2 - Planting Details'!$B:$B,'1 - Project Details and Scoring'!$J25,'2 - Planting Details'!$F:$F)</f>
        <v>0</v>
      </c>
      <c r="O25" s="83">
        <f>SUMIF('2 - Planting Details'!$B:$B,'1 - Project Details and Scoring'!$J25,'2 - Planting Details'!$L:$L)+SUMIF('2 - Planting Details'!$B:$B,'1 - Project Details and Scoring'!$J25,'2 - Planting Details'!$R:$R)</f>
        <v>0</v>
      </c>
      <c r="P25" s="33"/>
      <c r="Q25" s="83">
        <f t="shared" si="1"/>
        <v>0</v>
      </c>
      <c r="R25" s="83">
        <f t="shared" si="2"/>
        <v>0</v>
      </c>
      <c r="S25" s="83">
        <f t="shared" si="6"/>
        <v>0</v>
      </c>
      <c r="T25" s="84" t="e">
        <f t="shared" si="7"/>
        <v>#DIV/0!</v>
      </c>
      <c r="V25" s="25">
        <f t="shared" si="3"/>
        <v>0</v>
      </c>
      <c r="W25" s="147">
        <f t="shared" si="4"/>
        <v>0</v>
      </c>
      <c r="X25" s="83">
        <f t="shared" si="8"/>
        <v>0</v>
      </c>
      <c r="Y25" s="148" t="e">
        <f t="shared" si="9"/>
        <v>#DIV/0!</v>
      </c>
      <c r="Z25" s="90" t="e">
        <f t="shared" si="5"/>
        <v>#DIV/0!</v>
      </c>
    </row>
    <row r="26" spans="2:26" x14ac:dyDescent="0.25">
      <c r="B26" s="25" t="str">
        <f>IF(COUNTA(C26:C26)&gt;0,MAX($B$15:$B25)+1, "" )</f>
        <v/>
      </c>
      <c r="C26" s="38"/>
      <c r="D26" s="38"/>
      <c r="E26" s="38"/>
      <c r="F26" s="38"/>
      <c r="G26" s="38"/>
      <c r="H26" s="38"/>
      <c r="I26" s="38"/>
      <c r="J26" s="2" t="str">
        <f>IF(C26&gt;"",MAX($J$11:$J25)+1, "" )</f>
        <v/>
      </c>
      <c r="K26" s="2">
        <f t="shared" si="0"/>
        <v>0</v>
      </c>
      <c r="L26" s="31"/>
      <c r="M26" s="31"/>
      <c r="N26" s="83">
        <f>SUMIF('2 - Planting Details'!$B:$B,'1 - Project Details and Scoring'!$J26,'2 - Planting Details'!$F:$F)</f>
        <v>0</v>
      </c>
      <c r="O26" s="83">
        <f>SUMIF('2 - Planting Details'!$B:$B,'1 - Project Details and Scoring'!$J26,'2 - Planting Details'!$L:$L)+SUMIF('2 - Planting Details'!$B:$B,'1 - Project Details and Scoring'!$J26,'2 - Planting Details'!$R:$R)</f>
        <v>0</v>
      </c>
      <c r="P26" s="33"/>
      <c r="Q26" s="83">
        <f t="shared" si="1"/>
        <v>0</v>
      </c>
      <c r="R26" s="83">
        <f t="shared" si="2"/>
        <v>0</v>
      </c>
      <c r="S26" s="83">
        <f t="shared" si="6"/>
        <v>0</v>
      </c>
      <c r="T26" s="84" t="e">
        <f t="shared" si="7"/>
        <v>#DIV/0!</v>
      </c>
      <c r="V26" s="25">
        <f t="shared" si="3"/>
        <v>0</v>
      </c>
      <c r="W26" s="147">
        <f t="shared" si="4"/>
        <v>0</v>
      </c>
      <c r="X26" s="83">
        <f t="shared" si="8"/>
        <v>0</v>
      </c>
      <c r="Y26" s="148" t="e">
        <f t="shared" si="9"/>
        <v>#DIV/0!</v>
      </c>
      <c r="Z26" s="90" t="e">
        <f t="shared" si="5"/>
        <v>#DIV/0!</v>
      </c>
    </row>
    <row r="27" spans="2:26" x14ac:dyDescent="0.25">
      <c r="B27" s="25" t="str">
        <f>IF(COUNTA(C27:C27)&gt;0,MAX($B$15:$B26)+1, "" )</f>
        <v/>
      </c>
      <c r="C27" s="38"/>
      <c r="D27" s="38"/>
      <c r="E27" s="38"/>
      <c r="F27" s="38"/>
      <c r="G27" s="38"/>
      <c r="H27" s="38"/>
      <c r="I27" s="38"/>
      <c r="J27" s="2" t="str">
        <f>IF(C27&gt;"",MAX($J$11:$J26)+1, "" )</f>
        <v/>
      </c>
      <c r="K27" s="2">
        <f t="shared" si="0"/>
        <v>0</v>
      </c>
      <c r="L27" s="31"/>
      <c r="M27" s="31"/>
      <c r="N27" s="83">
        <f>SUMIF('2 - Planting Details'!$B:$B,'1 - Project Details and Scoring'!$J27,'2 - Planting Details'!$F:$F)</f>
        <v>0</v>
      </c>
      <c r="O27" s="83">
        <f>SUMIF('2 - Planting Details'!$B:$B,'1 - Project Details and Scoring'!$J27,'2 - Planting Details'!$L:$L)+SUMIF('2 - Planting Details'!$B:$B,'1 - Project Details and Scoring'!$J27,'2 - Planting Details'!$R:$R)</f>
        <v>0</v>
      </c>
      <c r="P27" s="33"/>
      <c r="Q27" s="83">
        <f t="shared" si="1"/>
        <v>0</v>
      </c>
      <c r="R27" s="83">
        <f t="shared" si="2"/>
        <v>0</v>
      </c>
      <c r="S27" s="83">
        <f t="shared" si="6"/>
        <v>0</v>
      </c>
      <c r="T27" s="84" t="e">
        <f t="shared" si="7"/>
        <v>#DIV/0!</v>
      </c>
      <c r="V27" s="25">
        <f t="shared" si="3"/>
        <v>0</v>
      </c>
      <c r="W27" s="147">
        <f t="shared" si="4"/>
        <v>0</v>
      </c>
      <c r="X27" s="83">
        <f t="shared" si="8"/>
        <v>0</v>
      </c>
      <c r="Y27" s="148" t="e">
        <f t="shared" si="9"/>
        <v>#DIV/0!</v>
      </c>
      <c r="Z27" s="90" t="e">
        <f t="shared" si="5"/>
        <v>#DIV/0!</v>
      </c>
    </row>
    <row r="28" spans="2:26" x14ac:dyDescent="0.25">
      <c r="B28" s="25" t="str">
        <f>IF(COUNTA(C28:C28)&gt;0,MAX($B$15:$B27)+1, "" )</f>
        <v/>
      </c>
      <c r="C28" s="38"/>
      <c r="D28" s="38"/>
      <c r="E28" s="38"/>
      <c r="F28" s="38"/>
      <c r="G28" s="38"/>
      <c r="H28" s="38"/>
      <c r="I28" s="38"/>
      <c r="J28" s="2" t="str">
        <f>IF(C28&gt;"",MAX($J$11:$J27)+1, "" )</f>
        <v/>
      </c>
      <c r="K28" s="2">
        <f t="shared" si="0"/>
        <v>0</v>
      </c>
      <c r="L28" s="31"/>
      <c r="M28" s="31"/>
      <c r="N28" s="83">
        <f>SUMIF('2 - Planting Details'!$B:$B,'1 - Project Details and Scoring'!$J28,'2 - Planting Details'!$F:$F)</f>
        <v>0</v>
      </c>
      <c r="O28" s="83">
        <f>SUMIF('2 - Planting Details'!$B:$B,'1 - Project Details and Scoring'!$J28,'2 - Planting Details'!$L:$L)+SUMIF('2 - Planting Details'!$B:$B,'1 - Project Details and Scoring'!$J28,'2 - Planting Details'!$R:$R)</f>
        <v>0</v>
      </c>
      <c r="P28" s="33"/>
      <c r="Q28" s="83">
        <f t="shared" si="1"/>
        <v>0</v>
      </c>
      <c r="R28" s="83">
        <f t="shared" si="2"/>
        <v>0</v>
      </c>
      <c r="S28" s="83">
        <f t="shared" si="6"/>
        <v>0</v>
      </c>
      <c r="T28" s="84" t="e">
        <f t="shared" si="7"/>
        <v>#DIV/0!</v>
      </c>
      <c r="V28" s="25">
        <f t="shared" si="3"/>
        <v>0</v>
      </c>
      <c r="W28" s="147">
        <f t="shared" si="4"/>
        <v>0</v>
      </c>
      <c r="X28" s="83">
        <f t="shared" si="8"/>
        <v>0</v>
      </c>
      <c r="Y28" s="148" t="e">
        <f t="shared" si="9"/>
        <v>#DIV/0!</v>
      </c>
      <c r="Z28" s="90" t="e">
        <f t="shared" si="5"/>
        <v>#DIV/0!</v>
      </c>
    </row>
    <row r="29" spans="2:26" x14ac:dyDescent="0.25">
      <c r="B29" s="25" t="str">
        <f>IF(COUNTA(C29:C29)&gt;0,MAX($B$15:$B28)+1, "" )</f>
        <v/>
      </c>
      <c r="C29" s="38"/>
      <c r="D29" s="38"/>
      <c r="E29" s="38"/>
      <c r="F29" s="38"/>
      <c r="G29" s="38"/>
      <c r="H29" s="38"/>
      <c r="I29" s="38"/>
      <c r="J29" s="2" t="str">
        <f>IF(C29&gt;"",MAX($J$11:$J28)+1, "" )</f>
        <v/>
      </c>
      <c r="K29" s="2">
        <f t="shared" si="0"/>
        <v>0</v>
      </c>
      <c r="L29" s="31"/>
      <c r="M29" s="31"/>
      <c r="N29" s="83">
        <f>SUMIF('2 - Planting Details'!$B:$B,'1 - Project Details and Scoring'!$J29,'2 - Planting Details'!$F:$F)</f>
        <v>0</v>
      </c>
      <c r="O29" s="83">
        <f>SUMIF('2 - Planting Details'!$B:$B,'1 - Project Details and Scoring'!$J29,'2 - Planting Details'!$L:$L)+SUMIF('2 - Planting Details'!$B:$B,'1 - Project Details and Scoring'!$J29,'2 - Planting Details'!$R:$R)</f>
        <v>0</v>
      </c>
      <c r="P29" s="33"/>
      <c r="Q29" s="83">
        <f t="shared" si="1"/>
        <v>0</v>
      </c>
      <c r="R29" s="83">
        <f t="shared" si="2"/>
        <v>0</v>
      </c>
      <c r="S29" s="83">
        <f t="shared" si="6"/>
        <v>0</v>
      </c>
      <c r="T29" s="84" t="e">
        <f t="shared" si="7"/>
        <v>#DIV/0!</v>
      </c>
      <c r="V29" s="25">
        <f t="shared" si="3"/>
        <v>0</v>
      </c>
      <c r="W29" s="147">
        <f t="shared" si="4"/>
        <v>0</v>
      </c>
      <c r="X29" s="83">
        <f t="shared" si="8"/>
        <v>0</v>
      </c>
      <c r="Y29" s="148" t="e">
        <f t="shared" si="9"/>
        <v>#DIV/0!</v>
      </c>
      <c r="Z29" s="90" t="e">
        <f t="shared" si="5"/>
        <v>#DIV/0!</v>
      </c>
    </row>
    <row r="30" spans="2:26" x14ac:dyDescent="0.25">
      <c r="B30" s="25" t="str">
        <f>IF(COUNTA(C30:C30)&gt;0,MAX($B$15:$B29)+1, "" )</f>
        <v/>
      </c>
      <c r="C30" s="38"/>
      <c r="D30" s="38"/>
      <c r="E30" s="38"/>
      <c r="F30" s="38"/>
      <c r="G30" s="38"/>
      <c r="H30" s="38"/>
      <c r="I30" s="38"/>
      <c r="J30" s="2" t="str">
        <f>IF(C30&gt;"",MAX($J$11:$J29)+1, "" )</f>
        <v/>
      </c>
      <c r="K30" s="2">
        <f t="shared" si="0"/>
        <v>0</v>
      </c>
      <c r="L30" s="31"/>
      <c r="M30" s="31"/>
      <c r="N30" s="83">
        <f>SUMIF('2 - Planting Details'!$B:$B,'1 - Project Details and Scoring'!$J30,'2 - Planting Details'!$F:$F)</f>
        <v>0</v>
      </c>
      <c r="O30" s="83">
        <f>SUMIF('2 - Planting Details'!$B:$B,'1 - Project Details and Scoring'!$J30,'2 - Planting Details'!$L:$L)+SUMIF('2 - Planting Details'!$B:$B,'1 - Project Details and Scoring'!$J30,'2 - Planting Details'!$R:$R)</f>
        <v>0</v>
      </c>
      <c r="P30" s="33"/>
      <c r="Q30" s="83">
        <f t="shared" si="1"/>
        <v>0</v>
      </c>
      <c r="R30" s="83">
        <f t="shared" si="2"/>
        <v>0</v>
      </c>
      <c r="S30" s="83">
        <f t="shared" si="6"/>
        <v>0</v>
      </c>
      <c r="T30" s="84" t="e">
        <f t="shared" si="7"/>
        <v>#DIV/0!</v>
      </c>
      <c r="V30" s="25">
        <f t="shared" si="3"/>
        <v>0</v>
      </c>
      <c r="W30" s="147">
        <f t="shared" si="4"/>
        <v>0</v>
      </c>
      <c r="X30" s="83">
        <f t="shared" si="8"/>
        <v>0</v>
      </c>
      <c r="Y30" s="148" t="e">
        <f t="shared" si="9"/>
        <v>#DIV/0!</v>
      </c>
      <c r="Z30" s="90" t="e">
        <f t="shared" si="5"/>
        <v>#DIV/0!</v>
      </c>
    </row>
    <row r="31" spans="2:26" x14ac:dyDescent="0.25">
      <c r="B31" s="25" t="str">
        <f>IF(COUNTA(C31:C31)&gt;0,MAX($B$15:$B30)+1, "" )</f>
        <v/>
      </c>
      <c r="C31" s="38"/>
      <c r="D31" s="38"/>
      <c r="E31" s="38"/>
      <c r="F31" s="38"/>
      <c r="G31" s="38"/>
      <c r="H31" s="38"/>
      <c r="I31" s="38"/>
      <c r="J31" s="2" t="str">
        <f>IF(C31&gt;"",MAX($J$11:$J30)+1, "" )</f>
        <v/>
      </c>
      <c r="K31" s="2">
        <f t="shared" si="0"/>
        <v>0</v>
      </c>
      <c r="L31" s="31"/>
      <c r="M31" s="31"/>
      <c r="N31" s="83">
        <f>SUMIF('2 - Planting Details'!$B:$B,'1 - Project Details and Scoring'!$J31,'2 - Planting Details'!$F:$F)</f>
        <v>0</v>
      </c>
      <c r="O31" s="83">
        <f>SUMIF('2 - Planting Details'!$B:$B,'1 - Project Details and Scoring'!$J31,'2 - Planting Details'!$L:$L)+SUMIF('2 - Planting Details'!$B:$B,'1 - Project Details and Scoring'!$J31,'2 - Planting Details'!$R:$R)</f>
        <v>0</v>
      </c>
      <c r="P31" s="33"/>
      <c r="Q31" s="83">
        <f t="shared" si="1"/>
        <v>0</v>
      </c>
      <c r="R31" s="83">
        <f t="shared" si="2"/>
        <v>0</v>
      </c>
      <c r="S31" s="83">
        <f t="shared" si="6"/>
        <v>0</v>
      </c>
      <c r="T31" s="84" t="e">
        <f t="shared" si="7"/>
        <v>#DIV/0!</v>
      </c>
      <c r="V31" s="25">
        <f t="shared" si="3"/>
        <v>0</v>
      </c>
      <c r="W31" s="147">
        <f t="shared" si="4"/>
        <v>0</v>
      </c>
      <c r="X31" s="83">
        <f t="shared" si="8"/>
        <v>0</v>
      </c>
      <c r="Y31" s="148" t="e">
        <f t="shared" si="9"/>
        <v>#DIV/0!</v>
      </c>
      <c r="Z31" s="90" t="e">
        <f t="shared" si="5"/>
        <v>#DIV/0!</v>
      </c>
    </row>
    <row r="32" spans="2:26" x14ac:dyDescent="0.25">
      <c r="B32" s="25" t="str">
        <f>IF(COUNTA(C32:C32)&gt;0,MAX($B$15:$B31)+1, "" )</f>
        <v/>
      </c>
      <c r="C32" s="38"/>
      <c r="D32" s="38"/>
      <c r="E32" s="38"/>
      <c r="F32" s="38"/>
      <c r="G32" s="38"/>
      <c r="H32" s="38"/>
      <c r="I32" s="38"/>
      <c r="J32" s="2" t="str">
        <f>IF(C32&gt;"",MAX($J$11:$J31)+1, "" )</f>
        <v/>
      </c>
      <c r="K32" s="2">
        <f t="shared" si="0"/>
        <v>0</v>
      </c>
      <c r="L32" s="31"/>
      <c r="M32" s="31"/>
      <c r="N32" s="83">
        <f>SUMIF('2 - Planting Details'!$B:$B,'1 - Project Details and Scoring'!$J32,'2 - Planting Details'!$F:$F)</f>
        <v>0</v>
      </c>
      <c r="O32" s="83">
        <f>SUMIF('2 - Planting Details'!$B:$B,'1 - Project Details and Scoring'!$J32,'2 - Planting Details'!$L:$L)+SUMIF('2 - Planting Details'!$B:$B,'1 - Project Details and Scoring'!$J32,'2 - Planting Details'!$R:$R)</f>
        <v>0</v>
      </c>
      <c r="P32" s="33"/>
      <c r="Q32" s="83">
        <f t="shared" si="1"/>
        <v>0</v>
      </c>
      <c r="R32" s="83">
        <f t="shared" si="2"/>
        <v>0</v>
      </c>
      <c r="S32" s="83">
        <f t="shared" si="6"/>
        <v>0</v>
      </c>
      <c r="T32" s="84" t="e">
        <f t="shared" si="7"/>
        <v>#DIV/0!</v>
      </c>
      <c r="V32" s="25">
        <f t="shared" si="3"/>
        <v>0</v>
      </c>
      <c r="W32" s="147">
        <f t="shared" si="4"/>
        <v>0</v>
      </c>
      <c r="X32" s="83">
        <f t="shared" si="8"/>
        <v>0</v>
      </c>
      <c r="Y32" s="148" t="e">
        <f t="shared" si="9"/>
        <v>#DIV/0!</v>
      </c>
      <c r="Z32" s="90" t="e">
        <f t="shared" si="5"/>
        <v>#DIV/0!</v>
      </c>
    </row>
    <row r="33" spans="2:26" x14ac:dyDescent="0.25">
      <c r="B33" s="25" t="str">
        <f>IF(COUNTA(C33:C33)&gt;0,MAX($B$15:$B32)+1, "" )</f>
        <v/>
      </c>
      <c r="C33" s="38"/>
      <c r="D33" s="38"/>
      <c r="E33" s="38"/>
      <c r="F33" s="38"/>
      <c r="G33" s="38"/>
      <c r="H33" s="38"/>
      <c r="I33" s="38"/>
      <c r="J33" s="2" t="str">
        <f>IF(C33&gt;"",MAX($J$11:$J32)+1, "" )</f>
        <v/>
      </c>
      <c r="K33" s="2">
        <f t="shared" si="0"/>
        <v>0</v>
      </c>
      <c r="L33" s="31"/>
      <c r="M33" s="31"/>
      <c r="N33" s="83">
        <f>SUMIF('2 - Planting Details'!$B:$B,'1 - Project Details and Scoring'!$J33,'2 - Planting Details'!$F:$F)</f>
        <v>0</v>
      </c>
      <c r="O33" s="83">
        <f>SUMIF('2 - Planting Details'!$B:$B,'1 - Project Details and Scoring'!$J33,'2 - Planting Details'!$L:$L)+SUMIF('2 - Planting Details'!$B:$B,'1 - Project Details and Scoring'!$J33,'2 - Planting Details'!$R:$R)</f>
        <v>0</v>
      </c>
      <c r="P33" s="33"/>
      <c r="Q33" s="83">
        <f t="shared" si="1"/>
        <v>0</v>
      </c>
      <c r="R33" s="83">
        <f t="shared" si="2"/>
        <v>0</v>
      </c>
      <c r="S33" s="83">
        <f t="shared" si="6"/>
        <v>0</v>
      </c>
      <c r="T33" s="84" t="e">
        <f t="shared" si="7"/>
        <v>#DIV/0!</v>
      </c>
      <c r="V33" s="25">
        <f t="shared" si="3"/>
        <v>0</v>
      </c>
      <c r="W33" s="147">
        <f t="shared" si="4"/>
        <v>0</v>
      </c>
      <c r="X33" s="83">
        <f t="shared" si="8"/>
        <v>0</v>
      </c>
      <c r="Y33" s="148" t="e">
        <f t="shared" si="9"/>
        <v>#DIV/0!</v>
      </c>
      <c r="Z33" s="90" t="e">
        <f t="shared" si="5"/>
        <v>#DIV/0!</v>
      </c>
    </row>
    <row r="34" spans="2:26" x14ac:dyDescent="0.25">
      <c r="B34" s="25" t="str">
        <f>IF(COUNTA(C34:C34)&gt;0,MAX($B$15:$B33)+1, "" )</f>
        <v/>
      </c>
      <c r="C34" s="38"/>
      <c r="D34" s="38"/>
      <c r="E34" s="38"/>
      <c r="F34" s="38"/>
      <c r="G34" s="38"/>
      <c r="H34" s="38"/>
      <c r="I34" s="38"/>
      <c r="J34" s="2" t="str">
        <f>IF(C34&gt;"",MAX($J$11:$J33)+1, "" )</f>
        <v/>
      </c>
      <c r="K34" s="2">
        <f t="shared" si="0"/>
        <v>0</v>
      </c>
      <c r="L34" s="31"/>
      <c r="M34" s="31"/>
      <c r="N34" s="83">
        <f>SUMIF('2 - Planting Details'!$B:$B,'1 - Project Details and Scoring'!$J34,'2 - Planting Details'!$F:$F)</f>
        <v>0</v>
      </c>
      <c r="O34" s="83">
        <f>SUMIF('2 - Planting Details'!$B:$B,'1 - Project Details and Scoring'!$J34,'2 - Planting Details'!$L:$L)+SUMIF('2 - Planting Details'!$B:$B,'1 - Project Details and Scoring'!$J34,'2 - Planting Details'!$R:$R)</f>
        <v>0</v>
      </c>
      <c r="P34" s="33"/>
      <c r="Q34" s="83">
        <f t="shared" si="1"/>
        <v>0</v>
      </c>
      <c r="R34" s="83">
        <f t="shared" si="2"/>
        <v>0</v>
      </c>
      <c r="S34" s="83">
        <f t="shared" si="6"/>
        <v>0</v>
      </c>
      <c r="T34" s="84" t="e">
        <f t="shared" si="7"/>
        <v>#DIV/0!</v>
      </c>
      <c r="V34" s="25">
        <f t="shared" si="3"/>
        <v>0</v>
      </c>
      <c r="W34" s="147">
        <f t="shared" si="4"/>
        <v>0</v>
      </c>
      <c r="X34" s="83">
        <f t="shared" si="8"/>
        <v>0</v>
      </c>
      <c r="Y34" s="148" t="e">
        <f t="shared" si="9"/>
        <v>#DIV/0!</v>
      </c>
      <c r="Z34" s="90" t="e">
        <f t="shared" si="5"/>
        <v>#DIV/0!</v>
      </c>
    </row>
    <row r="35" spans="2:26" x14ac:dyDescent="0.25">
      <c r="B35" s="25" t="str">
        <f>IF(COUNTA(C35:C35)&gt;0,MAX($B$15:$B34)+1, "" )</f>
        <v/>
      </c>
      <c r="C35" s="38"/>
      <c r="D35" s="38"/>
      <c r="E35" s="38"/>
      <c r="F35" s="38"/>
      <c r="G35" s="38"/>
      <c r="H35" s="38"/>
      <c r="I35" s="38"/>
      <c r="J35" s="2" t="str">
        <f>IF(C35&gt;"",MAX($J$11:$J34)+1, "" )</f>
        <v/>
      </c>
      <c r="K35" s="2">
        <f t="shared" si="0"/>
        <v>0</v>
      </c>
      <c r="L35" s="31"/>
      <c r="M35" s="31"/>
      <c r="N35" s="83">
        <f>SUMIF('2 - Planting Details'!$B:$B,'1 - Project Details and Scoring'!$J35,'2 - Planting Details'!$F:$F)</f>
        <v>0</v>
      </c>
      <c r="O35" s="83">
        <f>SUMIF('2 - Planting Details'!$B:$B,'1 - Project Details and Scoring'!$J35,'2 - Planting Details'!$L:$L)+SUMIF('2 - Planting Details'!$B:$B,'1 - Project Details and Scoring'!$J35,'2 - Planting Details'!$R:$R)</f>
        <v>0</v>
      </c>
      <c r="P35" s="33"/>
      <c r="Q35" s="83">
        <f t="shared" si="1"/>
        <v>0</v>
      </c>
      <c r="R35" s="83">
        <f t="shared" si="2"/>
        <v>0</v>
      </c>
      <c r="S35" s="83">
        <f t="shared" si="6"/>
        <v>0</v>
      </c>
      <c r="T35" s="84" t="e">
        <f t="shared" si="7"/>
        <v>#DIV/0!</v>
      </c>
      <c r="V35" s="25">
        <f t="shared" si="3"/>
        <v>0</v>
      </c>
      <c r="W35" s="147">
        <f t="shared" si="4"/>
        <v>0</v>
      </c>
      <c r="X35" s="83">
        <f t="shared" si="8"/>
        <v>0</v>
      </c>
      <c r="Y35" s="148" t="e">
        <f t="shared" si="9"/>
        <v>#DIV/0!</v>
      </c>
      <c r="Z35" s="90" t="e">
        <f t="shared" si="5"/>
        <v>#DIV/0!</v>
      </c>
    </row>
    <row r="36" spans="2:26" x14ac:dyDescent="0.25">
      <c r="B36" s="25" t="str">
        <f>IF(COUNTA(C36:C36)&gt;0,MAX($B$15:$B35)+1, "" )</f>
        <v/>
      </c>
      <c r="C36" s="38"/>
      <c r="D36" s="38"/>
      <c r="E36" s="38"/>
      <c r="F36" s="38"/>
      <c r="G36" s="38"/>
      <c r="H36" s="38"/>
      <c r="I36" s="38"/>
      <c r="J36" s="2" t="str">
        <f>IF(C36&gt;"",MAX($J$11:$J35)+1, "" )</f>
        <v/>
      </c>
      <c r="K36" s="2">
        <f t="shared" si="0"/>
        <v>0</v>
      </c>
      <c r="L36" s="31"/>
      <c r="M36" s="31"/>
      <c r="N36" s="83">
        <f>SUMIF('2 - Planting Details'!$B:$B,'1 - Project Details and Scoring'!$J36,'2 - Planting Details'!$F:$F)</f>
        <v>0</v>
      </c>
      <c r="O36" s="83">
        <f>SUMIF('2 - Planting Details'!$B:$B,'1 - Project Details and Scoring'!$J36,'2 - Planting Details'!$L:$L)+SUMIF('2 - Planting Details'!$B:$B,'1 - Project Details and Scoring'!$J36,'2 - Planting Details'!$R:$R)</f>
        <v>0</v>
      </c>
      <c r="P36" s="33"/>
      <c r="Q36" s="83">
        <f t="shared" si="1"/>
        <v>0</v>
      </c>
      <c r="R36" s="83">
        <f t="shared" si="2"/>
        <v>0</v>
      </c>
      <c r="S36" s="83">
        <f t="shared" si="6"/>
        <v>0</v>
      </c>
      <c r="T36" s="84" t="e">
        <f t="shared" si="7"/>
        <v>#DIV/0!</v>
      </c>
      <c r="V36" s="25">
        <f t="shared" si="3"/>
        <v>0</v>
      </c>
      <c r="W36" s="147">
        <f t="shared" si="4"/>
        <v>0</v>
      </c>
      <c r="X36" s="83">
        <f t="shared" si="8"/>
        <v>0</v>
      </c>
      <c r="Y36" s="148" t="e">
        <f t="shared" si="9"/>
        <v>#DIV/0!</v>
      </c>
      <c r="Z36" s="90" t="e">
        <f t="shared" si="5"/>
        <v>#DIV/0!</v>
      </c>
    </row>
    <row r="37" spans="2:26" x14ac:dyDescent="0.25">
      <c r="B37" s="25" t="str">
        <f>IF(COUNTA(C37:C37)&gt;0,MAX($B$15:$B36)+1, "" )</f>
        <v/>
      </c>
      <c r="C37" s="38"/>
      <c r="D37" s="38"/>
      <c r="E37" s="38"/>
      <c r="F37" s="38"/>
      <c r="G37" s="38"/>
      <c r="H37" s="38"/>
      <c r="I37" s="38"/>
      <c r="J37" s="2" t="str">
        <f>IF(C37&gt;"",MAX($J$11:$J36)+1, "" )</f>
        <v/>
      </c>
      <c r="K37" s="2">
        <f t="shared" si="0"/>
        <v>0</v>
      </c>
      <c r="L37" s="31"/>
      <c r="M37" s="31"/>
      <c r="N37" s="83">
        <f>SUMIF('2 - Planting Details'!$B:$B,'1 - Project Details and Scoring'!$J37,'2 - Planting Details'!$F:$F)</f>
        <v>0</v>
      </c>
      <c r="O37" s="83">
        <f>SUMIF('2 - Planting Details'!$B:$B,'1 - Project Details and Scoring'!$J37,'2 - Planting Details'!$L:$L)+SUMIF('2 - Planting Details'!$B:$B,'1 - Project Details and Scoring'!$J37,'2 - Planting Details'!$R:$R)</f>
        <v>0</v>
      </c>
      <c r="P37" s="33"/>
      <c r="Q37" s="83">
        <f t="shared" si="1"/>
        <v>0</v>
      </c>
      <c r="R37" s="83">
        <f t="shared" si="2"/>
        <v>0</v>
      </c>
      <c r="S37" s="83">
        <f t="shared" si="6"/>
        <v>0</v>
      </c>
      <c r="T37" s="84" t="e">
        <f t="shared" si="7"/>
        <v>#DIV/0!</v>
      </c>
      <c r="V37" s="25">
        <f t="shared" si="3"/>
        <v>0</v>
      </c>
      <c r="W37" s="147">
        <f t="shared" si="4"/>
        <v>0</v>
      </c>
      <c r="X37" s="83">
        <f t="shared" si="8"/>
        <v>0</v>
      </c>
      <c r="Y37" s="148" t="e">
        <f t="shared" si="9"/>
        <v>#DIV/0!</v>
      </c>
      <c r="Z37" s="90" t="e">
        <f t="shared" si="5"/>
        <v>#DIV/0!</v>
      </c>
    </row>
    <row r="38" spans="2:26" x14ac:dyDescent="0.25">
      <c r="B38" s="25" t="str">
        <f>IF(COUNTA(C38:C38)&gt;0,MAX($B$15:$B37)+1, "" )</f>
        <v/>
      </c>
      <c r="C38" s="38"/>
      <c r="D38" s="38"/>
      <c r="E38" s="38"/>
      <c r="F38" s="38"/>
      <c r="G38" s="38"/>
      <c r="H38" s="38"/>
      <c r="I38" s="38"/>
      <c r="J38" s="2" t="str">
        <f>IF(C38&gt;"",MAX($J$11:$J37)+1, "" )</f>
        <v/>
      </c>
      <c r="K38" s="2">
        <f t="shared" si="0"/>
        <v>0</v>
      </c>
      <c r="L38" s="31"/>
      <c r="M38" s="31"/>
      <c r="N38" s="83">
        <f>SUMIF('2 - Planting Details'!$B:$B,'1 - Project Details and Scoring'!$J38,'2 - Planting Details'!$F:$F)</f>
        <v>0</v>
      </c>
      <c r="O38" s="83">
        <f>SUMIF('2 - Planting Details'!$B:$B,'1 - Project Details and Scoring'!$J38,'2 - Planting Details'!$L:$L)+SUMIF('2 - Planting Details'!$B:$B,'1 - Project Details and Scoring'!$J38,'2 - Planting Details'!$R:$R)</f>
        <v>0</v>
      </c>
      <c r="P38" s="33"/>
      <c r="Q38" s="83">
        <f t="shared" si="1"/>
        <v>0</v>
      </c>
      <c r="R38" s="83">
        <f t="shared" si="2"/>
        <v>0</v>
      </c>
      <c r="S38" s="83">
        <f t="shared" si="6"/>
        <v>0</v>
      </c>
      <c r="T38" s="84" t="e">
        <f t="shared" si="7"/>
        <v>#DIV/0!</v>
      </c>
      <c r="V38" s="25">
        <f t="shared" si="3"/>
        <v>0</v>
      </c>
      <c r="W38" s="147">
        <f t="shared" si="4"/>
        <v>0</v>
      </c>
      <c r="X38" s="83">
        <f t="shared" si="8"/>
        <v>0</v>
      </c>
      <c r="Y38" s="148" t="e">
        <f t="shared" si="9"/>
        <v>#DIV/0!</v>
      </c>
      <c r="Z38" s="90" t="e">
        <f t="shared" si="5"/>
        <v>#DIV/0!</v>
      </c>
    </row>
    <row r="39" spans="2:26" x14ac:dyDescent="0.25">
      <c r="B39" s="25" t="str">
        <f>IF(COUNTA(C39:C39)&gt;0,MAX($B$15:$B38)+1, "" )</f>
        <v/>
      </c>
      <c r="C39" s="38"/>
      <c r="D39" s="38"/>
      <c r="E39" s="38"/>
      <c r="F39" s="38"/>
      <c r="G39" s="38"/>
      <c r="H39" s="38"/>
      <c r="I39" s="38"/>
      <c r="J39" s="2" t="str">
        <f>IF(C39&gt;"",MAX($J$11:$J38)+1, "" )</f>
        <v/>
      </c>
      <c r="K39" s="2">
        <f t="shared" si="0"/>
        <v>0</v>
      </c>
      <c r="L39" s="31"/>
      <c r="M39" s="31"/>
      <c r="N39" s="83">
        <f>SUMIF('2 - Planting Details'!$B:$B,'1 - Project Details and Scoring'!$J39,'2 - Planting Details'!$F:$F)</f>
        <v>0</v>
      </c>
      <c r="O39" s="83">
        <f>SUMIF('2 - Planting Details'!$B:$B,'1 - Project Details and Scoring'!$J39,'2 - Planting Details'!$L:$L)+SUMIF('2 - Planting Details'!$B:$B,'1 - Project Details and Scoring'!$J39,'2 - Planting Details'!$R:$R)</f>
        <v>0</v>
      </c>
      <c r="P39" s="33"/>
      <c r="Q39" s="83">
        <f t="shared" si="1"/>
        <v>0</v>
      </c>
      <c r="R39" s="83">
        <f t="shared" si="2"/>
        <v>0</v>
      </c>
      <c r="S39" s="83">
        <f t="shared" si="6"/>
        <v>0</v>
      </c>
      <c r="T39" s="84" t="e">
        <f t="shared" si="7"/>
        <v>#DIV/0!</v>
      </c>
      <c r="V39" s="25">
        <f t="shared" si="3"/>
        <v>0</v>
      </c>
      <c r="W39" s="147">
        <f t="shared" si="4"/>
        <v>0</v>
      </c>
      <c r="X39" s="83">
        <f t="shared" si="8"/>
        <v>0</v>
      </c>
      <c r="Y39" s="148" t="e">
        <f t="shared" si="9"/>
        <v>#DIV/0!</v>
      </c>
      <c r="Z39" s="90" t="e">
        <f t="shared" si="5"/>
        <v>#DIV/0!</v>
      </c>
    </row>
    <row r="40" spans="2:26" x14ac:dyDescent="0.25">
      <c r="B40" s="25" t="str">
        <f>IF(COUNTA(C40:C40)&gt;0,MAX($B$15:$B39)+1, "" )</f>
        <v/>
      </c>
      <c r="C40" s="38"/>
      <c r="D40" s="38"/>
      <c r="E40" s="38"/>
      <c r="F40" s="38"/>
      <c r="G40" s="38"/>
      <c r="H40" s="38"/>
      <c r="I40" s="38"/>
      <c r="J40" s="2" t="str">
        <f>IF(C40&gt;"",MAX($J$11:$J39)+1, "" )</f>
        <v/>
      </c>
      <c r="K40" s="2">
        <f t="shared" si="0"/>
        <v>0</v>
      </c>
      <c r="L40" s="31"/>
      <c r="M40" s="31"/>
      <c r="N40" s="83">
        <f>SUMIF('2 - Planting Details'!$B:$B,'1 - Project Details and Scoring'!$J40,'2 - Planting Details'!$F:$F)</f>
        <v>0</v>
      </c>
      <c r="O40" s="83">
        <f>SUMIF('2 - Planting Details'!$B:$B,'1 - Project Details and Scoring'!$J40,'2 - Planting Details'!$L:$L)+SUMIF('2 - Planting Details'!$B:$B,'1 - Project Details and Scoring'!$J40,'2 - Planting Details'!$R:$R)</f>
        <v>0</v>
      </c>
      <c r="P40" s="33"/>
      <c r="Q40" s="83">
        <f t="shared" si="1"/>
        <v>0</v>
      </c>
      <c r="R40" s="83">
        <f t="shared" si="2"/>
        <v>0</v>
      </c>
      <c r="S40" s="83">
        <f t="shared" si="6"/>
        <v>0</v>
      </c>
      <c r="T40" s="84" t="e">
        <f t="shared" si="7"/>
        <v>#DIV/0!</v>
      </c>
      <c r="V40" s="25">
        <f t="shared" si="3"/>
        <v>0</v>
      </c>
      <c r="W40" s="147">
        <f t="shared" si="4"/>
        <v>0</v>
      </c>
      <c r="X40" s="83">
        <f t="shared" si="8"/>
        <v>0</v>
      </c>
      <c r="Y40" s="148" t="e">
        <f t="shared" si="9"/>
        <v>#DIV/0!</v>
      </c>
      <c r="Z40" s="90" t="e">
        <f t="shared" si="5"/>
        <v>#DIV/0!</v>
      </c>
    </row>
    <row r="41" spans="2:26" x14ac:dyDescent="0.25">
      <c r="B41" s="25" t="str">
        <f>IF(COUNTA(C41:C41)&gt;0,MAX($B$15:$B40)+1, "" )</f>
        <v/>
      </c>
      <c r="C41" s="38"/>
      <c r="D41" s="38"/>
      <c r="E41" s="38"/>
      <c r="F41" s="38"/>
      <c r="G41" s="38"/>
      <c r="H41" s="38"/>
      <c r="I41" s="38"/>
      <c r="J41" s="2" t="str">
        <f>IF(C41&gt;"",MAX($J$11:$J40)+1, "" )</f>
        <v/>
      </c>
      <c r="K41" s="2">
        <f t="shared" si="0"/>
        <v>0</v>
      </c>
      <c r="L41" s="31"/>
      <c r="M41" s="31"/>
      <c r="N41" s="83">
        <f>SUMIF('2 - Planting Details'!$B:$B,'1 - Project Details and Scoring'!$J41,'2 - Planting Details'!$F:$F)</f>
        <v>0</v>
      </c>
      <c r="O41" s="83">
        <f>SUMIF('2 - Planting Details'!$B:$B,'1 - Project Details and Scoring'!$J41,'2 - Planting Details'!$L:$L)+SUMIF('2 - Planting Details'!$B:$B,'1 - Project Details and Scoring'!$J41,'2 - Planting Details'!$R:$R)</f>
        <v>0</v>
      </c>
      <c r="P41" s="33"/>
      <c r="Q41" s="83">
        <f t="shared" si="1"/>
        <v>0</v>
      </c>
      <c r="R41" s="83">
        <f t="shared" si="2"/>
        <v>0</v>
      </c>
      <c r="S41" s="83">
        <f t="shared" si="6"/>
        <v>0</v>
      </c>
      <c r="T41" s="84" t="e">
        <f t="shared" si="7"/>
        <v>#DIV/0!</v>
      </c>
      <c r="V41" s="25">
        <f t="shared" si="3"/>
        <v>0</v>
      </c>
      <c r="W41" s="147">
        <f t="shared" si="4"/>
        <v>0</v>
      </c>
      <c r="X41" s="83">
        <f t="shared" si="8"/>
        <v>0</v>
      </c>
      <c r="Y41" s="148" t="e">
        <f t="shared" si="9"/>
        <v>#DIV/0!</v>
      </c>
      <c r="Z41" s="90" t="e">
        <f t="shared" si="5"/>
        <v>#DIV/0!</v>
      </c>
    </row>
    <row r="42" spans="2:26" x14ac:dyDescent="0.25">
      <c r="B42" s="25" t="str">
        <f>IF(COUNTA(C42:C42)&gt;0,MAX($B$15:$B41)+1, "" )</f>
        <v/>
      </c>
      <c r="C42" s="38"/>
      <c r="D42" s="38"/>
      <c r="E42" s="38"/>
      <c r="F42" s="38"/>
      <c r="G42" s="38"/>
      <c r="H42" s="38"/>
      <c r="I42" s="38"/>
      <c r="J42" s="2" t="str">
        <f>IF(C42&gt;"",MAX($J$11:$J41)+1, "" )</f>
        <v/>
      </c>
      <c r="K42" s="2">
        <f t="shared" si="0"/>
        <v>0</v>
      </c>
      <c r="L42" s="31"/>
      <c r="M42" s="31"/>
      <c r="N42" s="83">
        <f>SUMIF('2 - Planting Details'!$B:$B,'1 - Project Details and Scoring'!$J42,'2 - Planting Details'!$F:$F)</f>
        <v>0</v>
      </c>
      <c r="O42" s="83">
        <f>SUMIF('2 - Planting Details'!$B:$B,'1 - Project Details and Scoring'!$J42,'2 - Planting Details'!$L:$L)+SUMIF('2 - Planting Details'!$B:$B,'1 - Project Details and Scoring'!$J42,'2 - Planting Details'!$R:$R)</f>
        <v>0</v>
      </c>
      <c r="P42" s="33"/>
      <c r="Q42" s="83">
        <f t="shared" si="1"/>
        <v>0</v>
      </c>
      <c r="R42" s="83">
        <f t="shared" si="2"/>
        <v>0</v>
      </c>
      <c r="S42" s="83">
        <f t="shared" si="6"/>
        <v>0</v>
      </c>
      <c r="T42" s="84" t="e">
        <f t="shared" si="7"/>
        <v>#DIV/0!</v>
      </c>
      <c r="V42" s="25">
        <f t="shared" si="3"/>
        <v>0</v>
      </c>
      <c r="W42" s="147">
        <f t="shared" si="4"/>
        <v>0</v>
      </c>
      <c r="X42" s="83">
        <f t="shared" si="8"/>
        <v>0</v>
      </c>
      <c r="Y42" s="148" t="e">
        <f t="shared" si="9"/>
        <v>#DIV/0!</v>
      </c>
      <c r="Z42" s="90" t="e">
        <f t="shared" si="5"/>
        <v>#DIV/0!</v>
      </c>
    </row>
    <row r="43" spans="2:26" x14ac:dyDescent="0.25">
      <c r="B43" s="25" t="str">
        <f>IF(COUNTA(C43:C43)&gt;0,MAX($B$15:$B42)+1, "" )</f>
        <v/>
      </c>
      <c r="C43" s="38"/>
      <c r="D43" s="38"/>
      <c r="E43" s="38"/>
      <c r="F43" s="38"/>
      <c r="G43" s="38"/>
      <c r="H43" s="38"/>
      <c r="I43" s="38"/>
      <c r="J43" s="2" t="str">
        <f>IF(C43&gt;"",MAX($J$11:$J42)+1, "" )</f>
        <v/>
      </c>
      <c r="K43" s="2">
        <f t="shared" si="0"/>
        <v>0</v>
      </c>
      <c r="L43" s="31"/>
      <c r="M43" s="31"/>
      <c r="N43" s="83">
        <f>SUMIF('2 - Planting Details'!$B:$B,'1 - Project Details and Scoring'!$J43,'2 - Planting Details'!$F:$F)</f>
        <v>0</v>
      </c>
      <c r="O43" s="83">
        <f>SUMIF('2 - Planting Details'!$B:$B,'1 - Project Details and Scoring'!$J43,'2 - Planting Details'!$L:$L)+SUMIF('2 - Planting Details'!$B:$B,'1 - Project Details and Scoring'!$J43,'2 - Planting Details'!$R:$R)</f>
        <v>0</v>
      </c>
      <c r="P43" s="33"/>
      <c r="Q43" s="83">
        <f t="shared" si="1"/>
        <v>0</v>
      </c>
      <c r="R43" s="83">
        <f t="shared" si="2"/>
        <v>0</v>
      </c>
      <c r="S43" s="83">
        <f t="shared" si="6"/>
        <v>0</v>
      </c>
      <c r="T43" s="84" t="e">
        <f t="shared" si="7"/>
        <v>#DIV/0!</v>
      </c>
      <c r="V43" s="25">
        <f t="shared" si="3"/>
        <v>0</v>
      </c>
      <c r="W43" s="147">
        <f t="shared" si="4"/>
        <v>0</v>
      </c>
      <c r="X43" s="83">
        <f t="shared" si="8"/>
        <v>0</v>
      </c>
      <c r="Y43" s="148" t="e">
        <f t="shared" si="9"/>
        <v>#DIV/0!</v>
      </c>
      <c r="Z43" s="90" t="e">
        <f t="shared" si="5"/>
        <v>#DIV/0!</v>
      </c>
    </row>
    <row r="44" spans="2:26" x14ac:dyDescent="0.25">
      <c r="B44" s="25" t="str">
        <f>IF(COUNTA(C44:C44)&gt;0,MAX($B$15:$B43)+1, "" )</f>
        <v/>
      </c>
      <c r="C44" s="38"/>
      <c r="D44" s="38"/>
      <c r="E44" s="38"/>
      <c r="F44" s="38"/>
      <c r="G44" s="38"/>
      <c r="H44" s="38"/>
      <c r="I44" s="38"/>
      <c r="J44" s="2" t="str">
        <f>IF(C44&gt;"",MAX($J$11:$J43)+1, "" )</f>
        <v/>
      </c>
      <c r="K44" s="2">
        <f t="shared" si="0"/>
        <v>0</v>
      </c>
      <c r="L44" s="31"/>
      <c r="M44" s="31"/>
      <c r="N44" s="83">
        <f>SUMIF('2 - Planting Details'!$B:$B,'1 - Project Details and Scoring'!$J44,'2 - Planting Details'!$F:$F)</f>
        <v>0</v>
      </c>
      <c r="O44" s="83">
        <f>SUMIF('2 - Planting Details'!$B:$B,'1 - Project Details and Scoring'!$J44,'2 - Planting Details'!$L:$L)+SUMIF('2 - Planting Details'!$B:$B,'1 - Project Details and Scoring'!$J44,'2 - Planting Details'!$R:$R)</f>
        <v>0</v>
      </c>
      <c r="P44" s="33"/>
      <c r="Q44" s="83">
        <f t="shared" si="1"/>
        <v>0</v>
      </c>
      <c r="R44" s="83">
        <f t="shared" si="2"/>
        <v>0</v>
      </c>
      <c r="S44" s="83">
        <f t="shared" si="6"/>
        <v>0</v>
      </c>
      <c r="T44" s="84" t="e">
        <f t="shared" si="7"/>
        <v>#DIV/0!</v>
      </c>
      <c r="V44" s="25">
        <f t="shared" si="3"/>
        <v>0</v>
      </c>
      <c r="W44" s="147">
        <f t="shared" si="4"/>
        <v>0</v>
      </c>
      <c r="X44" s="83">
        <f t="shared" si="8"/>
        <v>0</v>
      </c>
      <c r="Y44" s="148" t="e">
        <f t="shared" si="9"/>
        <v>#DIV/0!</v>
      </c>
      <c r="Z44" s="90" t="e">
        <f t="shared" si="5"/>
        <v>#DIV/0!</v>
      </c>
    </row>
    <row r="45" spans="2:26" x14ac:dyDescent="0.25">
      <c r="B45" s="25" t="str">
        <f>IF(COUNTA(C45:C45)&gt;0,MAX($B$15:$B44)+1, "" )</f>
        <v/>
      </c>
      <c r="C45" s="38"/>
      <c r="D45" s="38"/>
      <c r="E45" s="38"/>
      <c r="F45" s="38"/>
      <c r="G45" s="38"/>
      <c r="H45" s="38"/>
      <c r="I45" s="38"/>
      <c r="J45" s="2" t="str">
        <f>IF(C45&gt;"",MAX($J$11:$J44)+1, "" )</f>
        <v/>
      </c>
      <c r="K45" s="2">
        <f t="shared" si="0"/>
        <v>0</v>
      </c>
      <c r="L45" s="31"/>
      <c r="M45" s="31"/>
      <c r="N45" s="83">
        <f>SUMIF('2 - Planting Details'!$B:$B,'1 - Project Details and Scoring'!$J45,'2 - Planting Details'!$F:$F)</f>
        <v>0</v>
      </c>
      <c r="O45" s="83">
        <f>SUMIF('2 - Planting Details'!$B:$B,'1 - Project Details and Scoring'!$J45,'2 - Planting Details'!$L:$L)+SUMIF('2 - Planting Details'!$B:$B,'1 - Project Details and Scoring'!$J45,'2 - Planting Details'!$R:$R)</f>
        <v>0</v>
      </c>
      <c r="P45" s="33"/>
      <c r="Q45" s="83">
        <f t="shared" si="1"/>
        <v>0</v>
      </c>
      <c r="R45" s="83">
        <f t="shared" si="2"/>
        <v>0</v>
      </c>
      <c r="S45" s="83">
        <f t="shared" si="6"/>
        <v>0</v>
      </c>
      <c r="T45" s="84" t="e">
        <f t="shared" si="7"/>
        <v>#DIV/0!</v>
      </c>
      <c r="V45" s="25">
        <f t="shared" si="3"/>
        <v>0</v>
      </c>
      <c r="W45" s="147">
        <f t="shared" si="4"/>
        <v>0</v>
      </c>
      <c r="X45" s="83">
        <f t="shared" si="8"/>
        <v>0</v>
      </c>
      <c r="Y45" s="148" t="e">
        <f t="shared" si="9"/>
        <v>#DIV/0!</v>
      </c>
      <c r="Z45" s="90" t="e">
        <f t="shared" si="5"/>
        <v>#DIV/0!</v>
      </c>
    </row>
    <row r="46" spans="2:26" x14ac:dyDescent="0.25">
      <c r="B46" s="25" t="str">
        <f>IF(COUNTA(C46:C46)&gt;0,MAX($B$15:$B45)+1, "" )</f>
        <v/>
      </c>
      <c r="C46" s="38"/>
      <c r="D46" s="38"/>
      <c r="E46" s="38"/>
      <c r="F46" s="38"/>
      <c r="G46" s="38"/>
      <c r="H46" s="38"/>
      <c r="I46" s="38"/>
      <c r="J46" s="2" t="str">
        <f>IF(C46&gt;"",MAX($J$11:$J45)+1, "" )</f>
        <v/>
      </c>
      <c r="K46" s="2">
        <f t="shared" si="0"/>
        <v>0</v>
      </c>
      <c r="L46" s="31"/>
      <c r="M46" s="31"/>
      <c r="N46" s="83">
        <f>SUMIF('2 - Planting Details'!$B:$B,'1 - Project Details and Scoring'!$J46,'2 - Planting Details'!$F:$F)</f>
        <v>0</v>
      </c>
      <c r="O46" s="83">
        <f>SUMIF('2 - Planting Details'!$B:$B,'1 - Project Details and Scoring'!$J46,'2 - Planting Details'!$L:$L)+SUMIF('2 - Planting Details'!$B:$B,'1 - Project Details and Scoring'!$J46,'2 - Planting Details'!$R:$R)</f>
        <v>0</v>
      </c>
      <c r="P46" s="33"/>
      <c r="Q46" s="83">
        <f t="shared" si="1"/>
        <v>0</v>
      </c>
      <c r="R46" s="83">
        <f t="shared" si="2"/>
        <v>0</v>
      </c>
      <c r="S46" s="83">
        <f t="shared" si="6"/>
        <v>0</v>
      </c>
      <c r="T46" s="84" t="e">
        <f t="shared" si="7"/>
        <v>#DIV/0!</v>
      </c>
      <c r="V46" s="25">
        <f t="shared" si="3"/>
        <v>0</v>
      </c>
      <c r="W46" s="147">
        <f t="shared" si="4"/>
        <v>0</v>
      </c>
      <c r="X46" s="83">
        <f t="shared" si="8"/>
        <v>0</v>
      </c>
      <c r="Y46" s="148" t="e">
        <f t="shared" si="9"/>
        <v>#DIV/0!</v>
      </c>
      <c r="Z46" s="90" t="e">
        <f t="shared" si="5"/>
        <v>#DIV/0!</v>
      </c>
    </row>
    <row r="47" spans="2:26" x14ac:dyDescent="0.25">
      <c r="B47" s="25" t="str">
        <f>IF(COUNTA(C47:C47)&gt;0,MAX($B$15:$B46)+1, "" )</f>
        <v/>
      </c>
      <c r="C47" s="38"/>
      <c r="D47" s="38"/>
      <c r="E47" s="38"/>
      <c r="F47" s="38"/>
      <c r="G47" s="38"/>
      <c r="H47" s="38"/>
      <c r="I47" s="38"/>
      <c r="J47" s="2" t="str">
        <f>IF(C47&gt;"",MAX($J$11:$J46)+1, "" )</f>
        <v/>
      </c>
      <c r="K47" s="2">
        <f t="shared" si="0"/>
        <v>0</v>
      </c>
      <c r="L47" s="31"/>
      <c r="M47" s="31"/>
      <c r="N47" s="83">
        <f>SUMIF('2 - Planting Details'!$B:$B,'1 - Project Details and Scoring'!$J47,'2 - Planting Details'!$F:$F)</f>
        <v>0</v>
      </c>
      <c r="O47" s="83">
        <f>SUMIF('2 - Planting Details'!$B:$B,'1 - Project Details and Scoring'!$J47,'2 - Planting Details'!$L:$L)+SUMIF('2 - Planting Details'!$B:$B,'1 - Project Details and Scoring'!$J47,'2 - Planting Details'!$R:$R)</f>
        <v>0</v>
      </c>
      <c r="P47" s="33"/>
      <c r="Q47" s="83">
        <f t="shared" si="1"/>
        <v>0</v>
      </c>
      <c r="R47" s="83">
        <f t="shared" si="2"/>
        <v>0</v>
      </c>
      <c r="S47" s="83">
        <f t="shared" si="6"/>
        <v>0</v>
      </c>
      <c r="T47" s="84" t="e">
        <f t="shared" si="7"/>
        <v>#DIV/0!</v>
      </c>
      <c r="V47" s="25">
        <f t="shared" si="3"/>
        <v>0</v>
      </c>
      <c r="W47" s="147">
        <f t="shared" si="4"/>
        <v>0</v>
      </c>
      <c r="X47" s="83">
        <f t="shared" si="8"/>
        <v>0</v>
      </c>
      <c r="Y47" s="148" t="e">
        <f t="shared" si="9"/>
        <v>#DIV/0!</v>
      </c>
      <c r="Z47" s="90" t="e">
        <f t="shared" si="5"/>
        <v>#DIV/0!</v>
      </c>
    </row>
    <row r="48" spans="2:26" x14ac:dyDescent="0.25">
      <c r="B48" s="25" t="str">
        <f>IF(COUNTA(C48:C48)&gt;0,MAX($B$15:$B47)+1, "" )</f>
        <v/>
      </c>
      <c r="C48" s="38"/>
      <c r="D48" s="38"/>
      <c r="E48" s="38"/>
      <c r="F48" s="38"/>
      <c r="G48" s="38"/>
      <c r="H48" s="38"/>
      <c r="I48" s="38"/>
      <c r="J48" s="2" t="str">
        <f>IF(C48&gt;"",MAX($J$11:$J47)+1, "" )</f>
        <v/>
      </c>
      <c r="K48" s="2">
        <f t="shared" si="0"/>
        <v>0</v>
      </c>
      <c r="L48" s="31"/>
      <c r="M48" s="31"/>
      <c r="N48" s="83">
        <f>SUMIF('2 - Planting Details'!$B:$B,'1 - Project Details and Scoring'!$J48,'2 - Planting Details'!$F:$F)</f>
        <v>0</v>
      </c>
      <c r="O48" s="83">
        <f>SUMIF('2 - Planting Details'!$B:$B,'1 - Project Details and Scoring'!$J48,'2 - Planting Details'!$L:$L)+SUMIF('2 - Planting Details'!$B:$B,'1 - Project Details and Scoring'!$J48,'2 - Planting Details'!$R:$R)</f>
        <v>0</v>
      </c>
      <c r="P48" s="33"/>
      <c r="Q48" s="83">
        <f t="shared" si="1"/>
        <v>0</v>
      </c>
      <c r="R48" s="83">
        <f t="shared" si="2"/>
        <v>0</v>
      </c>
      <c r="S48" s="83">
        <f t="shared" si="6"/>
        <v>0</v>
      </c>
      <c r="T48" s="84" t="e">
        <f t="shared" si="7"/>
        <v>#DIV/0!</v>
      </c>
      <c r="V48" s="25">
        <f t="shared" si="3"/>
        <v>0</v>
      </c>
      <c r="W48" s="147">
        <f t="shared" si="4"/>
        <v>0</v>
      </c>
      <c r="X48" s="83">
        <f t="shared" si="8"/>
        <v>0</v>
      </c>
      <c r="Y48" s="148" t="e">
        <f t="shared" si="9"/>
        <v>#DIV/0!</v>
      </c>
      <c r="Z48" s="90" t="e">
        <f t="shared" si="5"/>
        <v>#DIV/0!</v>
      </c>
    </row>
    <row r="49" spans="2:26" x14ac:dyDescent="0.25">
      <c r="B49" s="25" t="str">
        <f>IF(COUNTA(C49:C49)&gt;0,MAX($B$15:$B48)+1, "" )</f>
        <v/>
      </c>
      <c r="C49" s="38"/>
      <c r="D49" s="38"/>
      <c r="E49" s="38"/>
      <c r="F49" s="38"/>
      <c r="G49" s="38"/>
      <c r="H49" s="38"/>
      <c r="I49" s="38"/>
      <c r="J49" s="2" t="str">
        <f>IF(C49&gt;"",MAX($J$11:$J48)+1, "" )</f>
        <v/>
      </c>
      <c r="K49" s="2">
        <f t="shared" si="0"/>
        <v>0</v>
      </c>
      <c r="L49" s="31"/>
      <c r="M49" s="31"/>
      <c r="N49" s="83">
        <f>SUMIF('2 - Planting Details'!$B:$B,'1 - Project Details and Scoring'!$J49,'2 - Planting Details'!$F:$F)</f>
        <v>0</v>
      </c>
      <c r="O49" s="83">
        <f>SUMIF('2 - Planting Details'!$B:$B,'1 - Project Details and Scoring'!$J49,'2 - Planting Details'!$L:$L)+SUMIF('2 - Planting Details'!$B:$B,'1 - Project Details and Scoring'!$J49,'2 - Planting Details'!$R:$R)</f>
        <v>0</v>
      </c>
      <c r="P49" s="33"/>
      <c r="Q49" s="83">
        <f t="shared" si="1"/>
        <v>0</v>
      </c>
      <c r="R49" s="83">
        <f t="shared" si="2"/>
        <v>0</v>
      </c>
      <c r="S49" s="83">
        <f t="shared" si="6"/>
        <v>0</v>
      </c>
      <c r="T49" s="84" t="e">
        <f t="shared" si="7"/>
        <v>#DIV/0!</v>
      </c>
      <c r="V49" s="25">
        <f t="shared" si="3"/>
        <v>0</v>
      </c>
      <c r="W49" s="147">
        <f t="shared" si="4"/>
        <v>0</v>
      </c>
      <c r="X49" s="83">
        <f t="shared" si="8"/>
        <v>0</v>
      </c>
      <c r="Y49" s="148" t="e">
        <f t="shared" si="9"/>
        <v>#DIV/0!</v>
      </c>
      <c r="Z49" s="90" t="e">
        <f t="shared" si="5"/>
        <v>#DIV/0!</v>
      </c>
    </row>
    <row r="50" spans="2:26" x14ac:dyDescent="0.25">
      <c r="B50" s="25" t="str">
        <f>IF(COUNTA(C50:C50)&gt;0,MAX($B$15:$B49)+1, "" )</f>
        <v/>
      </c>
      <c r="C50" s="38"/>
      <c r="D50" s="38"/>
      <c r="E50" s="38"/>
      <c r="F50" s="38"/>
      <c r="G50" s="38"/>
      <c r="H50" s="38"/>
      <c r="I50" s="38"/>
      <c r="J50" s="2" t="str">
        <f>IF(C50&gt;"",MAX($J$11:$J49)+1, "" )</f>
        <v/>
      </c>
      <c r="K50" s="2">
        <f t="shared" si="0"/>
        <v>0</v>
      </c>
      <c r="L50" s="31"/>
      <c r="M50" s="31"/>
      <c r="N50" s="83">
        <f>SUMIF('2 - Planting Details'!$B:$B,'1 - Project Details and Scoring'!$J50,'2 - Planting Details'!$F:$F)</f>
        <v>0</v>
      </c>
      <c r="O50" s="83">
        <f>SUMIF('2 - Planting Details'!$B:$B,'1 - Project Details and Scoring'!$J50,'2 - Planting Details'!$L:$L)+SUMIF('2 - Planting Details'!$B:$B,'1 - Project Details and Scoring'!$J50,'2 - Planting Details'!$R:$R)</f>
        <v>0</v>
      </c>
      <c r="P50" s="33"/>
      <c r="Q50" s="83">
        <f t="shared" si="1"/>
        <v>0</v>
      </c>
      <c r="R50" s="83">
        <f t="shared" si="2"/>
        <v>0</v>
      </c>
      <c r="S50" s="83">
        <f t="shared" si="6"/>
        <v>0</v>
      </c>
      <c r="T50" s="84" t="e">
        <f t="shared" si="7"/>
        <v>#DIV/0!</v>
      </c>
      <c r="V50" s="25">
        <f t="shared" si="3"/>
        <v>0</v>
      </c>
      <c r="W50" s="147">
        <f t="shared" si="4"/>
        <v>0</v>
      </c>
      <c r="X50" s="83">
        <f t="shared" si="8"/>
        <v>0</v>
      </c>
      <c r="Y50" s="148" t="e">
        <f t="shared" si="9"/>
        <v>#DIV/0!</v>
      </c>
      <c r="Z50" s="90" t="e">
        <f t="shared" si="5"/>
        <v>#DIV/0!</v>
      </c>
    </row>
    <row r="51" spans="2:26" x14ac:dyDescent="0.25">
      <c r="B51" s="25" t="str">
        <f>IF(COUNTA(C51:C51)&gt;0,MAX($B$15:$B50)+1, "" )</f>
        <v/>
      </c>
      <c r="C51" s="38"/>
      <c r="D51" s="38"/>
      <c r="E51" s="38"/>
      <c r="F51" s="38"/>
      <c r="G51" s="38"/>
      <c r="H51" s="38"/>
      <c r="I51" s="38"/>
      <c r="J51" s="2" t="str">
        <f>IF(C51&gt;"",MAX($J$11:$J50)+1, "" )</f>
        <v/>
      </c>
      <c r="K51" s="2">
        <f t="shared" si="0"/>
        <v>0</v>
      </c>
      <c r="L51" s="31"/>
      <c r="M51" s="31"/>
      <c r="N51" s="83">
        <f>SUMIF('2 - Planting Details'!$B:$B,'1 - Project Details and Scoring'!$J51,'2 - Planting Details'!$F:$F)</f>
        <v>0</v>
      </c>
      <c r="O51" s="83">
        <f>SUMIF('2 - Planting Details'!$B:$B,'1 - Project Details and Scoring'!$J51,'2 - Planting Details'!$L:$L)+SUMIF('2 - Planting Details'!$B:$B,'1 - Project Details and Scoring'!$J51,'2 - Planting Details'!$R:$R)</f>
        <v>0</v>
      </c>
      <c r="P51" s="33"/>
      <c r="Q51" s="83">
        <f t="shared" si="1"/>
        <v>0</v>
      </c>
      <c r="R51" s="83">
        <f t="shared" si="2"/>
        <v>0</v>
      </c>
      <c r="S51" s="83">
        <f t="shared" si="6"/>
        <v>0</v>
      </c>
      <c r="T51" s="84" t="e">
        <f t="shared" si="7"/>
        <v>#DIV/0!</v>
      </c>
      <c r="V51" s="25">
        <f t="shared" si="3"/>
        <v>0</v>
      </c>
      <c r="W51" s="147">
        <f t="shared" si="4"/>
        <v>0</v>
      </c>
      <c r="X51" s="83">
        <f t="shared" si="8"/>
        <v>0</v>
      </c>
      <c r="Y51" s="148" t="e">
        <f t="shared" si="9"/>
        <v>#DIV/0!</v>
      </c>
      <c r="Z51" s="90" t="e">
        <f t="shared" si="5"/>
        <v>#DIV/0!</v>
      </c>
    </row>
    <row r="52" spans="2:26" x14ac:dyDescent="0.25">
      <c r="B52" s="25" t="str">
        <f>IF(COUNTA(C52:C52)&gt;0,MAX($B$15:$B51)+1, "" )</f>
        <v/>
      </c>
      <c r="C52" s="38"/>
      <c r="D52" s="38"/>
      <c r="E52" s="38"/>
      <c r="F52" s="38"/>
      <c r="G52" s="38"/>
      <c r="H52" s="38"/>
      <c r="I52" s="38"/>
      <c r="J52" s="2" t="str">
        <f>IF(C52&gt;"",MAX($J$11:$J51)+1, "" )</f>
        <v/>
      </c>
      <c r="K52" s="2">
        <f t="shared" si="0"/>
        <v>0</v>
      </c>
      <c r="L52" s="31"/>
      <c r="M52" s="31"/>
      <c r="N52" s="83">
        <f>SUMIF('2 - Planting Details'!$B:$B,'1 - Project Details and Scoring'!$J52,'2 - Planting Details'!$F:$F)</f>
        <v>0</v>
      </c>
      <c r="O52" s="83">
        <f>SUMIF('2 - Planting Details'!$B:$B,'1 - Project Details and Scoring'!$J52,'2 - Planting Details'!$L:$L)+SUMIF('2 - Planting Details'!$B:$B,'1 - Project Details and Scoring'!$J52,'2 - Planting Details'!$R:$R)</f>
        <v>0</v>
      </c>
      <c r="P52" s="33"/>
      <c r="Q52" s="83">
        <f t="shared" si="1"/>
        <v>0</v>
      </c>
      <c r="R52" s="83">
        <f t="shared" si="2"/>
        <v>0</v>
      </c>
      <c r="S52" s="83">
        <f t="shared" si="6"/>
        <v>0</v>
      </c>
      <c r="T52" s="84" t="e">
        <f t="shared" si="7"/>
        <v>#DIV/0!</v>
      </c>
      <c r="V52" s="25">
        <f t="shared" si="3"/>
        <v>0</v>
      </c>
      <c r="W52" s="147">
        <f t="shared" si="4"/>
        <v>0</v>
      </c>
      <c r="X52" s="83">
        <f t="shared" si="8"/>
        <v>0</v>
      </c>
      <c r="Y52" s="148" t="e">
        <f t="shared" si="9"/>
        <v>#DIV/0!</v>
      </c>
      <c r="Z52" s="90" t="e">
        <f t="shared" si="5"/>
        <v>#DIV/0!</v>
      </c>
    </row>
    <row r="53" spans="2:26" x14ac:dyDescent="0.25">
      <c r="B53" s="25" t="str">
        <f>IF(COUNTA(C53:C53)&gt;0,MAX($B$15:$B52)+1, "" )</f>
        <v/>
      </c>
      <c r="C53" s="38"/>
      <c r="D53" s="38"/>
      <c r="E53" s="38"/>
      <c r="F53" s="38"/>
      <c r="G53" s="38"/>
      <c r="H53" s="38"/>
      <c r="I53" s="38"/>
      <c r="J53" s="2" t="str">
        <f>IF(C53&gt;"",MAX($J$11:$J52)+1, "" )</f>
        <v/>
      </c>
      <c r="K53" s="2">
        <f t="shared" si="0"/>
        <v>0</v>
      </c>
      <c r="L53" s="31"/>
      <c r="M53" s="31"/>
      <c r="N53" s="83">
        <f>SUMIF('2 - Planting Details'!$B:$B,'1 - Project Details and Scoring'!$J53,'2 - Planting Details'!$F:$F)</f>
        <v>0</v>
      </c>
      <c r="O53" s="83">
        <f>SUMIF('2 - Planting Details'!$B:$B,'1 - Project Details and Scoring'!$J53,'2 - Planting Details'!$L:$L)+SUMIF('2 - Planting Details'!$B:$B,'1 - Project Details and Scoring'!$J53,'2 - Planting Details'!$R:$R)</f>
        <v>0</v>
      </c>
      <c r="P53" s="33"/>
      <c r="Q53" s="83">
        <f t="shared" si="1"/>
        <v>0</v>
      </c>
      <c r="R53" s="83">
        <f t="shared" si="2"/>
        <v>0</v>
      </c>
      <c r="S53" s="83">
        <f t="shared" si="6"/>
        <v>0</v>
      </c>
      <c r="T53" s="84" t="e">
        <f t="shared" si="7"/>
        <v>#DIV/0!</v>
      </c>
      <c r="V53" s="25">
        <f t="shared" si="3"/>
        <v>0</v>
      </c>
      <c r="W53" s="147">
        <f t="shared" si="4"/>
        <v>0</v>
      </c>
      <c r="X53" s="83">
        <f t="shared" si="8"/>
        <v>0</v>
      </c>
      <c r="Y53" s="148" t="e">
        <f t="shared" si="9"/>
        <v>#DIV/0!</v>
      </c>
      <c r="Z53" s="90" t="e">
        <f t="shared" si="5"/>
        <v>#DIV/0!</v>
      </c>
    </row>
    <row r="54" spans="2:26" x14ac:dyDescent="0.25">
      <c r="B54" s="25" t="str">
        <f>IF(COUNTA(C54:C54)&gt;0,MAX($B$15:$B53)+1, "" )</f>
        <v/>
      </c>
      <c r="C54" s="38"/>
      <c r="D54" s="38"/>
      <c r="E54" s="38"/>
      <c r="F54" s="38"/>
      <c r="G54" s="38"/>
      <c r="H54" s="38"/>
      <c r="I54" s="38"/>
      <c r="J54" s="2" t="str">
        <f>IF(C54&gt;"",MAX($J$11:$J53)+1, "" )</f>
        <v/>
      </c>
      <c r="K54" s="2">
        <f t="shared" si="0"/>
        <v>0</v>
      </c>
      <c r="L54" s="31"/>
      <c r="M54" s="31"/>
      <c r="N54" s="83">
        <f>SUMIF('2 - Planting Details'!$B:$B,'1 - Project Details and Scoring'!$J54,'2 - Planting Details'!$F:$F)</f>
        <v>0</v>
      </c>
      <c r="O54" s="83">
        <f>SUMIF('2 - Planting Details'!$B:$B,'1 - Project Details and Scoring'!$J54,'2 - Planting Details'!$L:$L)+SUMIF('2 - Planting Details'!$B:$B,'1 - Project Details and Scoring'!$J54,'2 - Planting Details'!$R:$R)</f>
        <v>0</v>
      </c>
      <c r="P54" s="33"/>
      <c r="Q54" s="83">
        <f t="shared" si="1"/>
        <v>0</v>
      </c>
      <c r="R54" s="83">
        <f t="shared" si="2"/>
        <v>0</v>
      </c>
      <c r="S54" s="83">
        <f t="shared" si="6"/>
        <v>0</v>
      </c>
      <c r="T54" s="84" t="e">
        <f t="shared" si="7"/>
        <v>#DIV/0!</v>
      </c>
      <c r="V54" s="25">
        <f t="shared" si="3"/>
        <v>0</v>
      </c>
      <c r="W54" s="147">
        <f t="shared" si="4"/>
        <v>0</v>
      </c>
      <c r="X54" s="83">
        <f t="shared" si="8"/>
        <v>0</v>
      </c>
      <c r="Y54" s="148" t="e">
        <f t="shared" si="9"/>
        <v>#DIV/0!</v>
      </c>
      <c r="Z54" s="90" t="e">
        <f t="shared" si="5"/>
        <v>#DIV/0!</v>
      </c>
    </row>
    <row r="55" spans="2:26" x14ac:dyDescent="0.25">
      <c r="B55" s="25" t="str">
        <f>IF(COUNTA(C55:C55)&gt;0,MAX($B$15:$B54)+1, "" )</f>
        <v/>
      </c>
      <c r="C55" s="38"/>
      <c r="D55" s="38"/>
      <c r="E55" s="38"/>
      <c r="F55" s="38"/>
      <c r="G55" s="38"/>
      <c r="H55" s="38"/>
      <c r="I55" s="38"/>
      <c r="J55" s="2" t="str">
        <f>IF(C55&gt;"",MAX($J$11:$J54)+1, "" )</f>
        <v/>
      </c>
      <c r="K55" s="2">
        <f t="shared" si="0"/>
        <v>0</v>
      </c>
      <c r="L55" s="31"/>
      <c r="M55" s="31"/>
      <c r="N55" s="83">
        <f>SUMIF('2 - Planting Details'!$B:$B,'1 - Project Details and Scoring'!$J55,'2 - Planting Details'!$F:$F)</f>
        <v>0</v>
      </c>
      <c r="O55" s="83">
        <f>SUMIF('2 - Planting Details'!$B:$B,'1 - Project Details and Scoring'!$J55,'2 - Planting Details'!$L:$L)+SUMIF('2 - Planting Details'!$B:$B,'1 - Project Details and Scoring'!$J55,'2 - Planting Details'!$R:$R)</f>
        <v>0</v>
      </c>
      <c r="P55" s="33"/>
      <c r="Q55" s="83">
        <f t="shared" si="1"/>
        <v>0</v>
      </c>
      <c r="R55" s="83">
        <f t="shared" si="2"/>
        <v>0</v>
      </c>
      <c r="S55" s="83">
        <f t="shared" si="6"/>
        <v>0</v>
      </c>
      <c r="T55" s="84" t="e">
        <f t="shared" si="7"/>
        <v>#DIV/0!</v>
      </c>
      <c r="V55" s="25">
        <f t="shared" si="3"/>
        <v>0</v>
      </c>
      <c r="W55" s="147">
        <f t="shared" si="4"/>
        <v>0</v>
      </c>
      <c r="X55" s="83">
        <f t="shared" si="8"/>
        <v>0</v>
      </c>
      <c r="Y55" s="148" t="e">
        <f t="shared" si="9"/>
        <v>#DIV/0!</v>
      </c>
      <c r="Z55" s="90" t="e">
        <f t="shared" si="5"/>
        <v>#DIV/0!</v>
      </c>
    </row>
    <row r="56" spans="2:26" x14ac:dyDescent="0.25">
      <c r="B56" s="25" t="str">
        <f>IF(COUNTA(C56:C56)&gt;0,MAX($B$15:$B55)+1, "" )</f>
        <v/>
      </c>
      <c r="C56" s="38"/>
      <c r="D56" s="38"/>
      <c r="E56" s="38"/>
      <c r="F56" s="38"/>
      <c r="G56" s="38"/>
      <c r="H56" s="38"/>
      <c r="I56" s="38"/>
      <c r="J56" s="2" t="str">
        <f>IF(C56&gt;"",MAX($J$11:$J55)+1, "" )</f>
        <v/>
      </c>
      <c r="K56" s="2">
        <f t="shared" si="0"/>
        <v>0</v>
      </c>
      <c r="L56" s="31"/>
      <c r="M56" s="31"/>
      <c r="N56" s="83">
        <f>SUMIF('2 - Planting Details'!$B:$B,'1 - Project Details and Scoring'!$J56,'2 - Planting Details'!$F:$F)</f>
        <v>0</v>
      </c>
      <c r="O56" s="83">
        <f>SUMIF('2 - Planting Details'!$B:$B,'1 - Project Details and Scoring'!$J56,'2 - Planting Details'!$L:$L)+SUMIF('2 - Planting Details'!$B:$B,'1 - Project Details and Scoring'!$J56,'2 - Planting Details'!$R:$R)</f>
        <v>0</v>
      </c>
      <c r="P56" s="33"/>
      <c r="Q56" s="83">
        <f t="shared" si="1"/>
        <v>0</v>
      </c>
      <c r="R56" s="83">
        <f t="shared" si="2"/>
        <v>0</v>
      </c>
      <c r="S56" s="83">
        <f t="shared" si="6"/>
        <v>0</v>
      </c>
      <c r="T56" s="84" t="e">
        <f t="shared" si="7"/>
        <v>#DIV/0!</v>
      </c>
      <c r="V56" s="25">
        <f t="shared" si="3"/>
        <v>0</v>
      </c>
      <c r="W56" s="147">
        <f t="shared" si="4"/>
        <v>0</v>
      </c>
      <c r="X56" s="83">
        <f t="shared" si="8"/>
        <v>0</v>
      </c>
      <c r="Y56" s="148" t="e">
        <f t="shared" si="9"/>
        <v>#DIV/0!</v>
      </c>
      <c r="Z56" s="90" t="e">
        <f t="shared" si="5"/>
        <v>#DIV/0!</v>
      </c>
    </row>
    <row r="57" spans="2:26" x14ac:dyDescent="0.25">
      <c r="B57" s="25" t="str">
        <f>IF(COUNTA(C57:C57)&gt;0,MAX($B$15:$B56)+1, "" )</f>
        <v/>
      </c>
      <c r="C57" s="38"/>
      <c r="D57" s="38"/>
      <c r="E57" s="38"/>
      <c r="F57" s="38"/>
      <c r="G57" s="38"/>
      <c r="H57" s="38"/>
      <c r="I57" s="38"/>
      <c r="J57" s="2" t="str">
        <f>IF(C57&gt;"",MAX($J$11:$J56)+1, "" )</f>
        <v/>
      </c>
      <c r="K57" s="2">
        <f t="shared" si="0"/>
        <v>0</v>
      </c>
      <c r="L57" s="31"/>
      <c r="M57" s="31"/>
      <c r="N57" s="83">
        <f>SUMIF('2 - Planting Details'!$B:$B,'1 - Project Details and Scoring'!$J57,'2 - Planting Details'!$F:$F)</f>
        <v>0</v>
      </c>
      <c r="O57" s="83">
        <f>SUMIF('2 - Planting Details'!$B:$B,'1 - Project Details and Scoring'!$J57,'2 - Planting Details'!$L:$L)+SUMIF('2 - Planting Details'!$B:$B,'1 - Project Details and Scoring'!$J57,'2 - Planting Details'!$R:$R)</f>
        <v>0</v>
      </c>
      <c r="P57" s="33"/>
      <c r="Q57" s="83">
        <f t="shared" si="1"/>
        <v>0</v>
      </c>
      <c r="R57" s="83">
        <f t="shared" si="2"/>
        <v>0</v>
      </c>
      <c r="S57" s="83">
        <f t="shared" si="6"/>
        <v>0</v>
      </c>
      <c r="T57" s="84" t="e">
        <f t="shared" si="7"/>
        <v>#DIV/0!</v>
      </c>
      <c r="V57" s="25">
        <f t="shared" si="3"/>
        <v>0</v>
      </c>
      <c r="W57" s="147">
        <f t="shared" si="4"/>
        <v>0</v>
      </c>
      <c r="X57" s="83">
        <f t="shared" si="8"/>
        <v>0</v>
      </c>
      <c r="Y57" s="148" t="e">
        <f t="shared" si="9"/>
        <v>#DIV/0!</v>
      </c>
      <c r="Z57" s="90" t="e">
        <f t="shared" si="5"/>
        <v>#DIV/0!</v>
      </c>
    </row>
    <row r="58" spans="2:26" x14ac:dyDescent="0.25">
      <c r="B58" s="25" t="str">
        <f>IF(COUNTA(C58:C58)&gt;0,MAX($B$15:$B57)+1, "" )</f>
        <v/>
      </c>
      <c r="C58" s="38"/>
      <c r="D58" s="38"/>
      <c r="E58" s="38"/>
      <c r="F58" s="38"/>
      <c r="G58" s="38"/>
      <c r="H58" s="38"/>
      <c r="I58" s="38"/>
      <c r="J58" s="2" t="str">
        <f>IF(C58&gt;"",MAX($J$11:$J57)+1, "" )</f>
        <v/>
      </c>
      <c r="K58" s="2">
        <f t="shared" si="0"/>
        <v>0</v>
      </c>
      <c r="L58" s="31"/>
      <c r="M58" s="31"/>
      <c r="N58" s="83">
        <f>SUMIF('2 - Planting Details'!$B:$B,'1 - Project Details and Scoring'!$J58,'2 - Planting Details'!$F:$F)</f>
        <v>0</v>
      </c>
      <c r="O58" s="83">
        <f>SUMIF('2 - Planting Details'!$B:$B,'1 - Project Details and Scoring'!$J58,'2 - Planting Details'!$L:$L)+SUMIF('2 - Planting Details'!$B:$B,'1 - Project Details and Scoring'!$J58,'2 - Planting Details'!$R:$R)</f>
        <v>0</v>
      </c>
      <c r="P58" s="33"/>
      <c r="Q58" s="83">
        <f t="shared" si="1"/>
        <v>0</v>
      </c>
      <c r="R58" s="83">
        <f t="shared" si="2"/>
        <v>0</v>
      </c>
      <c r="S58" s="83">
        <f t="shared" si="6"/>
        <v>0</v>
      </c>
      <c r="T58" s="84" t="e">
        <f t="shared" si="7"/>
        <v>#DIV/0!</v>
      </c>
      <c r="V58" s="25">
        <f t="shared" si="3"/>
        <v>0</v>
      </c>
      <c r="W58" s="147">
        <f t="shared" si="4"/>
        <v>0</v>
      </c>
      <c r="X58" s="83">
        <f t="shared" si="8"/>
        <v>0</v>
      </c>
      <c r="Y58" s="148" t="e">
        <f t="shared" si="9"/>
        <v>#DIV/0!</v>
      </c>
      <c r="Z58" s="90" t="e">
        <f t="shared" si="5"/>
        <v>#DIV/0!</v>
      </c>
    </row>
    <row r="59" spans="2:26" x14ac:dyDescent="0.25">
      <c r="B59" s="25" t="str">
        <f>IF(COUNTA(C59:C59)&gt;0,MAX($B$15:$B58)+1, "" )</f>
        <v/>
      </c>
      <c r="C59" s="38"/>
      <c r="D59" s="38"/>
      <c r="E59" s="38"/>
      <c r="F59" s="38"/>
      <c r="G59" s="38"/>
      <c r="H59" s="38"/>
      <c r="I59" s="38"/>
      <c r="J59" s="2" t="str">
        <f>IF(C59&gt;"",MAX($J$11:$J58)+1, "" )</f>
        <v/>
      </c>
      <c r="K59" s="2">
        <f t="shared" si="0"/>
        <v>0</v>
      </c>
      <c r="L59" s="31"/>
      <c r="M59" s="31"/>
      <c r="N59" s="83">
        <f>SUMIF('2 - Planting Details'!$B:$B,'1 - Project Details and Scoring'!$J59,'2 - Planting Details'!$F:$F)</f>
        <v>0</v>
      </c>
      <c r="O59" s="83">
        <f>SUMIF('2 - Planting Details'!$B:$B,'1 - Project Details and Scoring'!$J59,'2 - Planting Details'!$L:$L)+SUMIF('2 - Planting Details'!$B:$B,'1 - Project Details and Scoring'!$J59,'2 - Planting Details'!$R:$R)</f>
        <v>0</v>
      </c>
      <c r="P59" s="33"/>
      <c r="Q59" s="83">
        <f t="shared" si="1"/>
        <v>0</v>
      </c>
      <c r="R59" s="83">
        <f t="shared" si="2"/>
        <v>0</v>
      </c>
      <c r="S59" s="83">
        <f t="shared" si="6"/>
        <v>0</v>
      </c>
      <c r="T59" s="84" t="e">
        <f t="shared" si="7"/>
        <v>#DIV/0!</v>
      </c>
      <c r="V59" s="25">
        <f t="shared" si="3"/>
        <v>0</v>
      </c>
      <c r="W59" s="147">
        <f t="shared" si="4"/>
        <v>0</v>
      </c>
      <c r="X59" s="83">
        <f t="shared" si="8"/>
        <v>0</v>
      </c>
      <c r="Y59" s="148" t="e">
        <f t="shared" si="9"/>
        <v>#DIV/0!</v>
      </c>
      <c r="Z59" s="90" t="e">
        <f t="shared" si="5"/>
        <v>#DIV/0!</v>
      </c>
    </row>
    <row r="60" spans="2:26" x14ac:dyDescent="0.25">
      <c r="B60" s="25" t="str">
        <f>IF(COUNTA(C60:C60)&gt;0,MAX($B$15:$B59)+1, "" )</f>
        <v/>
      </c>
      <c r="C60" s="38"/>
      <c r="D60" s="38"/>
      <c r="E60" s="38"/>
      <c r="F60" s="38"/>
      <c r="G60" s="38"/>
      <c r="H60" s="38"/>
      <c r="I60" s="38"/>
      <c r="J60" s="2" t="str">
        <f>IF(C60&gt;"",MAX($J$11:$J59)+1, "" )</f>
        <v/>
      </c>
      <c r="K60" s="2">
        <f t="shared" si="0"/>
        <v>0</v>
      </c>
      <c r="L60" s="31"/>
      <c r="M60" s="31"/>
      <c r="N60" s="83">
        <f>SUMIF('2 - Planting Details'!$B:$B,'1 - Project Details and Scoring'!$J60,'2 - Planting Details'!$F:$F)</f>
        <v>0</v>
      </c>
      <c r="O60" s="83">
        <f>SUMIF('2 - Planting Details'!$B:$B,'1 - Project Details and Scoring'!$J60,'2 - Planting Details'!$L:$L)+SUMIF('2 - Planting Details'!$B:$B,'1 - Project Details and Scoring'!$J60,'2 - Planting Details'!$R:$R)</f>
        <v>0</v>
      </c>
      <c r="P60" s="33"/>
      <c r="Q60" s="83">
        <f t="shared" si="1"/>
        <v>0</v>
      </c>
      <c r="R60" s="83">
        <f t="shared" si="2"/>
        <v>0</v>
      </c>
      <c r="S60" s="83">
        <f t="shared" si="6"/>
        <v>0</v>
      </c>
      <c r="T60" s="84" t="e">
        <f t="shared" si="7"/>
        <v>#DIV/0!</v>
      </c>
      <c r="V60" s="25">
        <f t="shared" si="3"/>
        <v>0</v>
      </c>
      <c r="W60" s="147">
        <f t="shared" si="4"/>
        <v>0</v>
      </c>
      <c r="X60" s="83">
        <f t="shared" si="8"/>
        <v>0</v>
      </c>
      <c r="Y60" s="148" t="e">
        <f t="shared" si="9"/>
        <v>#DIV/0!</v>
      </c>
      <c r="Z60" s="90" t="e">
        <f t="shared" si="5"/>
        <v>#DIV/0!</v>
      </c>
    </row>
    <row r="61" spans="2:26" x14ac:dyDescent="0.25">
      <c r="B61" s="25" t="str">
        <f>IF(COUNTA(C61:C61)&gt;0,MAX($B$15:$B60)+1, "" )</f>
        <v/>
      </c>
      <c r="C61" s="38"/>
      <c r="D61" s="38"/>
      <c r="E61" s="38"/>
      <c r="F61" s="38"/>
      <c r="G61" s="38"/>
      <c r="H61" s="38"/>
      <c r="I61" s="38"/>
      <c r="J61" s="2" t="str">
        <f>IF(C61&gt;"",MAX($J$11:$J60)+1, "" )</f>
        <v/>
      </c>
      <c r="K61" s="2">
        <f t="shared" si="0"/>
        <v>0</v>
      </c>
      <c r="L61" s="31"/>
      <c r="M61" s="31"/>
      <c r="N61" s="83">
        <f>SUMIF('2 - Planting Details'!$B:$B,'1 - Project Details and Scoring'!$J61,'2 - Planting Details'!$F:$F)</f>
        <v>0</v>
      </c>
      <c r="O61" s="83">
        <f>SUMIF('2 - Planting Details'!$B:$B,'1 - Project Details and Scoring'!$J61,'2 - Planting Details'!$L:$L)+SUMIF('2 - Planting Details'!$B:$B,'1 - Project Details and Scoring'!$J61,'2 - Planting Details'!$R:$R)</f>
        <v>0</v>
      </c>
      <c r="P61" s="33"/>
      <c r="Q61" s="83">
        <f t="shared" si="1"/>
        <v>0</v>
      </c>
      <c r="R61" s="83">
        <f t="shared" si="2"/>
        <v>0</v>
      </c>
      <c r="S61" s="83">
        <f t="shared" si="6"/>
        <v>0</v>
      </c>
      <c r="T61" s="84" t="e">
        <f t="shared" si="7"/>
        <v>#DIV/0!</v>
      </c>
      <c r="V61" s="25">
        <f t="shared" si="3"/>
        <v>0</v>
      </c>
      <c r="W61" s="147">
        <f t="shared" si="4"/>
        <v>0</v>
      </c>
      <c r="X61" s="83">
        <f t="shared" si="8"/>
        <v>0</v>
      </c>
      <c r="Y61" s="148" t="e">
        <f t="shared" si="9"/>
        <v>#DIV/0!</v>
      </c>
      <c r="Z61" s="90" t="e">
        <f t="shared" si="5"/>
        <v>#DIV/0!</v>
      </c>
    </row>
    <row r="62" spans="2:26" x14ac:dyDescent="0.25">
      <c r="B62" s="25" t="str">
        <f>IF(COUNTA(C62:C62)&gt;0,MAX($B$15:$B61)+1, "" )</f>
        <v/>
      </c>
      <c r="C62" s="38"/>
      <c r="D62" s="38"/>
      <c r="E62" s="38"/>
      <c r="F62" s="38"/>
      <c r="G62" s="38"/>
      <c r="H62" s="38"/>
      <c r="I62" s="38"/>
      <c r="J62" s="2" t="str">
        <f>IF(C62&gt;"",MAX($J$11:$J61)+1, "" )</f>
        <v/>
      </c>
      <c r="K62" s="2">
        <f t="shared" si="0"/>
        <v>0</v>
      </c>
      <c r="L62" s="31"/>
      <c r="M62" s="31"/>
      <c r="N62" s="83">
        <f>SUMIF('2 - Planting Details'!$B:$B,'1 - Project Details and Scoring'!$J62,'2 - Planting Details'!$F:$F)</f>
        <v>0</v>
      </c>
      <c r="O62" s="83">
        <f>SUMIF('2 - Planting Details'!$B:$B,'1 - Project Details and Scoring'!$J62,'2 - Planting Details'!$L:$L)+SUMIF('2 - Planting Details'!$B:$B,'1 - Project Details and Scoring'!$J62,'2 - Planting Details'!$R:$R)</f>
        <v>0</v>
      </c>
      <c r="P62" s="33"/>
      <c r="Q62" s="83">
        <f t="shared" si="1"/>
        <v>0</v>
      </c>
      <c r="R62" s="83">
        <f t="shared" si="2"/>
        <v>0</v>
      </c>
      <c r="S62" s="83">
        <f t="shared" si="6"/>
        <v>0</v>
      </c>
      <c r="T62" s="84" t="e">
        <f t="shared" si="7"/>
        <v>#DIV/0!</v>
      </c>
      <c r="V62" s="25">
        <f t="shared" si="3"/>
        <v>0</v>
      </c>
      <c r="W62" s="147">
        <f t="shared" si="4"/>
        <v>0</v>
      </c>
      <c r="X62" s="83">
        <f t="shared" si="8"/>
        <v>0</v>
      </c>
      <c r="Y62" s="148" t="e">
        <f t="shared" si="9"/>
        <v>#DIV/0!</v>
      </c>
      <c r="Z62" s="90" t="e">
        <f t="shared" si="5"/>
        <v>#DIV/0!</v>
      </c>
    </row>
    <row r="63" spans="2:26" x14ac:dyDescent="0.25">
      <c r="B63" s="25" t="str">
        <f>IF(COUNTA(C63:C63)&gt;0,MAX($B$15:$B62)+1, "" )</f>
        <v/>
      </c>
      <c r="C63" s="38"/>
      <c r="D63" s="38"/>
      <c r="E63" s="38"/>
      <c r="F63" s="38"/>
      <c r="G63" s="38"/>
      <c r="H63" s="38"/>
      <c r="I63" s="38"/>
      <c r="J63" s="2" t="str">
        <f>IF(C63&gt;"",MAX($J$11:$J62)+1, "" )</f>
        <v/>
      </c>
      <c r="K63" s="2">
        <f t="shared" si="0"/>
        <v>0</v>
      </c>
      <c r="L63" s="31"/>
      <c r="M63" s="31"/>
      <c r="N63" s="83">
        <f>SUMIF('2 - Planting Details'!$B:$B,'1 - Project Details and Scoring'!$J63,'2 - Planting Details'!$F:$F)</f>
        <v>0</v>
      </c>
      <c r="O63" s="83">
        <f>SUMIF('2 - Planting Details'!$B:$B,'1 - Project Details and Scoring'!$J63,'2 - Planting Details'!$L:$L)+SUMIF('2 - Planting Details'!$B:$B,'1 - Project Details and Scoring'!$J63,'2 - Planting Details'!$R:$R)</f>
        <v>0</v>
      </c>
      <c r="P63" s="33"/>
      <c r="Q63" s="83">
        <f t="shared" si="1"/>
        <v>0</v>
      </c>
      <c r="R63" s="83">
        <f t="shared" si="2"/>
        <v>0</v>
      </c>
      <c r="S63" s="83">
        <f t="shared" si="6"/>
        <v>0</v>
      </c>
      <c r="T63" s="84" t="e">
        <f t="shared" si="7"/>
        <v>#DIV/0!</v>
      </c>
      <c r="V63" s="25">
        <f t="shared" si="3"/>
        <v>0</v>
      </c>
      <c r="W63" s="147">
        <f t="shared" si="4"/>
        <v>0</v>
      </c>
      <c r="X63" s="83">
        <f t="shared" si="8"/>
        <v>0</v>
      </c>
      <c r="Y63" s="148" t="e">
        <f t="shared" si="9"/>
        <v>#DIV/0!</v>
      </c>
      <c r="Z63" s="90" t="e">
        <f t="shared" si="5"/>
        <v>#DIV/0!</v>
      </c>
    </row>
    <row r="64" spans="2:26" x14ac:dyDescent="0.25">
      <c r="B64" s="25" t="str">
        <f>IF(COUNTA(C64:C64)&gt;0,MAX($B$15:$B63)+1, "" )</f>
        <v/>
      </c>
      <c r="C64" s="38"/>
      <c r="D64" s="38"/>
      <c r="E64" s="38"/>
      <c r="F64" s="38"/>
      <c r="G64" s="38"/>
      <c r="H64" s="38"/>
      <c r="I64" s="38"/>
      <c r="J64" s="2" t="str">
        <f>IF(C64&gt;"",MAX($J$11:$J63)+1, "" )</f>
        <v/>
      </c>
      <c r="K64" s="2">
        <f t="shared" si="0"/>
        <v>0</v>
      </c>
      <c r="L64" s="31"/>
      <c r="M64" s="31"/>
      <c r="N64" s="83">
        <f>SUMIF('2 - Planting Details'!$B:$B,'1 - Project Details and Scoring'!$J64,'2 - Planting Details'!$F:$F)</f>
        <v>0</v>
      </c>
      <c r="O64" s="83">
        <f>SUMIF('2 - Planting Details'!$B:$B,'1 - Project Details and Scoring'!$J64,'2 - Planting Details'!$L:$L)+SUMIF('2 - Planting Details'!$B:$B,'1 - Project Details and Scoring'!$J64,'2 - Planting Details'!$R:$R)</f>
        <v>0</v>
      </c>
      <c r="P64" s="33"/>
      <c r="Q64" s="83">
        <f t="shared" si="1"/>
        <v>0</v>
      </c>
      <c r="R64" s="83">
        <f t="shared" si="2"/>
        <v>0</v>
      </c>
      <c r="S64" s="83">
        <f t="shared" si="6"/>
        <v>0</v>
      </c>
      <c r="T64" s="84" t="e">
        <f t="shared" si="7"/>
        <v>#DIV/0!</v>
      </c>
      <c r="V64" s="25">
        <f t="shared" si="3"/>
        <v>0</v>
      </c>
      <c r="W64" s="147">
        <f t="shared" si="4"/>
        <v>0</v>
      </c>
      <c r="X64" s="83">
        <f t="shared" si="8"/>
        <v>0</v>
      </c>
      <c r="Y64" s="148" t="e">
        <f t="shared" si="9"/>
        <v>#DIV/0!</v>
      </c>
      <c r="Z64" s="90" t="e">
        <f t="shared" si="5"/>
        <v>#DIV/0!</v>
      </c>
    </row>
    <row r="65" spans="2:26" x14ac:dyDescent="0.25">
      <c r="B65" s="25" t="str">
        <f>IF(COUNTA(C65:C65)&gt;0,MAX($B$15:$B64)+1, "" )</f>
        <v/>
      </c>
      <c r="C65" s="38"/>
      <c r="D65" s="38"/>
      <c r="E65" s="38"/>
      <c r="F65" s="38"/>
      <c r="G65" s="38"/>
      <c r="H65" s="38"/>
      <c r="I65" s="38"/>
      <c r="J65" s="2" t="str">
        <f>IF(C65&gt;"",MAX($J$11:$J64)+1, "" )</f>
        <v/>
      </c>
      <c r="K65" s="2">
        <f t="shared" si="0"/>
        <v>0</v>
      </c>
      <c r="L65" s="31"/>
      <c r="M65" s="31"/>
      <c r="N65" s="83">
        <f>SUMIF('2 - Planting Details'!$B:$B,'1 - Project Details and Scoring'!$J65,'2 - Planting Details'!$F:$F)</f>
        <v>0</v>
      </c>
      <c r="O65" s="83">
        <f>SUMIF('2 - Planting Details'!$B:$B,'1 - Project Details and Scoring'!$J65,'2 - Planting Details'!$L:$L)+SUMIF('2 - Planting Details'!$B:$B,'1 - Project Details and Scoring'!$J65,'2 - Planting Details'!$R:$R)</f>
        <v>0</v>
      </c>
      <c r="P65" s="33"/>
      <c r="Q65" s="83">
        <f t="shared" si="1"/>
        <v>0</v>
      </c>
      <c r="R65" s="83">
        <f t="shared" si="2"/>
        <v>0</v>
      </c>
      <c r="S65" s="83">
        <f t="shared" si="6"/>
        <v>0</v>
      </c>
      <c r="T65" s="84" t="e">
        <f t="shared" si="7"/>
        <v>#DIV/0!</v>
      </c>
      <c r="V65" s="25">
        <f t="shared" si="3"/>
        <v>0</v>
      </c>
      <c r="W65" s="147">
        <f t="shared" si="4"/>
        <v>0</v>
      </c>
      <c r="X65" s="83">
        <f t="shared" si="8"/>
        <v>0</v>
      </c>
      <c r="Y65" s="148" t="e">
        <f t="shared" si="9"/>
        <v>#DIV/0!</v>
      </c>
      <c r="Z65" s="90" t="e">
        <f t="shared" si="5"/>
        <v>#DIV/0!</v>
      </c>
    </row>
    <row r="66" spans="2:26" x14ac:dyDescent="0.25">
      <c r="B66" s="25" t="str">
        <f>IF(COUNTA(C66:C66)&gt;0,MAX($B$15:$B65)+1, "" )</f>
        <v/>
      </c>
      <c r="C66" s="38"/>
      <c r="D66" s="38"/>
      <c r="E66" s="38"/>
      <c r="F66" s="38"/>
      <c r="G66" s="38"/>
      <c r="H66" s="38"/>
      <c r="I66" s="38"/>
      <c r="J66" s="2" t="str">
        <f>IF(C66&gt;"",MAX($J$11:$J65)+1, "" )</f>
        <v/>
      </c>
      <c r="K66" s="2">
        <f t="shared" si="0"/>
        <v>0</v>
      </c>
      <c r="L66" s="31"/>
      <c r="M66" s="31"/>
      <c r="N66" s="83">
        <f>SUMIF('2 - Planting Details'!$B:$B,'1 - Project Details and Scoring'!$J66,'2 - Planting Details'!$F:$F)</f>
        <v>0</v>
      </c>
      <c r="O66" s="83">
        <f>SUMIF('2 - Planting Details'!$B:$B,'1 - Project Details and Scoring'!$J66,'2 - Planting Details'!$L:$L)+SUMIF('2 - Planting Details'!$B:$B,'1 - Project Details and Scoring'!$J66,'2 - Planting Details'!$R:$R)</f>
        <v>0</v>
      </c>
      <c r="P66" s="33"/>
      <c r="Q66" s="83">
        <f t="shared" si="1"/>
        <v>0</v>
      </c>
      <c r="R66" s="83">
        <f t="shared" si="2"/>
        <v>0</v>
      </c>
      <c r="S66" s="83">
        <f t="shared" si="6"/>
        <v>0</v>
      </c>
      <c r="T66" s="84" t="e">
        <f t="shared" si="7"/>
        <v>#DIV/0!</v>
      </c>
      <c r="V66" s="25">
        <f t="shared" si="3"/>
        <v>0</v>
      </c>
      <c r="W66" s="147">
        <f t="shared" si="4"/>
        <v>0</v>
      </c>
      <c r="X66" s="83">
        <f t="shared" si="8"/>
        <v>0</v>
      </c>
      <c r="Y66" s="148" t="e">
        <f t="shared" si="9"/>
        <v>#DIV/0!</v>
      </c>
      <c r="Z66" s="90" t="e">
        <f t="shared" si="5"/>
        <v>#DIV/0!</v>
      </c>
    </row>
    <row r="67" spans="2:26" x14ac:dyDescent="0.25">
      <c r="B67" s="25" t="str">
        <f>IF(COUNTA(C67:C67)&gt;0,MAX($B$15:$B66)+1, "" )</f>
        <v/>
      </c>
      <c r="C67" s="38"/>
      <c r="D67" s="38"/>
      <c r="E67" s="38"/>
      <c r="F67" s="38"/>
      <c r="G67" s="38"/>
      <c r="H67" s="38"/>
      <c r="I67" s="38"/>
      <c r="J67" s="2" t="str">
        <f>IF(C67&gt;"",MAX($J$11:$J66)+1, "" )</f>
        <v/>
      </c>
      <c r="K67" s="2">
        <f t="shared" si="0"/>
        <v>0</v>
      </c>
      <c r="L67" s="31"/>
      <c r="M67" s="31"/>
      <c r="N67" s="83">
        <f>SUMIF('2 - Planting Details'!$B:$B,'1 - Project Details and Scoring'!$J67,'2 - Planting Details'!$F:$F)</f>
        <v>0</v>
      </c>
      <c r="O67" s="83">
        <f>SUMIF('2 - Planting Details'!$B:$B,'1 - Project Details and Scoring'!$J67,'2 - Planting Details'!$L:$L)+SUMIF('2 - Planting Details'!$B:$B,'1 - Project Details and Scoring'!$J67,'2 - Planting Details'!$R:$R)</f>
        <v>0</v>
      </c>
      <c r="P67" s="33"/>
      <c r="Q67" s="83">
        <f t="shared" si="1"/>
        <v>0</v>
      </c>
      <c r="R67" s="83">
        <f t="shared" si="2"/>
        <v>0</v>
      </c>
      <c r="S67" s="83">
        <f t="shared" si="6"/>
        <v>0</v>
      </c>
      <c r="T67" s="84" t="e">
        <f t="shared" si="7"/>
        <v>#DIV/0!</v>
      </c>
      <c r="V67" s="25">
        <f t="shared" si="3"/>
        <v>0</v>
      </c>
      <c r="W67" s="147">
        <f t="shared" si="4"/>
        <v>0</v>
      </c>
      <c r="X67" s="83">
        <f t="shared" si="8"/>
        <v>0</v>
      </c>
      <c r="Y67" s="148" t="e">
        <f t="shared" si="9"/>
        <v>#DIV/0!</v>
      </c>
      <c r="Z67" s="90" t="e">
        <f t="shared" si="5"/>
        <v>#DIV/0!</v>
      </c>
    </row>
    <row r="68" spans="2:26" x14ac:dyDescent="0.25">
      <c r="B68" s="25" t="str">
        <f>IF(COUNTA(C68:C68)&gt;0,MAX($B$15:$B67)+1, "" )</f>
        <v/>
      </c>
      <c r="C68" s="38"/>
      <c r="D68" s="38"/>
      <c r="E68" s="38"/>
      <c r="F68" s="38"/>
      <c r="G68" s="38"/>
      <c r="H68" s="38"/>
      <c r="I68" s="38"/>
      <c r="J68" s="2" t="str">
        <f>IF(C68&gt;"",MAX($J$11:$J67)+1, "" )</f>
        <v/>
      </c>
      <c r="K68" s="2">
        <f t="shared" si="0"/>
        <v>0</v>
      </c>
      <c r="L68" s="31"/>
      <c r="M68" s="31"/>
      <c r="N68" s="83">
        <f>SUMIF('2 - Planting Details'!$B:$B,'1 - Project Details and Scoring'!$J68,'2 - Planting Details'!$F:$F)</f>
        <v>0</v>
      </c>
      <c r="O68" s="83">
        <f>SUMIF('2 - Planting Details'!$B:$B,'1 - Project Details and Scoring'!$J68,'2 - Planting Details'!$L:$L)+SUMIF('2 - Planting Details'!$B:$B,'1 - Project Details and Scoring'!$J68,'2 - Planting Details'!$R:$R)</f>
        <v>0</v>
      </c>
      <c r="P68" s="33"/>
      <c r="Q68" s="83">
        <f t="shared" si="1"/>
        <v>0</v>
      </c>
      <c r="R68" s="83">
        <f t="shared" si="2"/>
        <v>0</v>
      </c>
      <c r="S68" s="83">
        <f t="shared" si="6"/>
        <v>0</v>
      </c>
      <c r="T68" s="84" t="e">
        <f t="shared" si="7"/>
        <v>#DIV/0!</v>
      </c>
      <c r="V68" s="25">
        <f t="shared" si="3"/>
        <v>0</v>
      </c>
      <c r="W68" s="147">
        <f t="shared" si="4"/>
        <v>0</v>
      </c>
      <c r="X68" s="83">
        <f t="shared" si="8"/>
        <v>0</v>
      </c>
      <c r="Y68" s="148" t="e">
        <f t="shared" si="9"/>
        <v>#DIV/0!</v>
      </c>
      <c r="Z68" s="90" t="e">
        <f t="shared" si="5"/>
        <v>#DIV/0!</v>
      </c>
    </row>
    <row r="69" spans="2:26" x14ac:dyDescent="0.25">
      <c r="B69" s="25" t="str">
        <f>IF(COUNTA(C69:C69)&gt;0,MAX($B$15:$B68)+1, "" )</f>
        <v/>
      </c>
      <c r="C69" s="38"/>
      <c r="D69" s="38"/>
      <c r="E69" s="38"/>
      <c r="F69" s="38"/>
      <c r="G69" s="38"/>
      <c r="H69" s="38"/>
      <c r="I69" s="38"/>
      <c r="J69" s="2" t="str">
        <f>IF(C69&gt;"",MAX($J$11:$J68)+1, "" )</f>
        <v/>
      </c>
      <c r="K69" s="2">
        <f t="shared" si="0"/>
        <v>0</v>
      </c>
      <c r="L69" s="31"/>
      <c r="M69" s="31"/>
      <c r="N69" s="83">
        <f>SUMIF('2 - Planting Details'!$B:$B,'1 - Project Details and Scoring'!$J69,'2 - Planting Details'!$F:$F)</f>
        <v>0</v>
      </c>
      <c r="O69" s="83">
        <f>SUMIF('2 - Planting Details'!$B:$B,'1 - Project Details and Scoring'!$J69,'2 - Planting Details'!$L:$L)+SUMIF('2 - Planting Details'!$B:$B,'1 - Project Details and Scoring'!$J69,'2 - Planting Details'!$R:$R)</f>
        <v>0</v>
      </c>
      <c r="P69" s="33"/>
      <c r="Q69" s="83">
        <f t="shared" si="1"/>
        <v>0</v>
      </c>
      <c r="R69" s="83">
        <f t="shared" si="2"/>
        <v>0</v>
      </c>
      <c r="S69" s="83">
        <f t="shared" si="6"/>
        <v>0</v>
      </c>
      <c r="T69" s="84" t="e">
        <f t="shared" si="7"/>
        <v>#DIV/0!</v>
      </c>
      <c r="V69" s="25">
        <f t="shared" si="3"/>
        <v>0</v>
      </c>
      <c r="W69" s="147">
        <f t="shared" si="4"/>
        <v>0</v>
      </c>
      <c r="X69" s="83">
        <f t="shared" si="8"/>
        <v>0</v>
      </c>
      <c r="Y69" s="148" t="e">
        <f t="shared" si="9"/>
        <v>#DIV/0!</v>
      </c>
      <c r="Z69" s="90" t="e">
        <f t="shared" si="5"/>
        <v>#DIV/0!</v>
      </c>
    </row>
    <row r="70" spans="2:26" x14ac:dyDescent="0.25">
      <c r="B70" s="25" t="str">
        <f>IF(COUNTA(C70:C70)&gt;0,MAX($B$15:$B69)+1, "" )</f>
        <v/>
      </c>
      <c r="C70" s="38"/>
      <c r="D70" s="38"/>
      <c r="E70" s="38"/>
      <c r="F70" s="38"/>
      <c r="G70" s="38"/>
      <c r="H70" s="38"/>
      <c r="I70" s="38"/>
      <c r="J70" s="2" t="str">
        <f>IF(C70&gt;"",MAX($J$11:$J69)+1, "" )</f>
        <v/>
      </c>
      <c r="K70" s="2">
        <f t="shared" si="0"/>
        <v>0</v>
      </c>
      <c r="L70" s="31"/>
      <c r="M70" s="31"/>
      <c r="N70" s="83">
        <f>SUMIF('2 - Planting Details'!$B:$B,'1 - Project Details and Scoring'!$J70,'2 - Planting Details'!$F:$F)</f>
        <v>0</v>
      </c>
      <c r="O70" s="83">
        <f>SUMIF('2 - Planting Details'!$B:$B,'1 - Project Details and Scoring'!$J70,'2 - Planting Details'!$L:$L)+SUMIF('2 - Planting Details'!$B:$B,'1 - Project Details and Scoring'!$J70,'2 - Planting Details'!$R:$R)</f>
        <v>0</v>
      </c>
      <c r="P70" s="33"/>
      <c r="Q70" s="83">
        <f t="shared" si="1"/>
        <v>0</v>
      </c>
      <c r="R70" s="83">
        <f t="shared" si="2"/>
        <v>0</v>
      </c>
      <c r="S70" s="83">
        <f t="shared" si="6"/>
        <v>0</v>
      </c>
      <c r="T70" s="84" t="e">
        <f t="shared" si="7"/>
        <v>#DIV/0!</v>
      </c>
      <c r="V70" s="25">
        <f t="shared" si="3"/>
        <v>0</v>
      </c>
      <c r="W70" s="147">
        <f t="shared" si="4"/>
        <v>0</v>
      </c>
      <c r="X70" s="83">
        <f t="shared" si="8"/>
        <v>0</v>
      </c>
      <c r="Y70" s="148" t="e">
        <f t="shared" si="9"/>
        <v>#DIV/0!</v>
      </c>
      <c r="Z70" s="90" t="e">
        <f t="shared" si="5"/>
        <v>#DIV/0!</v>
      </c>
    </row>
    <row r="71" spans="2:26" x14ac:dyDescent="0.25">
      <c r="B71" s="25" t="str">
        <f>IF(COUNTA(C71:C71)&gt;0,MAX($B$15:$B70)+1, "" )</f>
        <v/>
      </c>
      <c r="C71" s="38"/>
      <c r="D71" s="38"/>
      <c r="E71" s="38"/>
      <c r="F71" s="38"/>
      <c r="G71" s="38"/>
      <c r="H71" s="38"/>
      <c r="I71" s="38"/>
      <c r="J71" s="2" t="str">
        <f>IF(C71&gt;"",MAX($J$11:$J70)+1, "" )</f>
        <v/>
      </c>
      <c r="K71" s="2">
        <f t="shared" si="0"/>
        <v>0</v>
      </c>
      <c r="L71" s="31"/>
      <c r="M71" s="31"/>
      <c r="N71" s="83">
        <f>SUMIF('2 - Planting Details'!$B:$B,'1 - Project Details and Scoring'!$J71,'2 - Planting Details'!$F:$F)</f>
        <v>0</v>
      </c>
      <c r="O71" s="83">
        <f>SUMIF('2 - Planting Details'!$B:$B,'1 - Project Details and Scoring'!$J71,'2 - Planting Details'!$L:$L)+SUMIF('2 - Planting Details'!$B:$B,'1 - Project Details and Scoring'!$J71,'2 - Planting Details'!$R:$R)</f>
        <v>0</v>
      </c>
      <c r="P71" s="33"/>
      <c r="Q71" s="83">
        <f t="shared" si="1"/>
        <v>0</v>
      </c>
      <c r="R71" s="83">
        <f t="shared" si="2"/>
        <v>0</v>
      </c>
      <c r="S71" s="83">
        <f t="shared" si="6"/>
        <v>0</v>
      </c>
      <c r="T71" s="84" t="e">
        <f t="shared" si="7"/>
        <v>#DIV/0!</v>
      </c>
      <c r="V71" s="25">
        <f t="shared" si="3"/>
        <v>0</v>
      </c>
      <c r="W71" s="147">
        <f t="shared" si="4"/>
        <v>0</v>
      </c>
      <c r="X71" s="83">
        <f t="shared" si="8"/>
        <v>0</v>
      </c>
      <c r="Y71" s="148" t="e">
        <f t="shared" si="9"/>
        <v>#DIV/0!</v>
      </c>
      <c r="Z71" s="90" t="e">
        <f t="shared" si="5"/>
        <v>#DIV/0!</v>
      </c>
    </row>
    <row r="72" spans="2:26" x14ac:dyDescent="0.25">
      <c r="B72" s="25" t="str">
        <f>IF(COUNTA(C72:C72)&gt;0,MAX($B$15:$B71)+1, "" )</f>
        <v/>
      </c>
      <c r="C72" s="38"/>
      <c r="D72" s="38"/>
      <c r="E72" s="38"/>
      <c r="F72" s="38"/>
      <c r="G72" s="38"/>
      <c r="H72" s="38"/>
      <c r="I72" s="38"/>
      <c r="J72" s="2" t="str">
        <f>IF(C72&gt;"",MAX($J$11:$J71)+1, "" )</f>
        <v/>
      </c>
      <c r="K72" s="2">
        <f t="shared" si="0"/>
        <v>0</v>
      </c>
      <c r="L72" s="31"/>
      <c r="M72" s="31"/>
      <c r="N72" s="83">
        <f>SUMIF('2 - Planting Details'!$B:$B,'1 - Project Details and Scoring'!$J72,'2 - Planting Details'!$F:$F)</f>
        <v>0</v>
      </c>
      <c r="O72" s="83">
        <f>SUMIF('2 - Planting Details'!$B:$B,'1 - Project Details and Scoring'!$J72,'2 - Planting Details'!$L:$L)+SUMIF('2 - Planting Details'!$B:$B,'1 - Project Details and Scoring'!$J72,'2 - Planting Details'!$R:$R)</f>
        <v>0</v>
      </c>
      <c r="P72" s="33"/>
      <c r="Q72" s="83">
        <f t="shared" si="1"/>
        <v>0</v>
      </c>
      <c r="R72" s="83">
        <f t="shared" si="2"/>
        <v>0</v>
      </c>
      <c r="S72" s="83">
        <f t="shared" si="6"/>
        <v>0</v>
      </c>
      <c r="T72" s="84" t="e">
        <f t="shared" si="7"/>
        <v>#DIV/0!</v>
      </c>
      <c r="V72" s="25">
        <f t="shared" si="3"/>
        <v>0</v>
      </c>
      <c r="W72" s="147">
        <f t="shared" si="4"/>
        <v>0</v>
      </c>
      <c r="X72" s="83">
        <f t="shared" si="8"/>
        <v>0</v>
      </c>
      <c r="Y72" s="148" t="e">
        <f t="shared" si="9"/>
        <v>#DIV/0!</v>
      </c>
      <c r="Z72" s="90" t="e">
        <f t="shared" si="5"/>
        <v>#DIV/0!</v>
      </c>
    </row>
    <row r="73" spans="2:26" x14ac:dyDescent="0.25">
      <c r="B73" s="25" t="str">
        <f>IF(COUNTA(C73:C73)&gt;0,MAX($B$15:$B72)+1, "" )</f>
        <v/>
      </c>
      <c r="C73" s="38"/>
      <c r="D73" s="38"/>
      <c r="E73" s="38"/>
      <c r="F73" s="38"/>
      <c r="G73" s="38"/>
      <c r="H73" s="38"/>
      <c r="I73" s="38"/>
      <c r="J73" s="2" t="str">
        <f>IF(C73&gt;"",MAX($J$11:$J72)+1, "" )</f>
        <v/>
      </c>
      <c r="K73" s="2">
        <f t="shared" si="0"/>
        <v>0</v>
      </c>
      <c r="L73" s="31"/>
      <c r="M73" s="31"/>
      <c r="N73" s="83">
        <f>SUMIF('2 - Planting Details'!$B:$B,'1 - Project Details and Scoring'!$J73,'2 - Planting Details'!$F:$F)</f>
        <v>0</v>
      </c>
      <c r="O73" s="83">
        <f>SUMIF('2 - Planting Details'!$B:$B,'1 - Project Details and Scoring'!$J73,'2 - Planting Details'!$L:$L)+SUMIF('2 - Planting Details'!$B:$B,'1 - Project Details and Scoring'!$J73,'2 - Planting Details'!$R:$R)</f>
        <v>0</v>
      </c>
      <c r="P73" s="33"/>
      <c r="Q73" s="83">
        <f t="shared" si="1"/>
        <v>0</v>
      </c>
      <c r="R73" s="83">
        <f t="shared" si="2"/>
        <v>0</v>
      </c>
      <c r="S73" s="83">
        <f t="shared" si="6"/>
        <v>0</v>
      </c>
      <c r="T73" s="84" t="e">
        <f t="shared" si="7"/>
        <v>#DIV/0!</v>
      </c>
      <c r="V73" s="25">
        <f t="shared" si="3"/>
        <v>0</v>
      </c>
      <c r="W73" s="147">
        <f t="shared" si="4"/>
        <v>0</v>
      </c>
      <c r="X73" s="83">
        <f t="shared" si="8"/>
        <v>0</v>
      </c>
      <c r="Y73" s="148" t="e">
        <f t="shared" si="9"/>
        <v>#DIV/0!</v>
      </c>
      <c r="Z73" s="90" t="e">
        <f t="shared" si="5"/>
        <v>#DIV/0!</v>
      </c>
    </row>
    <row r="74" spans="2:26" x14ac:dyDescent="0.25">
      <c r="B74" s="25" t="str">
        <f>IF(COUNTA(C74:C74)&gt;0,MAX($B$15:$B73)+1, "" )</f>
        <v/>
      </c>
      <c r="C74" s="38"/>
      <c r="D74" s="38"/>
      <c r="E74" s="38"/>
      <c r="F74" s="38"/>
      <c r="G74" s="38"/>
      <c r="H74" s="38"/>
      <c r="I74" s="38"/>
      <c r="J74" s="2" t="str">
        <f>IF(C74&gt;"",MAX($J$11:$J73)+1, "" )</f>
        <v/>
      </c>
      <c r="K74" s="2">
        <f t="shared" si="0"/>
        <v>0</v>
      </c>
      <c r="L74" s="31"/>
      <c r="M74" s="31"/>
      <c r="N74" s="83">
        <f>SUMIF('2 - Planting Details'!$B:$B,'1 - Project Details and Scoring'!$J74,'2 - Planting Details'!$F:$F)</f>
        <v>0</v>
      </c>
      <c r="O74" s="83">
        <f>SUMIF('2 - Planting Details'!$B:$B,'1 - Project Details and Scoring'!$J74,'2 - Planting Details'!$L:$L)+SUMIF('2 - Planting Details'!$B:$B,'1 - Project Details and Scoring'!$J74,'2 - Planting Details'!$R:$R)</f>
        <v>0</v>
      </c>
      <c r="P74" s="33"/>
      <c r="Q74" s="83">
        <f t="shared" si="1"/>
        <v>0</v>
      </c>
      <c r="R74" s="83">
        <f t="shared" si="2"/>
        <v>0</v>
      </c>
      <c r="S74" s="83">
        <f t="shared" si="6"/>
        <v>0</v>
      </c>
      <c r="T74" s="84" t="e">
        <f t="shared" si="7"/>
        <v>#DIV/0!</v>
      </c>
      <c r="V74" s="25">
        <f t="shared" si="3"/>
        <v>0</v>
      </c>
      <c r="W74" s="147">
        <f t="shared" si="4"/>
        <v>0</v>
      </c>
      <c r="X74" s="83">
        <f t="shared" si="8"/>
        <v>0</v>
      </c>
      <c r="Y74" s="148" t="e">
        <f t="shared" si="9"/>
        <v>#DIV/0!</v>
      </c>
      <c r="Z74" s="90" t="e">
        <f t="shared" si="5"/>
        <v>#DIV/0!</v>
      </c>
    </row>
    <row r="75" spans="2:26" x14ac:dyDescent="0.25">
      <c r="B75" s="25" t="str">
        <f>IF(COUNTA(C75:C75)&gt;0,MAX($B$15:$B74)+1, "" )</f>
        <v/>
      </c>
      <c r="C75" s="38"/>
      <c r="D75" s="38"/>
      <c r="E75" s="38"/>
      <c r="F75" s="38"/>
      <c r="G75" s="38"/>
      <c r="H75" s="38"/>
      <c r="I75" s="38"/>
      <c r="J75" s="2" t="str">
        <f>IF(C75&gt;"",MAX($J$11:$J74)+1, "" )</f>
        <v/>
      </c>
      <c r="K75" s="2">
        <f t="shared" si="0"/>
        <v>0</v>
      </c>
      <c r="L75" s="31"/>
      <c r="M75" s="31"/>
      <c r="N75" s="83">
        <f>SUMIF('2 - Planting Details'!$B:$B,'1 - Project Details and Scoring'!$J75,'2 - Planting Details'!$F:$F)</f>
        <v>0</v>
      </c>
      <c r="O75" s="83">
        <f>SUMIF('2 - Planting Details'!$B:$B,'1 - Project Details and Scoring'!$J75,'2 - Planting Details'!$L:$L)+SUMIF('2 - Planting Details'!$B:$B,'1 - Project Details and Scoring'!$J75,'2 - Planting Details'!$R:$R)</f>
        <v>0</v>
      </c>
      <c r="P75" s="33"/>
      <c r="Q75" s="83">
        <f t="shared" si="1"/>
        <v>0</v>
      </c>
      <c r="R75" s="83">
        <f t="shared" si="2"/>
        <v>0</v>
      </c>
      <c r="S75" s="83">
        <f t="shared" si="6"/>
        <v>0</v>
      </c>
      <c r="T75" s="84" t="e">
        <f t="shared" si="7"/>
        <v>#DIV/0!</v>
      </c>
      <c r="V75" s="25">
        <f t="shared" si="3"/>
        <v>0</v>
      </c>
      <c r="W75" s="147">
        <f t="shared" si="4"/>
        <v>0</v>
      </c>
      <c r="X75" s="83">
        <f t="shared" si="8"/>
        <v>0</v>
      </c>
      <c r="Y75" s="148" t="e">
        <f t="shared" si="9"/>
        <v>#DIV/0!</v>
      </c>
      <c r="Z75" s="90" t="e">
        <f t="shared" si="5"/>
        <v>#DIV/0!</v>
      </c>
    </row>
    <row r="76" spans="2:26" x14ac:dyDescent="0.25">
      <c r="B76" s="25" t="str">
        <f>IF(COUNTA(C76:C76)&gt;0,MAX($B$15:$B75)+1, "" )</f>
        <v/>
      </c>
      <c r="C76" s="38"/>
      <c r="D76" s="38"/>
      <c r="E76" s="38"/>
      <c r="F76" s="38"/>
      <c r="G76" s="38"/>
      <c r="H76" s="38"/>
      <c r="I76" s="38"/>
      <c r="J76" s="2" t="str">
        <f>IF(C76&gt;"",MAX($J$11:$J75)+1, "" )</f>
        <v/>
      </c>
      <c r="K76" s="2">
        <f t="shared" si="0"/>
        <v>0</v>
      </c>
      <c r="L76" s="31"/>
      <c r="M76" s="31"/>
      <c r="N76" s="83">
        <f>SUMIF('2 - Planting Details'!$B:$B,'1 - Project Details and Scoring'!$J76,'2 - Planting Details'!$F:$F)</f>
        <v>0</v>
      </c>
      <c r="O76" s="83">
        <f>SUMIF('2 - Planting Details'!$B:$B,'1 - Project Details and Scoring'!$J76,'2 - Planting Details'!$L:$L)+SUMIF('2 - Planting Details'!$B:$B,'1 - Project Details and Scoring'!$J76,'2 - Planting Details'!$R:$R)</f>
        <v>0</v>
      </c>
      <c r="P76" s="33"/>
      <c r="Q76" s="83">
        <f t="shared" si="1"/>
        <v>0</v>
      </c>
      <c r="R76" s="83">
        <f t="shared" si="2"/>
        <v>0</v>
      </c>
      <c r="S76" s="83">
        <f t="shared" si="6"/>
        <v>0</v>
      </c>
      <c r="T76" s="84" t="e">
        <f t="shared" si="7"/>
        <v>#DIV/0!</v>
      </c>
      <c r="V76" s="25">
        <f t="shared" si="3"/>
        <v>0</v>
      </c>
      <c r="W76" s="147">
        <f t="shared" si="4"/>
        <v>0</v>
      </c>
      <c r="X76" s="83">
        <f t="shared" si="8"/>
        <v>0</v>
      </c>
      <c r="Y76" s="148" t="e">
        <f t="shared" si="9"/>
        <v>#DIV/0!</v>
      </c>
      <c r="Z76" s="90" t="e">
        <f t="shared" si="5"/>
        <v>#DIV/0!</v>
      </c>
    </row>
    <row r="77" spans="2:26" x14ac:dyDescent="0.25">
      <c r="B77" s="25" t="str">
        <f>IF(COUNTA(C77:C77)&gt;0,MAX($B$15:$B76)+1, "" )</f>
        <v/>
      </c>
      <c r="C77" s="38"/>
      <c r="D77" s="38"/>
      <c r="E77" s="38"/>
      <c r="F77" s="38"/>
      <c r="G77" s="38"/>
      <c r="H77" s="38"/>
      <c r="I77" s="38"/>
      <c r="J77" s="2" t="str">
        <f>IF(C77&gt;"",MAX($J$11:$J76)+1, "" )</f>
        <v/>
      </c>
      <c r="K77" s="2">
        <f t="shared" si="0"/>
        <v>0</v>
      </c>
      <c r="L77" s="31"/>
      <c r="M77" s="31"/>
      <c r="N77" s="83">
        <f>SUMIF('2 - Planting Details'!$B:$B,'1 - Project Details and Scoring'!$J77,'2 - Planting Details'!$F:$F)</f>
        <v>0</v>
      </c>
      <c r="O77" s="83">
        <f>SUMIF('2 - Planting Details'!$B:$B,'1 - Project Details and Scoring'!$J77,'2 - Planting Details'!$L:$L)+SUMIF('2 - Planting Details'!$B:$B,'1 - Project Details and Scoring'!$J77,'2 - Planting Details'!$R:$R)</f>
        <v>0</v>
      </c>
      <c r="P77" s="33"/>
      <c r="Q77" s="83">
        <f t="shared" si="1"/>
        <v>0</v>
      </c>
      <c r="R77" s="83">
        <f t="shared" si="2"/>
        <v>0</v>
      </c>
      <c r="S77" s="83">
        <f t="shared" si="6"/>
        <v>0</v>
      </c>
      <c r="T77" s="84" t="e">
        <f t="shared" si="7"/>
        <v>#DIV/0!</v>
      </c>
      <c r="V77" s="25">
        <f t="shared" si="3"/>
        <v>0</v>
      </c>
      <c r="W77" s="147">
        <f t="shared" si="4"/>
        <v>0</v>
      </c>
      <c r="X77" s="83">
        <f t="shared" si="8"/>
        <v>0</v>
      </c>
      <c r="Y77" s="148" t="e">
        <f t="shared" si="9"/>
        <v>#DIV/0!</v>
      </c>
      <c r="Z77" s="90" t="e">
        <f t="shared" si="5"/>
        <v>#DIV/0!</v>
      </c>
    </row>
    <row r="78" spans="2:26" x14ac:dyDescent="0.25">
      <c r="B78" s="25" t="str">
        <f>IF(COUNTA(C78:C78)&gt;0,MAX($B$15:$B77)+1, "" )</f>
        <v/>
      </c>
      <c r="C78" s="38"/>
      <c r="D78" s="38"/>
      <c r="E78" s="38"/>
      <c r="F78" s="38"/>
      <c r="G78" s="38"/>
      <c r="H78" s="38"/>
      <c r="I78" s="38"/>
      <c r="J78" s="2" t="str">
        <f>IF(C78&gt;"",MAX($J$11:$J77)+1, "" )</f>
        <v/>
      </c>
      <c r="K78" s="2">
        <f t="shared" si="0"/>
        <v>0</v>
      </c>
      <c r="L78" s="31"/>
      <c r="M78" s="31"/>
      <c r="N78" s="83">
        <f>SUMIF('2 - Planting Details'!$B:$B,'1 - Project Details and Scoring'!$J78,'2 - Planting Details'!$F:$F)</f>
        <v>0</v>
      </c>
      <c r="O78" s="83">
        <f>SUMIF('2 - Planting Details'!$B:$B,'1 - Project Details and Scoring'!$J78,'2 - Planting Details'!$L:$L)+SUMIF('2 - Planting Details'!$B:$B,'1 - Project Details and Scoring'!$J78,'2 - Planting Details'!$R:$R)</f>
        <v>0</v>
      </c>
      <c r="P78" s="33"/>
      <c r="Q78" s="83">
        <f t="shared" si="1"/>
        <v>0</v>
      </c>
      <c r="R78" s="83">
        <f t="shared" si="2"/>
        <v>0</v>
      </c>
      <c r="S78" s="83">
        <f t="shared" si="6"/>
        <v>0</v>
      </c>
      <c r="T78" s="84" t="e">
        <f t="shared" si="7"/>
        <v>#DIV/0!</v>
      </c>
      <c r="V78" s="25">
        <f t="shared" si="3"/>
        <v>0</v>
      </c>
      <c r="W78" s="147">
        <f t="shared" si="4"/>
        <v>0</v>
      </c>
      <c r="X78" s="83">
        <f t="shared" si="8"/>
        <v>0</v>
      </c>
      <c r="Y78" s="148" t="e">
        <f t="shared" si="9"/>
        <v>#DIV/0!</v>
      </c>
      <c r="Z78" s="90" t="e">
        <f t="shared" si="5"/>
        <v>#DIV/0!</v>
      </c>
    </row>
    <row r="79" spans="2:26" x14ac:dyDescent="0.25">
      <c r="B79" s="25" t="str">
        <f>IF(COUNTA(C79:C79)&gt;0,MAX($B$15:$B78)+1, "" )</f>
        <v/>
      </c>
      <c r="C79" s="38"/>
      <c r="D79" s="38"/>
      <c r="E79" s="38"/>
      <c r="F79" s="38"/>
      <c r="G79" s="38"/>
      <c r="H79" s="38"/>
      <c r="I79" s="38"/>
      <c r="J79" s="2" t="str">
        <f>IF(C79&gt;"",MAX($J$11:$J78)+1, "" )</f>
        <v/>
      </c>
      <c r="K79" s="2">
        <f t="shared" si="0"/>
        <v>0</v>
      </c>
      <c r="L79" s="31"/>
      <c r="M79" s="31"/>
      <c r="N79" s="83">
        <f>SUMIF('2 - Planting Details'!$B:$B,'1 - Project Details and Scoring'!$J79,'2 - Planting Details'!$F:$F)</f>
        <v>0</v>
      </c>
      <c r="O79" s="83">
        <f>SUMIF('2 - Planting Details'!$B:$B,'1 - Project Details and Scoring'!$J79,'2 - Planting Details'!$L:$L)+SUMIF('2 - Planting Details'!$B:$B,'1 - Project Details and Scoring'!$J79,'2 - Planting Details'!$R:$R)</f>
        <v>0</v>
      </c>
      <c r="P79" s="33"/>
      <c r="Q79" s="83">
        <f t="shared" si="1"/>
        <v>0</v>
      </c>
      <c r="R79" s="83">
        <f t="shared" si="2"/>
        <v>0</v>
      </c>
      <c r="S79" s="83">
        <f t="shared" si="6"/>
        <v>0</v>
      </c>
      <c r="T79" s="84" t="e">
        <f t="shared" si="7"/>
        <v>#DIV/0!</v>
      </c>
      <c r="V79" s="25">
        <f t="shared" si="3"/>
        <v>0</v>
      </c>
      <c r="W79" s="147">
        <f t="shared" si="4"/>
        <v>0</v>
      </c>
      <c r="X79" s="83">
        <f t="shared" si="8"/>
        <v>0</v>
      </c>
      <c r="Y79" s="148" t="e">
        <f t="shared" si="9"/>
        <v>#DIV/0!</v>
      </c>
      <c r="Z79" s="90" t="e">
        <f t="shared" si="5"/>
        <v>#DIV/0!</v>
      </c>
    </row>
    <row r="80" spans="2:26" x14ac:dyDescent="0.25">
      <c r="B80" s="25" t="str">
        <f>IF(COUNTA(C80:C80)&gt;0,MAX($B$15:$B79)+1, "" )</f>
        <v/>
      </c>
      <c r="C80" s="38"/>
      <c r="D80" s="38"/>
      <c r="E80" s="38"/>
      <c r="F80" s="38"/>
      <c r="G80" s="38"/>
      <c r="H80" s="38"/>
      <c r="I80" s="38"/>
      <c r="J80" s="2" t="str">
        <f>IF(C80&gt;"",MAX($J$11:$J79)+1, "" )</f>
        <v/>
      </c>
      <c r="K80" s="2">
        <f t="shared" si="0"/>
        <v>0</v>
      </c>
      <c r="L80" s="31"/>
      <c r="M80" s="31"/>
      <c r="N80" s="83">
        <f>SUMIF('2 - Planting Details'!$B:$B,'1 - Project Details and Scoring'!$J80,'2 - Planting Details'!$F:$F)</f>
        <v>0</v>
      </c>
      <c r="O80" s="83">
        <f>SUMIF('2 - Planting Details'!$B:$B,'1 - Project Details and Scoring'!$J80,'2 - Planting Details'!$L:$L)+SUMIF('2 - Planting Details'!$B:$B,'1 - Project Details and Scoring'!$J80,'2 - Planting Details'!$R:$R)</f>
        <v>0</v>
      </c>
      <c r="P80" s="33"/>
      <c r="Q80" s="83">
        <f t="shared" si="1"/>
        <v>0</v>
      </c>
      <c r="R80" s="83">
        <f t="shared" si="2"/>
        <v>0</v>
      </c>
      <c r="S80" s="83">
        <f t="shared" si="6"/>
        <v>0</v>
      </c>
      <c r="T80" s="84" t="e">
        <f t="shared" si="7"/>
        <v>#DIV/0!</v>
      </c>
      <c r="V80" s="25">
        <f t="shared" si="3"/>
        <v>0</v>
      </c>
      <c r="W80" s="147">
        <f t="shared" si="4"/>
        <v>0</v>
      </c>
      <c r="X80" s="83">
        <f t="shared" si="8"/>
        <v>0</v>
      </c>
      <c r="Y80" s="148" t="e">
        <f t="shared" si="9"/>
        <v>#DIV/0!</v>
      </c>
      <c r="Z80" s="90" t="e">
        <f t="shared" si="5"/>
        <v>#DIV/0!</v>
      </c>
    </row>
    <row r="81" spans="2:26" x14ac:dyDescent="0.25">
      <c r="B81" s="25" t="str">
        <f>IF(COUNTA(C81:C81)&gt;0,MAX($B$15:$B80)+1, "" )</f>
        <v/>
      </c>
      <c r="C81" s="38"/>
      <c r="D81" s="38"/>
      <c r="E81" s="38"/>
      <c r="F81" s="38"/>
      <c r="G81" s="38"/>
      <c r="H81" s="38"/>
      <c r="I81" s="38"/>
      <c r="J81" s="2" t="str">
        <f>IF(C81&gt;"",MAX($J$11:$J80)+1, "" )</f>
        <v/>
      </c>
      <c r="K81" s="2">
        <f t="shared" si="0"/>
        <v>0</v>
      </c>
      <c r="L81" s="31"/>
      <c r="M81" s="31"/>
      <c r="N81" s="83">
        <f>SUMIF('2 - Planting Details'!$B:$B,'1 - Project Details and Scoring'!$J81,'2 - Planting Details'!$F:$F)</f>
        <v>0</v>
      </c>
      <c r="O81" s="83">
        <f>SUMIF('2 - Planting Details'!$B:$B,'1 - Project Details and Scoring'!$J81,'2 - Planting Details'!$L:$L)+SUMIF('2 - Planting Details'!$B:$B,'1 - Project Details and Scoring'!$J81,'2 - Planting Details'!$R:$R)</f>
        <v>0</v>
      </c>
      <c r="P81" s="33"/>
      <c r="Q81" s="83">
        <f t="shared" si="1"/>
        <v>0</v>
      </c>
      <c r="R81" s="83">
        <f t="shared" si="2"/>
        <v>0</v>
      </c>
      <c r="S81" s="83">
        <f t="shared" si="6"/>
        <v>0</v>
      </c>
      <c r="T81" s="84" t="e">
        <f t="shared" si="7"/>
        <v>#DIV/0!</v>
      </c>
      <c r="V81" s="25">
        <f t="shared" si="3"/>
        <v>0</v>
      </c>
      <c r="W81" s="147">
        <f t="shared" si="4"/>
        <v>0</v>
      </c>
      <c r="X81" s="83">
        <f t="shared" si="8"/>
        <v>0</v>
      </c>
      <c r="Y81" s="148" t="e">
        <f t="shared" si="9"/>
        <v>#DIV/0!</v>
      </c>
      <c r="Z81" s="90" t="e">
        <f t="shared" si="5"/>
        <v>#DIV/0!</v>
      </c>
    </row>
    <row r="82" spans="2:26" x14ac:dyDescent="0.25">
      <c r="B82" s="25" t="str">
        <f>IF(COUNTA(C82:C82)&gt;0,MAX($B$15:$B81)+1, "" )</f>
        <v/>
      </c>
      <c r="C82" s="38"/>
      <c r="D82" s="38"/>
      <c r="E82" s="38"/>
      <c r="F82" s="38"/>
      <c r="G82" s="38"/>
      <c r="H82" s="38"/>
      <c r="I82" s="38"/>
      <c r="J82" s="2" t="str">
        <f>IF(C82&gt;"",MAX($J$11:$J81)+1, "" )</f>
        <v/>
      </c>
      <c r="K82" s="2">
        <f t="shared" ref="K82:K145" si="10">C82</f>
        <v>0</v>
      </c>
      <c r="L82" s="31"/>
      <c r="M82" s="31"/>
      <c r="N82" s="83">
        <f>SUMIF('2 - Planting Details'!$B:$B,'1 - Project Details and Scoring'!$J82,'2 - Planting Details'!$F:$F)</f>
        <v>0</v>
      </c>
      <c r="O82" s="83">
        <f>SUMIF('2 - Planting Details'!$B:$B,'1 - Project Details and Scoring'!$J82,'2 - Planting Details'!$L:$L)+SUMIF('2 - Planting Details'!$B:$B,'1 - Project Details and Scoring'!$J82,'2 - Planting Details'!$R:$R)</f>
        <v>0</v>
      </c>
      <c r="P82" s="33"/>
      <c r="Q82" s="83">
        <f t="shared" ref="Q82:Q145" si="11">IF(N82&gt;0,IF(G82="yes",100,0),0)</f>
        <v>0</v>
      </c>
      <c r="R82" s="83">
        <f t="shared" ref="R82:R145" si="12">IF(N82&gt;0,
IF(H82="low",100,
IF(H82="Medium",50,0)),
0)</f>
        <v>0</v>
      </c>
      <c r="S82" s="83">
        <f t="shared" si="6"/>
        <v>0</v>
      </c>
      <c r="T82" s="84" t="e">
        <f t="shared" si="7"/>
        <v>#DIV/0!</v>
      </c>
      <c r="V82" s="25">
        <f t="shared" ref="V82:V145" si="13">IF(O82&gt;0,
IF(G82="yes",100,0),0)</f>
        <v>0</v>
      </c>
      <c r="W82" s="147">
        <f t="shared" ref="W82:W145" si="14">IF(O82&gt;0,
IF(H82="low",100,
IF(H82="Medium",50,0)),
0)</f>
        <v>0</v>
      </c>
      <c r="X82" s="83">
        <f t="shared" si="8"/>
        <v>0</v>
      </c>
      <c r="Y82" s="148" t="e">
        <f t="shared" si="9"/>
        <v>#DIV/0!</v>
      </c>
      <c r="Z82" s="90" t="e">
        <f t="shared" ref="Z82:Z145" si="15">IF(B82&gt;0,
IF(T82=0,Y82,
IF(Y82=0,T82,
(AVERAGE(T82,Y82)))),
"")</f>
        <v>#DIV/0!</v>
      </c>
    </row>
    <row r="83" spans="2:26" x14ac:dyDescent="0.25">
      <c r="B83" s="25" t="str">
        <f>IF(COUNTA(C83:C83)&gt;0,MAX($B$15:$B82)+1, "" )</f>
        <v/>
      </c>
      <c r="C83" s="38"/>
      <c r="D83" s="38"/>
      <c r="E83" s="38"/>
      <c r="F83" s="38"/>
      <c r="G83" s="38"/>
      <c r="H83" s="38"/>
      <c r="I83" s="38"/>
      <c r="J83" s="2" t="str">
        <f>IF(C83&gt;"",MAX($J$11:$J82)+1, "" )</f>
        <v/>
      </c>
      <c r="K83" s="2">
        <f t="shared" si="10"/>
        <v>0</v>
      </c>
      <c r="L83" s="31"/>
      <c r="M83" s="31"/>
      <c r="N83" s="83">
        <f>SUMIF('2 - Planting Details'!$B:$B,'1 - Project Details and Scoring'!$J83,'2 - Planting Details'!$F:$F)</f>
        <v>0</v>
      </c>
      <c r="O83" s="83">
        <f>SUMIF('2 - Planting Details'!$B:$B,'1 - Project Details and Scoring'!$J83,'2 - Planting Details'!$L:$L)+SUMIF('2 - Planting Details'!$B:$B,'1 - Project Details and Scoring'!$J83,'2 - Planting Details'!$R:$R)</f>
        <v>0</v>
      </c>
      <c r="P83" s="33"/>
      <c r="Q83" s="83">
        <f t="shared" si="11"/>
        <v>0</v>
      </c>
      <c r="R83" s="83">
        <f t="shared" si="12"/>
        <v>0</v>
      </c>
      <c r="S83" s="83">
        <f t="shared" ref="S83:S146" si="16">Q83+R83</f>
        <v>0</v>
      </c>
      <c r="T83" s="84" t="e">
        <f t="shared" ref="T83:T146" si="17">S83*(N83/$N$17)</f>
        <v>#DIV/0!</v>
      </c>
      <c r="V83" s="25">
        <f t="shared" si="13"/>
        <v>0</v>
      </c>
      <c r="W83" s="147">
        <f t="shared" si="14"/>
        <v>0</v>
      </c>
      <c r="X83" s="83">
        <f t="shared" ref="X83:X146" si="18">V83+W83</f>
        <v>0</v>
      </c>
      <c r="Y83" s="148" t="e">
        <f t="shared" ref="Y83:Y146" si="19">X83*(O83/$O$17)</f>
        <v>#DIV/0!</v>
      </c>
      <c r="Z83" s="90" t="e">
        <f t="shared" si="15"/>
        <v>#DIV/0!</v>
      </c>
    </row>
    <row r="84" spans="2:26" x14ac:dyDescent="0.25">
      <c r="B84" s="25" t="str">
        <f>IF(COUNTA(C84:C84)&gt;0,MAX($B$15:$B83)+1, "" )</f>
        <v/>
      </c>
      <c r="C84" s="38"/>
      <c r="D84" s="38"/>
      <c r="E84" s="38"/>
      <c r="F84" s="38"/>
      <c r="G84" s="38"/>
      <c r="H84" s="38"/>
      <c r="I84" s="38"/>
      <c r="J84" s="2" t="str">
        <f>IF(C84&gt;"",MAX($J$11:$J83)+1, "" )</f>
        <v/>
      </c>
      <c r="K84" s="2">
        <f t="shared" si="10"/>
        <v>0</v>
      </c>
      <c r="L84" s="31"/>
      <c r="M84" s="31"/>
      <c r="N84" s="83">
        <f>SUMIF('2 - Planting Details'!$B:$B,'1 - Project Details and Scoring'!$J84,'2 - Planting Details'!$F:$F)</f>
        <v>0</v>
      </c>
      <c r="O84" s="83">
        <f>SUMIF('2 - Planting Details'!$B:$B,'1 - Project Details and Scoring'!$J84,'2 - Planting Details'!$L:$L)+SUMIF('2 - Planting Details'!$B:$B,'1 - Project Details and Scoring'!$J84,'2 - Planting Details'!$R:$R)</f>
        <v>0</v>
      </c>
      <c r="P84" s="33"/>
      <c r="Q84" s="83">
        <f t="shared" si="11"/>
        <v>0</v>
      </c>
      <c r="R84" s="83">
        <f t="shared" si="12"/>
        <v>0</v>
      </c>
      <c r="S84" s="83">
        <f t="shared" si="16"/>
        <v>0</v>
      </c>
      <c r="T84" s="84" t="e">
        <f t="shared" si="17"/>
        <v>#DIV/0!</v>
      </c>
      <c r="V84" s="25">
        <f t="shared" si="13"/>
        <v>0</v>
      </c>
      <c r="W84" s="147">
        <f t="shared" si="14"/>
        <v>0</v>
      </c>
      <c r="X84" s="83">
        <f t="shared" si="18"/>
        <v>0</v>
      </c>
      <c r="Y84" s="148" t="e">
        <f t="shared" si="19"/>
        <v>#DIV/0!</v>
      </c>
      <c r="Z84" s="90" t="e">
        <f t="shared" si="15"/>
        <v>#DIV/0!</v>
      </c>
    </row>
    <row r="85" spans="2:26" x14ac:dyDescent="0.25">
      <c r="B85" s="25" t="str">
        <f>IF(COUNTA(C85:C85)&gt;0,MAX($B$15:$B84)+1, "" )</f>
        <v/>
      </c>
      <c r="C85" s="38"/>
      <c r="D85" s="38"/>
      <c r="E85" s="38"/>
      <c r="F85" s="38"/>
      <c r="G85" s="38"/>
      <c r="H85" s="38"/>
      <c r="I85" s="38"/>
      <c r="J85" s="2" t="str">
        <f>IF(C85&gt;"",MAX($J$11:$J84)+1, "" )</f>
        <v/>
      </c>
      <c r="K85" s="2">
        <f t="shared" si="10"/>
        <v>0</v>
      </c>
      <c r="L85" s="31"/>
      <c r="M85" s="31"/>
      <c r="N85" s="83">
        <f>SUMIF('2 - Planting Details'!$B:$B,'1 - Project Details and Scoring'!$J85,'2 - Planting Details'!$F:$F)</f>
        <v>0</v>
      </c>
      <c r="O85" s="83">
        <f>SUMIF('2 - Planting Details'!$B:$B,'1 - Project Details and Scoring'!$J85,'2 - Planting Details'!$L:$L)+SUMIF('2 - Planting Details'!$B:$B,'1 - Project Details and Scoring'!$J85,'2 - Planting Details'!$R:$R)</f>
        <v>0</v>
      </c>
      <c r="P85" s="33"/>
      <c r="Q85" s="83">
        <f t="shared" si="11"/>
        <v>0</v>
      </c>
      <c r="R85" s="83">
        <f t="shared" si="12"/>
        <v>0</v>
      </c>
      <c r="S85" s="83">
        <f t="shared" si="16"/>
        <v>0</v>
      </c>
      <c r="T85" s="84" t="e">
        <f t="shared" si="17"/>
        <v>#DIV/0!</v>
      </c>
      <c r="V85" s="25">
        <f t="shared" si="13"/>
        <v>0</v>
      </c>
      <c r="W85" s="147">
        <f t="shared" si="14"/>
        <v>0</v>
      </c>
      <c r="X85" s="83">
        <f t="shared" si="18"/>
        <v>0</v>
      </c>
      <c r="Y85" s="148" t="e">
        <f t="shared" si="19"/>
        <v>#DIV/0!</v>
      </c>
      <c r="Z85" s="90" t="e">
        <f t="shared" si="15"/>
        <v>#DIV/0!</v>
      </c>
    </row>
    <row r="86" spans="2:26" x14ac:dyDescent="0.25">
      <c r="B86" s="25" t="str">
        <f>IF(COUNTA(C86:C86)&gt;0,MAX($B$15:$B85)+1, "" )</f>
        <v/>
      </c>
      <c r="C86" s="38"/>
      <c r="D86" s="38"/>
      <c r="E86" s="38"/>
      <c r="F86" s="38"/>
      <c r="G86" s="38"/>
      <c r="H86" s="38"/>
      <c r="I86" s="38"/>
      <c r="J86" s="2" t="str">
        <f>IF(C86&gt;"",MAX($J$11:$J85)+1, "" )</f>
        <v/>
      </c>
      <c r="K86" s="2">
        <f t="shared" si="10"/>
        <v>0</v>
      </c>
      <c r="L86" s="31"/>
      <c r="M86" s="31"/>
      <c r="N86" s="83">
        <f>SUMIF('2 - Planting Details'!$B:$B,'1 - Project Details and Scoring'!$J86,'2 - Planting Details'!$F:$F)</f>
        <v>0</v>
      </c>
      <c r="O86" s="83">
        <f>SUMIF('2 - Planting Details'!$B:$B,'1 - Project Details and Scoring'!$J86,'2 - Planting Details'!$L:$L)+SUMIF('2 - Planting Details'!$B:$B,'1 - Project Details and Scoring'!$J86,'2 - Planting Details'!$R:$R)</f>
        <v>0</v>
      </c>
      <c r="P86" s="33"/>
      <c r="Q86" s="83">
        <f t="shared" si="11"/>
        <v>0</v>
      </c>
      <c r="R86" s="83">
        <f t="shared" si="12"/>
        <v>0</v>
      </c>
      <c r="S86" s="83">
        <f t="shared" si="16"/>
        <v>0</v>
      </c>
      <c r="T86" s="84" t="e">
        <f t="shared" si="17"/>
        <v>#DIV/0!</v>
      </c>
      <c r="V86" s="25">
        <f t="shared" si="13"/>
        <v>0</v>
      </c>
      <c r="W86" s="147">
        <f t="shared" si="14"/>
        <v>0</v>
      </c>
      <c r="X86" s="83">
        <f t="shared" si="18"/>
        <v>0</v>
      </c>
      <c r="Y86" s="148" t="e">
        <f t="shared" si="19"/>
        <v>#DIV/0!</v>
      </c>
      <c r="Z86" s="90" t="e">
        <f t="shared" si="15"/>
        <v>#DIV/0!</v>
      </c>
    </row>
    <row r="87" spans="2:26" x14ac:dyDescent="0.25">
      <c r="B87" s="25" t="str">
        <f>IF(COUNTA(C87:C87)&gt;0,MAX($B$15:$B86)+1, "" )</f>
        <v/>
      </c>
      <c r="C87" s="38"/>
      <c r="D87" s="38"/>
      <c r="E87" s="38"/>
      <c r="F87" s="38"/>
      <c r="G87" s="38"/>
      <c r="H87" s="38"/>
      <c r="I87" s="38"/>
      <c r="J87" s="2" t="str">
        <f>IF(C87&gt;"",MAX($J$11:$J86)+1, "" )</f>
        <v/>
      </c>
      <c r="K87" s="2">
        <f t="shared" si="10"/>
        <v>0</v>
      </c>
      <c r="L87" s="31"/>
      <c r="M87" s="31"/>
      <c r="N87" s="83">
        <f>SUMIF('2 - Planting Details'!$B:$B,'1 - Project Details and Scoring'!$J87,'2 - Planting Details'!$F:$F)</f>
        <v>0</v>
      </c>
      <c r="O87" s="83">
        <f>SUMIF('2 - Planting Details'!$B:$B,'1 - Project Details and Scoring'!$J87,'2 - Planting Details'!$L:$L)+SUMIF('2 - Planting Details'!$B:$B,'1 - Project Details and Scoring'!$J87,'2 - Planting Details'!$R:$R)</f>
        <v>0</v>
      </c>
      <c r="P87" s="33"/>
      <c r="Q87" s="83">
        <f t="shared" si="11"/>
        <v>0</v>
      </c>
      <c r="R87" s="83">
        <f t="shared" si="12"/>
        <v>0</v>
      </c>
      <c r="S87" s="83">
        <f t="shared" si="16"/>
        <v>0</v>
      </c>
      <c r="T87" s="84" t="e">
        <f t="shared" si="17"/>
        <v>#DIV/0!</v>
      </c>
      <c r="V87" s="25">
        <f t="shared" si="13"/>
        <v>0</v>
      </c>
      <c r="W87" s="147">
        <f t="shared" si="14"/>
        <v>0</v>
      </c>
      <c r="X87" s="83">
        <f t="shared" si="18"/>
        <v>0</v>
      </c>
      <c r="Y87" s="148" t="e">
        <f t="shared" si="19"/>
        <v>#DIV/0!</v>
      </c>
      <c r="Z87" s="90" t="e">
        <f t="shared" si="15"/>
        <v>#DIV/0!</v>
      </c>
    </row>
    <row r="88" spans="2:26" x14ac:dyDescent="0.25">
      <c r="B88" s="25" t="str">
        <f>IF(COUNTA(C88:C88)&gt;0,MAX($B$15:$B87)+1, "" )</f>
        <v/>
      </c>
      <c r="C88" s="38"/>
      <c r="D88" s="38"/>
      <c r="E88" s="38"/>
      <c r="F88" s="38"/>
      <c r="G88" s="38"/>
      <c r="H88" s="38"/>
      <c r="I88" s="38"/>
      <c r="J88" s="2" t="str">
        <f>IF(C88&gt;"",MAX($J$11:$J87)+1, "" )</f>
        <v/>
      </c>
      <c r="K88" s="2">
        <f t="shared" si="10"/>
        <v>0</v>
      </c>
      <c r="L88" s="31"/>
      <c r="M88" s="31"/>
      <c r="N88" s="83">
        <f>SUMIF('2 - Planting Details'!$B:$B,'1 - Project Details and Scoring'!$J88,'2 - Planting Details'!$F:$F)</f>
        <v>0</v>
      </c>
      <c r="O88" s="83">
        <f>SUMIF('2 - Planting Details'!$B:$B,'1 - Project Details and Scoring'!$J88,'2 - Planting Details'!$L:$L)+SUMIF('2 - Planting Details'!$B:$B,'1 - Project Details and Scoring'!$J88,'2 - Planting Details'!$R:$R)</f>
        <v>0</v>
      </c>
      <c r="P88" s="33"/>
      <c r="Q88" s="83">
        <f t="shared" si="11"/>
        <v>0</v>
      </c>
      <c r="R88" s="83">
        <f t="shared" si="12"/>
        <v>0</v>
      </c>
      <c r="S88" s="83">
        <f t="shared" si="16"/>
        <v>0</v>
      </c>
      <c r="T88" s="84" t="e">
        <f t="shared" si="17"/>
        <v>#DIV/0!</v>
      </c>
      <c r="V88" s="25">
        <f t="shared" si="13"/>
        <v>0</v>
      </c>
      <c r="W88" s="147">
        <f t="shared" si="14"/>
        <v>0</v>
      </c>
      <c r="X88" s="83">
        <f t="shared" si="18"/>
        <v>0</v>
      </c>
      <c r="Y88" s="148" t="e">
        <f t="shared" si="19"/>
        <v>#DIV/0!</v>
      </c>
      <c r="Z88" s="90" t="e">
        <f t="shared" si="15"/>
        <v>#DIV/0!</v>
      </c>
    </row>
    <row r="89" spans="2:26" x14ac:dyDescent="0.25">
      <c r="B89" s="25" t="str">
        <f>IF(COUNTA(C89:C89)&gt;0,MAX($B$15:$B88)+1, "" )</f>
        <v/>
      </c>
      <c r="C89" s="38"/>
      <c r="D89" s="38"/>
      <c r="E89" s="38"/>
      <c r="F89" s="38"/>
      <c r="G89" s="38"/>
      <c r="H89" s="38"/>
      <c r="I89" s="38"/>
      <c r="J89" s="2" t="str">
        <f>IF(C89&gt;"",MAX($J$11:$J88)+1, "" )</f>
        <v/>
      </c>
      <c r="K89" s="2">
        <f t="shared" si="10"/>
        <v>0</v>
      </c>
      <c r="L89" s="31"/>
      <c r="M89" s="31"/>
      <c r="N89" s="83">
        <f>SUMIF('2 - Planting Details'!$B:$B,'1 - Project Details and Scoring'!$J89,'2 - Planting Details'!$F:$F)</f>
        <v>0</v>
      </c>
      <c r="O89" s="83">
        <f>SUMIF('2 - Planting Details'!$B:$B,'1 - Project Details and Scoring'!$J89,'2 - Planting Details'!$L:$L)+SUMIF('2 - Planting Details'!$B:$B,'1 - Project Details and Scoring'!$J89,'2 - Planting Details'!$R:$R)</f>
        <v>0</v>
      </c>
      <c r="P89" s="33"/>
      <c r="Q89" s="83">
        <f t="shared" si="11"/>
        <v>0</v>
      </c>
      <c r="R89" s="83">
        <f t="shared" si="12"/>
        <v>0</v>
      </c>
      <c r="S89" s="83">
        <f t="shared" si="16"/>
        <v>0</v>
      </c>
      <c r="T89" s="84" t="e">
        <f t="shared" si="17"/>
        <v>#DIV/0!</v>
      </c>
      <c r="V89" s="25">
        <f t="shared" si="13"/>
        <v>0</v>
      </c>
      <c r="W89" s="147">
        <f t="shared" si="14"/>
        <v>0</v>
      </c>
      <c r="X89" s="83">
        <f t="shared" si="18"/>
        <v>0</v>
      </c>
      <c r="Y89" s="148" t="e">
        <f t="shared" si="19"/>
        <v>#DIV/0!</v>
      </c>
      <c r="Z89" s="90" t="e">
        <f t="shared" si="15"/>
        <v>#DIV/0!</v>
      </c>
    </row>
    <row r="90" spans="2:26" x14ac:dyDescent="0.25">
      <c r="B90" s="25" t="str">
        <f>IF(COUNTA(C90:C90)&gt;0,MAX($B$15:$B89)+1, "" )</f>
        <v/>
      </c>
      <c r="C90" s="38"/>
      <c r="D90" s="38"/>
      <c r="E90" s="38"/>
      <c r="F90" s="38"/>
      <c r="G90" s="38"/>
      <c r="H90" s="38"/>
      <c r="I90" s="38"/>
      <c r="J90" s="2" t="str">
        <f>IF(C90&gt;"",MAX($J$11:$J89)+1, "" )</f>
        <v/>
      </c>
      <c r="K90" s="2">
        <f t="shared" si="10"/>
        <v>0</v>
      </c>
      <c r="L90" s="31"/>
      <c r="M90" s="31"/>
      <c r="N90" s="83">
        <f>SUMIF('2 - Planting Details'!$B:$B,'1 - Project Details and Scoring'!$J90,'2 - Planting Details'!$F:$F)</f>
        <v>0</v>
      </c>
      <c r="O90" s="83">
        <f>SUMIF('2 - Planting Details'!$B:$B,'1 - Project Details and Scoring'!$J90,'2 - Planting Details'!$L:$L)+SUMIF('2 - Planting Details'!$B:$B,'1 - Project Details and Scoring'!$J90,'2 - Planting Details'!$R:$R)</f>
        <v>0</v>
      </c>
      <c r="P90" s="33"/>
      <c r="Q90" s="83">
        <f t="shared" si="11"/>
        <v>0</v>
      </c>
      <c r="R90" s="83">
        <f t="shared" si="12"/>
        <v>0</v>
      </c>
      <c r="S90" s="83">
        <f t="shared" si="16"/>
        <v>0</v>
      </c>
      <c r="T90" s="84" t="e">
        <f t="shared" si="17"/>
        <v>#DIV/0!</v>
      </c>
      <c r="V90" s="25">
        <f t="shared" si="13"/>
        <v>0</v>
      </c>
      <c r="W90" s="147">
        <f t="shared" si="14"/>
        <v>0</v>
      </c>
      <c r="X90" s="83">
        <f t="shared" si="18"/>
        <v>0</v>
      </c>
      <c r="Y90" s="148" t="e">
        <f t="shared" si="19"/>
        <v>#DIV/0!</v>
      </c>
      <c r="Z90" s="90" t="e">
        <f t="shared" si="15"/>
        <v>#DIV/0!</v>
      </c>
    </row>
    <row r="91" spans="2:26" x14ac:dyDescent="0.25">
      <c r="B91" s="25" t="str">
        <f>IF(COUNTA(C91:C91)&gt;0,MAX($B$15:$B90)+1, "" )</f>
        <v/>
      </c>
      <c r="C91" s="38"/>
      <c r="D91" s="38"/>
      <c r="E91" s="38"/>
      <c r="F91" s="38"/>
      <c r="G91" s="38"/>
      <c r="H91" s="38"/>
      <c r="I91" s="38"/>
      <c r="J91" s="2" t="str">
        <f>IF(C91&gt;"",MAX($J$11:$J90)+1, "" )</f>
        <v/>
      </c>
      <c r="K91" s="2">
        <f t="shared" si="10"/>
        <v>0</v>
      </c>
      <c r="L91" s="31"/>
      <c r="M91" s="31"/>
      <c r="N91" s="83">
        <f>SUMIF('2 - Planting Details'!$B:$B,'1 - Project Details and Scoring'!$J91,'2 - Planting Details'!$F:$F)</f>
        <v>0</v>
      </c>
      <c r="O91" s="83">
        <f>SUMIF('2 - Planting Details'!$B:$B,'1 - Project Details and Scoring'!$J91,'2 - Planting Details'!$L:$L)+SUMIF('2 - Planting Details'!$B:$B,'1 - Project Details and Scoring'!$J91,'2 - Planting Details'!$R:$R)</f>
        <v>0</v>
      </c>
      <c r="P91" s="33"/>
      <c r="Q91" s="83">
        <f t="shared" si="11"/>
        <v>0</v>
      </c>
      <c r="R91" s="83">
        <f t="shared" si="12"/>
        <v>0</v>
      </c>
      <c r="S91" s="83">
        <f t="shared" si="16"/>
        <v>0</v>
      </c>
      <c r="T91" s="84" t="e">
        <f t="shared" si="17"/>
        <v>#DIV/0!</v>
      </c>
      <c r="V91" s="25">
        <f t="shared" si="13"/>
        <v>0</v>
      </c>
      <c r="W91" s="147">
        <f t="shared" si="14"/>
        <v>0</v>
      </c>
      <c r="X91" s="83">
        <f t="shared" si="18"/>
        <v>0</v>
      </c>
      <c r="Y91" s="148" t="e">
        <f t="shared" si="19"/>
        <v>#DIV/0!</v>
      </c>
      <c r="Z91" s="90" t="e">
        <f t="shared" si="15"/>
        <v>#DIV/0!</v>
      </c>
    </row>
    <row r="92" spans="2:26" x14ac:dyDescent="0.25">
      <c r="B92" s="25" t="str">
        <f>IF(COUNTA(C92:C92)&gt;0,MAX($B$15:$B91)+1, "" )</f>
        <v/>
      </c>
      <c r="C92" s="38"/>
      <c r="D92" s="38"/>
      <c r="E92" s="38"/>
      <c r="F92" s="38"/>
      <c r="G92" s="38"/>
      <c r="H92" s="38"/>
      <c r="I92" s="38"/>
      <c r="J92" s="2" t="str">
        <f>IF(C92&gt;"",MAX($J$11:$J91)+1, "" )</f>
        <v/>
      </c>
      <c r="K92" s="2">
        <f t="shared" si="10"/>
        <v>0</v>
      </c>
      <c r="L92" s="31"/>
      <c r="M92" s="31"/>
      <c r="N92" s="83">
        <f>SUMIF('2 - Planting Details'!$B:$B,'1 - Project Details and Scoring'!$J92,'2 - Planting Details'!$F:$F)</f>
        <v>0</v>
      </c>
      <c r="O92" s="83">
        <f>SUMIF('2 - Planting Details'!$B:$B,'1 - Project Details and Scoring'!$J92,'2 - Planting Details'!$L:$L)+SUMIF('2 - Planting Details'!$B:$B,'1 - Project Details and Scoring'!$J92,'2 - Planting Details'!$R:$R)</f>
        <v>0</v>
      </c>
      <c r="P92" s="33"/>
      <c r="Q92" s="83">
        <f t="shared" si="11"/>
        <v>0</v>
      </c>
      <c r="R92" s="83">
        <f t="shared" si="12"/>
        <v>0</v>
      </c>
      <c r="S92" s="83">
        <f t="shared" si="16"/>
        <v>0</v>
      </c>
      <c r="T92" s="84" t="e">
        <f t="shared" si="17"/>
        <v>#DIV/0!</v>
      </c>
      <c r="V92" s="25">
        <f t="shared" si="13"/>
        <v>0</v>
      </c>
      <c r="W92" s="147">
        <f t="shared" si="14"/>
        <v>0</v>
      </c>
      <c r="X92" s="83">
        <f t="shared" si="18"/>
        <v>0</v>
      </c>
      <c r="Y92" s="148" t="e">
        <f t="shared" si="19"/>
        <v>#DIV/0!</v>
      </c>
      <c r="Z92" s="90" t="e">
        <f t="shared" si="15"/>
        <v>#DIV/0!</v>
      </c>
    </row>
    <row r="93" spans="2:26" x14ac:dyDescent="0.25">
      <c r="B93" s="25" t="str">
        <f>IF(COUNTA(C93:C93)&gt;0,MAX($B$15:$B92)+1, "" )</f>
        <v/>
      </c>
      <c r="C93" s="38"/>
      <c r="D93" s="38"/>
      <c r="E93" s="38"/>
      <c r="F93" s="38"/>
      <c r="G93" s="38"/>
      <c r="H93" s="38"/>
      <c r="I93" s="38"/>
      <c r="J93" s="2" t="str">
        <f>IF(C93&gt;"",MAX($J$11:$J92)+1, "" )</f>
        <v/>
      </c>
      <c r="K93" s="2">
        <f t="shared" si="10"/>
        <v>0</v>
      </c>
      <c r="L93" s="31"/>
      <c r="M93" s="31"/>
      <c r="N93" s="83">
        <f>SUMIF('2 - Planting Details'!$B:$B,'1 - Project Details and Scoring'!$J93,'2 - Planting Details'!$F:$F)</f>
        <v>0</v>
      </c>
      <c r="O93" s="83">
        <f>SUMIF('2 - Planting Details'!$B:$B,'1 - Project Details and Scoring'!$J93,'2 - Planting Details'!$L:$L)+SUMIF('2 - Planting Details'!$B:$B,'1 - Project Details and Scoring'!$J93,'2 - Planting Details'!$R:$R)</f>
        <v>0</v>
      </c>
      <c r="P93" s="33"/>
      <c r="Q93" s="83">
        <f t="shared" si="11"/>
        <v>0</v>
      </c>
      <c r="R93" s="83">
        <f t="shared" si="12"/>
        <v>0</v>
      </c>
      <c r="S93" s="83">
        <f t="shared" si="16"/>
        <v>0</v>
      </c>
      <c r="T93" s="84" t="e">
        <f t="shared" si="17"/>
        <v>#DIV/0!</v>
      </c>
      <c r="V93" s="25">
        <f t="shared" si="13"/>
        <v>0</v>
      </c>
      <c r="W93" s="147">
        <f t="shared" si="14"/>
        <v>0</v>
      </c>
      <c r="X93" s="83">
        <f t="shared" si="18"/>
        <v>0</v>
      </c>
      <c r="Y93" s="148" t="e">
        <f t="shared" si="19"/>
        <v>#DIV/0!</v>
      </c>
      <c r="Z93" s="90" t="e">
        <f t="shared" si="15"/>
        <v>#DIV/0!</v>
      </c>
    </row>
    <row r="94" spans="2:26" x14ac:dyDescent="0.25">
      <c r="B94" s="25" t="str">
        <f>IF(COUNTA(C94:C94)&gt;0,MAX($B$15:$B93)+1, "" )</f>
        <v/>
      </c>
      <c r="C94" s="38"/>
      <c r="D94" s="38"/>
      <c r="E94" s="38"/>
      <c r="F94" s="38"/>
      <c r="G94" s="38"/>
      <c r="H94" s="38"/>
      <c r="I94" s="38"/>
      <c r="J94" s="2" t="str">
        <f>IF(C94&gt;"",MAX($J$11:$J93)+1, "" )</f>
        <v/>
      </c>
      <c r="K94" s="2">
        <f t="shared" si="10"/>
        <v>0</v>
      </c>
      <c r="L94" s="31"/>
      <c r="M94" s="31"/>
      <c r="N94" s="83">
        <f>SUMIF('2 - Planting Details'!$B:$B,'1 - Project Details and Scoring'!$J94,'2 - Planting Details'!$F:$F)</f>
        <v>0</v>
      </c>
      <c r="O94" s="83">
        <f>SUMIF('2 - Planting Details'!$B:$B,'1 - Project Details and Scoring'!$J94,'2 - Planting Details'!$L:$L)+SUMIF('2 - Planting Details'!$B:$B,'1 - Project Details and Scoring'!$J94,'2 - Planting Details'!$R:$R)</f>
        <v>0</v>
      </c>
      <c r="P94" s="33"/>
      <c r="Q94" s="83">
        <f t="shared" si="11"/>
        <v>0</v>
      </c>
      <c r="R94" s="83">
        <f t="shared" si="12"/>
        <v>0</v>
      </c>
      <c r="S94" s="83">
        <f t="shared" si="16"/>
        <v>0</v>
      </c>
      <c r="T94" s="84" t="e">
        <f t="shared" si="17"/>
        <v>#DIV/0!</v>
      </c>
      <c r="V94" s="25">
        <f t="shared" si="13"/>
        <v>0</v>
      </c>
      <c r="W94" s="147">
        <f t="shared" si="14"/>
        <v>0</v>
      </c>
      <c r="X94" s="83">
        <f t="shared" si="18"/>
        <v>0</v>
      </c>
      <c r="Y94" s="148" t="e">
        <f t="shared" si="19"/>
        <v>#DIV/0!</v>
      </c>
      <c r="Z94" s="90" t="e">
        <f t="shared" si="15"/>
        <v>#DIV/0!</v>
      </c>
    </row>
    <row r="95" spans="2:26" x14ac:dyDescent="0.25">
      <c r="B95" s="25" t="str">
        <f>IF(COUNTA(C95:C95)&gt;0,MAX($B$15:$B94)+1, "" )</f>
        <v/>
      </c>
      <c r="C95" s="38"/>
      <c r="D95" s="38"/>
      <c r="E95" s="38"/>
      <c r="F95" s="38"/>
      <c r="G95" s="38"/>
      <c r="H95" s="38"/>
      <c r="I95" s="38"/>
      <c r="J95" s="2" t="str">
        <f>IF(C95&gt;"",MAX($J$11:$J94)+1, "" )</f>
        <v/>
      </c>
      <c r="K95" s="2">
        <f t="shared" si="10"/>
        <v>0</v>
      </c>
      <c r="L95" s="31"/>
      <c r="M95" s="31"/>
      <c r="N95" s="83">
        <f>SUMIF('2 - Planting Details'!$B:$B,'1 - Project Details and Scoring'!$J95,'2 - Planting Details'!$F:$F)</f>
        <v>0</v>
      </c>
      <c r="O95" s="83">
        <f>SUMIF('2 - Planting Details'!$B:$B,'1 - Project Details and Scoring'!$J95,'2 - Planting Details'!$L:$L)+SUMIF('2 - Planting Details'!$B:$B,'1 - Project Details and Scoring'!$J95,'2 - Planting Details'!$R:$R)</f>
        <v>0</v>
      </c>
      <c r="P95" s="33"/>
      <c r="Q95" s="83">
        <f t="shared" si="11"/>
        <v>0</v>
      </c>
      <c r="R95" s="83">
        <f t="shared" si="12"/>
        <v>0</v>
      </c>
      <c r="S95" s="83">
        <f t="shared" si="16"/>
        <v>0</v>
      </c>
      <c r="T95" s="84" t="e">
        <f t="shared" si="17"/>
        <v>#DIV/0!</v>
      </c>
      <c r="V95" s="25">
        <f t="shared" si="13"/>
        <v>0</v>
      </c>
      <c r="W95" s="147">
        <f t="shared" si="14"/>
        <v>0</v>
      </c>
      <c r="X95" s="83">
        <f t="shared" si="18"/>
        <v>0</v>
      </c>
      <c r="Y95" s="148" t="e">
        <f t="shared" si="19"/>
        <v>#DIV/0!</v>
      </c>
      <c r="Z95" s="90" t="e">
        <f t="shared" si="15"/>
        <v>#DIV/0!</v>
      </c>
    </row>
    <row r="96" spans="2:26" x14ac:dyDescent="0.25">
      <c r="B96" s="25" t="str">
        <f>IF(COUNTA(C96:C96)&gt;0,MAX($B$15:$B95)+1, "" )</f>
        <v/>
      </c>
      <c r="C96" s="38"/>
      <c r="D96" s="38"/>
      <c r="E96" s="38"/>
      <c r="F96" s="38"/>
      <c r="G96" s="38"/>
      <c r="H96" s="38"/>
      <c r="I96" s="38"/>
      <c r="J96" s="2" t="str">
        <f>IF(C96&gt;"",MAX($J$11:$J95)+1, "" )</f>
        <v/>
      </c>
      <c r="K96" s="2">
        <f t="shared" si="10"/>
        <v>0</v>
      </c>
      <c r="L96" s="31"/>
      <c r="M96" s="31"/>
      <c r="N96" s="83">
        <f>SUMIF('2 - Planting Details'!$B:$B,'1 - Project Details and Scoring'!$J96,'2 - Planting Details'!$F:$F)</f>
        <v>0</v>
      </c>
      <c r="O96" s="83">
        <f>SUMIF('2 - Planting Details'!$B:$B,'1 - Project Details and Scoring'!$J96,'2 - Planting Details'!$L:$L)+SUMIF('2 - Planting Details'!$B:$B,'1 - Project Details and Scoring'!$J96,'2 - Planting Details'!$R:$R)</f>
        <v>0</v>
      </c>
      <c r="P96" s="33"/>
      <c r="Q96" s="83">
        <f t="shared" si="11"/>
        <v>0</v>
      </c>
      <c r="R96" s="83">
        <f t="shared" si="12"/>
        <v>0</v>
      </c>
      <c r="S96" s="83">
        <f t="shared" si="16"/>
        <v>0</v>
      </c>
      <c r="T96" s="84" t="e">
        <f t="shared" si="17"/>
        <v>#DIV/0!</v>
      </c>
      <c r="V96" s="25">
        <f t="shared" si="13"/>
        <v>0</v>
      </c>
      <c r="W96" s="147">
        <f t="shared" si="14"/>
        <v>0</v>
      </c>
      <c r="X96" s="83">
        <f t="shared" si="18"/>
        <v>0</v>
      </c>
      <c r="Y96" s="148" t="e">
        <f t="shared" si="19"/>
        <v>#DIV/0!</v>
      </c>
      <c r="Z96" s="90" t="e">
        <f t="shared" si="15"/>
        <v>#DIV/0!</v>
      </c>
    </row>
    <row r="97" spans="2:26" x14ac:dyDescent="0.25">
      <c r="B97" s="25" t="str">
        <f>IF(COUNTA(C97:C97)&gt;0,MAX($B$15:$B96)+1, "" )</f>
        <v/>
      </c>
      <c r="C97" s="38"/>
      <c r="D97" s="38"/>
      <c r="E97" s="38"/>
      <c r="F97" s="38"/>
      <c r="G97" s="38"/>
      <c r="H97" s="38"/>
      <c r="I97" s="38"/>
      <c r="J97" s="2" t="str">
        <f>IF(C97&gt;"",MAX($J$11:$J96)+1, "" )</f>
        <v/>
      </c>
      <c r="K97" s="2">
        <f t="shared" si="10"/>
        <v>0</v>
      </c>
      <c r="L97" s="31"/>
      <c r="M97" s="31"/>
      <c r="N97" s="83">
        <f>SUMIF('2 - Planting Details'!$B:$B,'1 - Project Details and Scoring'!$J97,'2 - Planting Details'!$F:$F)</f>
        <v>0</v>
      </c>
      <c r="O97" s="83">
        <f>SUMIF('2 - Planting Details'!$B:$B,'1 - Project Details and Scoring'!$J97,'2 - Planting Details'!$L:$L)+SUMIF('2 - Planting Details'!$B:$B,'1 - Project Details and Scoring'!$J97,'2 - Planting Details'!$R:$R)</f>
        <v>0</v>
      </c>
      <c r="P97" s="33"/>
      <c r="Q97" s="83">
        <f t="shared" si="11"/>
        <v>0</v>
      </c>
      <c r="R97" s="83">
        <f t="shared" si="12"/>
        <v>0</v>
      </c>
      <c r="S97" s="83">
        <f t="shared" si="16"/>
        <v>0</v>
      </c>
      <c r="T97" s="84" t="e">
        <f t="shared" si="17"/>
        <v>#DIV/0!</v>
      </c>
      <c r="V97" s="25">
        <f t="shared" si="13"/>
        <v>0</v>
      </c>
      <c r="W97" s="147">
        <f t="shared" si="14"/>
        <v>0</v>
      </c>
      <c r="X97" s="83">
        <f t="shared" si="18"/>
        <v>0</v>
      </c>
      <c r="Y97" s="148" t="e">
        <f t="shared" si="19"/>
        <v>#DIV/0!</v>
      </c>
      <c r="Z97" s="90" t="e">
        <f t="shared" si="15"/>
        <v>#DIV/0!</v>
      </c>
    </row>
    <row r="98" spans="2:26" x14ac:dyDescent="0.25">
      <c r="B98" s="25" t="str">
        <f>IF(COUNTA(C98:C98)&gt;0,MAX($B$15:$B97)+1, "" )</f>
        <v/>
      </c>
      <c r="C98" s="38"/>
      <c r="D98" s="38"/>
      <c r="E98" s="38"/>
      <c r="F98" s="38"/>
      <c r="G98" s="38"/>
      <c r="H98" s="38"/>
      <c r="I98" s="38"/>
      <c r="J98" s="2" t="str">
        <f>IF(C98&gt;"",MAX($J$11:$J97)+1, "" )</f>
        <v/>
      </c>
      <c r="K98" s="2">
        <f t="shared" si="10"/>
        <v>0</v>
      </c>
      <c r="L98" s="31"/>
      <c r="M98" s="31"/>
      <c r="N98" s="83">
        <f>SUMIF('2 - Planting Details'!$B:$B,'1 - Project Details and Scoring'!$J98,'2 - Planting Details'!$F:$F)</f>
        <v>0</v>
      </c>
      <c r="O98" s="83">
        <f>SUMIF('2 - Planting Details'!$B:$B,'1 - Project Details and Scoring'!$J98,'2 - Planting Details'!$L:$L)+SUMIF('2 - Planting Details'!$B:$B,'1 - Project Details and Scoring'!$J98,'2 - Planting Details'!$R:$R)</f>
        <v>0</v>
      </c>
      <c r="P98" s="33"/>
      <c r="Q98" s="83">
        <f t="shared" si="11"/>
        <v>0</v>
      </c>
      <c r="R98" s="83">
        <f t="shared" si="12"/>
        <v>0</v>
      </c>
      <c r="S98" s="83">
        <f t="shared" si="16"/>
        <v>0</v>
      </c>
      <c r="T98" s="84" t="e">
        <f t="shared" si="17"/>
        <v>#DIV/0!</v>
      </c>
      <c r="V98" s="25">
        <f t="shared" si="13"/>
        <v>0</v>
      </c>
      <c r="W98" s="147">
        <f t="shared" si="14"/>
        <v>0</v>
      </c>
      <c r="X98" s="83">
        <f t="shared" si="18"/>
        <v>0</v>
      </c>
      <c r="Y98" s="148" t="e">
        <f t="shared" si="19"/>
        <v>#DIV/0!</v>
      </c>
      <c r="Z98" s="90" t="e">
        <f t="shared" si="15"/>
        <v>#DIV/0!</v>
      </c>
    </row>
    <row r="99" spans="2:26" x14ac:dyDescent="0.25">
      <c r="B99" s="25" t="str">
        <f>IF(COUNTA(C99:C99)&gt;0,MAX($B$15:$B98)+1, "" )</f>
        <v/>
      </c>
      <c r="C99" s="38"/>
      <c r="D99" s="38"/>
      <c r="E99" s="38"/>
      <c r="F99" s="38"/>
      <c r="G99" s="38"/>
      <c r="H99" s="38"/>
      <c r="I99" s="38"/>
      <c r="J99" s="2" t="str">
        <f>IF(C99&gt;"",MAX($J$11:$J98)+1, "" )</f>
        <v/>
      </c>
      <c r="K99" s="2">
        <f t="shared" si="10"/>
        <v>0</v>
      </c>
      <c r="L99" s="31"/>
      <c r="M99" s="31"/>
      <c r="N99" s="83">
        <f>SUMIF('2 - Planting Details'!$B:$B,'1 - Project Details and Scoring'!$J99,'2 - Planting Details'!$F:$F)</f>
        <v>0</v>
      </c>
      <c r="O99" s="83">
        <f>SUMIF('2 - Planting Details'!$B:$B,'1 - Project Details and Scoring'!$J99,'2 - Planting Details'!$L:$L)+SUMIF('2 - Planting Details'!$B:$B,'1 - Project Details and Scoring'!$J99,'2 - Planting Details'!$R:$R)</f>
        <v>0</v>
      </c>
      <c r="P99" s="33"/>
      <c r="Q99" s="83">
        <f t="shared" si="11"/>
        <v>0</v>
      </c>
      <c r="R99" s="83">
        <f t="shared" si="12"/>
        <v>0</v>
      </c>
      <c r="S99" s="83">
        <f t="shared" si="16"/>
        <v>0</v>
      </c>
      <c r="T99" s="84" t="e">
        <f t="shared" si="17"/>
        <v>#DIV/0!</v>
      </c>
      <c r="V99" s="25">
        <f t="shared" si="13"/>
        <v>0</v>
      </c>
      <c r="W99" s="147">
        <f t="shared" si="14"/>
        <v>0</v>
      </c>
      <c r="X99" s="83">
        <f t="shared" si="18"/>
        <v>0</v>
      </c>
      <c r="Y99" s="148" t="e">
        <f t="shared" si="19"/>
        <v>#DIV/0!</v>
      </c>
      <c r="Z99" s="90" t="e">
        <f t="shared" si="15"/>
        <v>#DIV/0!</v>
      </c>
    </row>
    <row r="100" spans="2:26" x14ac:dyDescent="0.25">
      <c r="B100" s="25" t="str">
        <f>IF(COUNTA(C100:C100)&gt;0,MAX($B$15:$B99)+1, "" )</f>
        <v/>
      </c>
      <c r="C100" s="38"/>
      <c r="D100" s="38"/>
      <c r="E100" s="38"/>
      <c r="F100" s="38"/>
      <c r="G100" s="38"/>
      <c r="H100" s="38"/>
      <c r="I100" s="38"/>
      <c r="J100" s="2" t="str">
        <f>IF(C100&gt;"",MAX($J$11:$J99)+1, "" )</f>
        <v/>
      </c>
      <c r="K100" s="2">
        <f t="shared" si="10"/>
        <v>0</v>
      </c>
      <c r="L100" s="31"/>
      <c r="M100" s="31"/>
      <c r="N100" s="83">
        <f>SUMIF('2 - Planting Details'!$B:$B,'1 - Project Details and Scoring'!$J100,'2 - Planting Details'!$F:$F)</f>
        <v>0</v>
      </c>
      <c r="O100" s="83">
        <f>SUMIF('2 - Planting Details'!$B:$B,'1 - Project Details and Scoring'!$J100,'2 - Planting Details'!$L:$L)+SUMIF('2 - Planting Details'!$B:$B,'1 - Project Details and Scoring'!$J100,'2 - Planting Details'!$R:$R)</f>
        <v>0</v>
      </c>
      <c r="P100" s="33"/>
      <c r="Q100" s="83">
        <f t="shared" si="11"/>
        <v>0</v>
      </c>
      <c r="R100" s="83">
        <f t="shared" si="12"/>
        <v>0</v>
      </c>
      <c r="S100" s="83">
        <f t="shared" si="16"/>
        <v>0</v>
      </c>
      <c r="T100" s="84" t="e">
        <f t="shared" si="17"/>
        <v>#DIV/0!</v>
      </c>
      <c r="V100" s="25">
        <f t="shared" si="13"/>
        <v>0</v>
      </c>
      <c r="W100" s="147">
        <f t="shared" si="14"/>
        <v>0</v>
      </c>
      <c r="X100" s="83">
        <f t="shared" si="18"/>
        <v>0</v>
      </c>
      <c r="Y100" s="148" t="e">
        <f t="shared" si="19"/>
        <v>#DIV/0!</v>
      </c>
      <c r="Z100" s="90" t="e">
        <f t="shared" si="15"/>
        <v>#DIV/0!</v>
      </c>
    </row>
    <row r="101" spans="2:26" x14ac:dyDescent="0.25">
      <c r="B101" s="25" t="str">
        <f>IF(COUNTA(C101:C101)&gt;0,MAX($B$15:$B100)+1, "" )</f>
        <v/>
      </c>
      <c r="C101" s="38"/>
      <c r="D101" s="38"/>
      <c r="E101" s="38"/>
      <c r="F101" s="38"/>
      <c r="G101" s="38"/>
      <c r="H101" s="38"/>
      <c r="I101" s="38"/>
      <c r="J101" s="2" t="str">
        <f>IF(C101&gt;"",MAX($J$11:$J100)+1, "" )</f>
        <v/>
      </c>
      <c r="K101" s="2">
        <f t="shared" si="10"/>
        <v>0</v>
      </c>
      <c r="L101" s="31"/>
      <c r="M101" s="31"/>
      <c r="N101" s="83">
        <f>SUMIF('2 - Planting Details'!$B:$B,'1 - Project Details and Scoring'!$J101,'2 - Planting Details'!$F:$F)</f>
        <v>0</v>
      </c>
      <c r="O101" s="83">
        <f>SUMIF('2 - Planting Details'!$B:$B,'1 - Project Details and Scoring'!$J101,'2 - Planting Details'!$L:$L)+SUMIF('2 - Planting Details'!$B:$B,'1 - Project Details and Scoring'!$J101,'2 - Planting Details'!$R:$R)</f>
        <v>0</v>
      </c>
      <c r="P101" s="33"/>
      <c r="Q101" s="83">
        <f t="shared" si="11"/>
        <v>0</v>
      </c>
      <c r="R101" s="83">
        <f t="shared" si="12"/>
        <v>0</v>
      </c>
      <c r="S101" s="83">
        <f t="shared" si="16"/>
        <v>0</v>
      </c>
      <c r="T101" s="84" t="e">
        <f t="shared" si="17"/>
        <v>#DIV/0!</v>
      </c>
      <c r="V101" s="25">
        <f t="shared" si="13"/>
        <v>0</v>
      </c>
      <c r="W101" s="147">
        <f t="shared" si="14"/>
        <v>0</v>
      </c>
      <c r="X101" s="83">
        <f t="shared" si="18"/>
        <v>0</v>
      </c>
      <c r="Y101" s="148" t="e">
        <f t="shared" si="19"/>
        <v>#DIV/0!</v>
      </c>
      <c r="Z101" s="90" t="e">
        <f t="shared" si="15"/>
        <v>#DIV/0!</v>
      </c>
    </row>
    <row r="102" spans="2:26" x14ac:dyDescent="0.25">
      <c r="B102" s="25" t="str">
        <f>IF(COUNTA(C102:C102)&gt;0,MAX($B$15:$B101)+1, "" )</f>
        <v/>
      </c>
      <c r="C102" s="38"/>
      <c r="D102" s="38"/>
      <c r="E102" s="38"/>
      <c r="F102" s="38"/>
      <c r="G102" s="38"/>
      <c r="H102" s="38"/>
      <c r="I102" s="38"/>
      <c r="J102" s="2" t="str">
        <f>IF(C102&gt;"",MAX($J$11:$J101)+1, "" )</f>
        <v/>
      </c>
      <c r="K102" s="2">
        <f t="shared" si="10"/>
        <v>0</v>
      </c>
      <c r="L102" s="31"/>
      <c r="M102" s="31"/>
      <c r="N102" s="83">
        <f>SUMIF('2 - Planting Details'!$B:$B,'1 - Project Details and Scoring'!$J102,'2 - Planting Details'!$F:$F)</f>
        <v>0</v>
      </c>
      <c r="O102" s="83">
        <f>SUMIF('2 - Planting Details'!$B:$B,'1 - Project Details and Scoring'!$J102,'2 - Planting Details'!$L:$L)+SUMIF('2 - Planting Details'!$B:$B,'1 - Project Details and Scoring'!$J102,'2 - Planting Details'!$R:$R)</f>
        <v>0</v>
      </c>
      <c r="P102" s="33"/>
      <c r="Q102" s="83">
        <f t="shared" si="11"/>
        <v>0</v>
      </c>
      <c r="R102" s="83">
        <f t="shared" si="12"/>
        <v>0</v>
      </c>
      <c r="S102" s="83">
        <f t="shared" si="16"/>
        <v>0</v>
      </c>
      <c r="T102" s="84" t="e">
        <f t="shared" si="17"/>
        <v>#DIV/0!</v>
      </c>
      <c r="V102" s="25">
        <f t="shared" si="13"/>
        <v>0</v>
      </c>
      <c r="W102" s="147">
        <f t="shared" si="14"/>
        <v>0</v>
      </c>
      <c r="X102" s="83">
        <f t="shared" si="18"/>
        <v>0</v>
      </c>
      <c r="Y102" s="148" t="e">
        <f t="shared" si="19"/>
        <v>#DIV/0!</v>
      </c>
      <c r="Z102" s="90" t="e">
        <f t="shared" si="15"/>
        <v>#DIV/0!</v>
      </c>
    </row>
    <row r="103" spans="2:26" x14ac:dyDescent="0.25">
      <c r="B103" s="25" t="str">
        <f>IF(COUNTA(C103:C103)&gt;0,MAX($B$15:$B102)+1, "" )</f>
        <v/>
      </c>
      <c r="C103" s="38"/>
      <c r="D103" s="38"/>
      <c r="E103" s="38"/>
      <c r="F103" s="38"/>
      <c r="G103" s="38"/>
      <c r="H103" s="38"/>
      <c r="I103" s="38"/>
      <c r="J103" s="2" t="str">
        <f>IF(C103&gt;"",MAX($J$11:$J102)+1, "" )</f>
        <v/>
      </c>
      <c r="K103" s="2">
        <f t="shared" si="10"/>
        <v>0</v>
      </c>
      <c r="L103" s="31"/>
      <c r="M103" s="31"/>
      <c r="N103" s="83">
        <f>SUMIF('2 - Planting Details'!$B:$B,'1 - Project Details and Scoring'!$J103,'2 - Planting Details'!$F:$F)</f>
        <v>0</v>
      </c>
      <c r="O103" s="83">
        <f>SUMIF('2 - Planting Details'!$B:$B,'1 - Project Details and Scoring'!$J103,'2 - Planting Details'!$L:$L)+SUMIF('2 - Planting Details'!$B:$B,'1 - Project Details and Scoring'!$J103,'2 - Planting Details'!$R:$R)</f>
        <v>0</v>
      </c>
      <c r="P103" s="33"/>
      <c r="Q103" s="83">
        <f t="shared" si="11"/>
        <v>0</v>
      </c>
      <c r="R103" s="83">
        <f t="shared" si="12"/>
        <v>0</v>
      </c>
      <c r="S103" s="83">
        <f t="shared" si="16"/>
        <v>0</v>
      </c>
      <c r="T103" s="84" t="e">
        <f t="shared" si="17"/>
        <v>#DIV/0!</v>
      </c>
      <c r="V103" s="25">
        <f t="shared" si="13"/>
        <v>0</v>
      </c>
      <c r="W103" s="147">
        <f t="shared" si="14"/>
        <v>0</v>
      </c>
      <c r="X103" s="83">
        <f t="shared" si="18"/>
        <v>0</v>
      </c>
      <c r="Y103" s="148" t="e">
        <f t="shared" si="19"/>
        <v>#DIV/0!</v>
      </c>
      <c r="Z103" s="90" t="e">
        <f t="shared" si="15"/>
        <v>#DIV/0!</v>
      </c>
    </row>
    <row r="104" spans="2:26" x14ac:dyDescent="0.25">
      <c r="B104" s="25" t="str">
        <f>IF(COUNTA(C104:C104)&gt;0,MAX($B$15:$B103)+1, "" )</f>
        <v/>
      </c>
      <c r="C104" s="38"/>
      <c r="D104" s="38"/>
      <c r="E104" s="38"/>
      <c r="F104" s="38"/>
      <c r="G104" s="38"/>
      <c r="H104" s="38"/>
      <c r="I104" s="38"/>
      <c r="J104" s="2" t="str">
        <f>IF(C104&gt;"",MAX($J$11:$J103)+1, "" )</f>
        <v/>
      </c>
      <c r="K104" s="2">
        <f t="shared" si="10"/>
        <v>0</v>
      </c>
      <c r="L104" s="31"/>
      <c r="M104" s="31"/>
      <c r="N104" s="83">
        <f>SUMIF('2 - Planting Details'!$B:$B,'1 - Project Details and Scoring'!$J104,'2 - Planting Details'!$F:$F)</f>
        <v>0</v>
      </c>
      <c r="O104" s="83">
        <f>SUMIF('2 - Planting Details'!$B:$B,'1 - Project Details and Scoring'!$J104,'2 - Planting Details'!$L:$L)+SUMIF('2 - Planting Details'!$B:$B,'1 - Project Details and Scoring'!$J104,'2 - Planting Details'!$R:$R)</f>
        <v>0</v>
      </c>
      <c r="P104" s="33"/>
      <c r="Q104" s="83">
        <f t="shared" si="11"/>
        <v>0</v>
      </c>
      <c r="R104" s="83">
        <f t="shared" si="12"/>
        <v>0</v>
      </c>
      <c r="S104" s="83">
        <f t="shared" si="16"/>
        <v>0</v>
      </c>
      <c r="T104" s="84" t="e">
        <f t="shared" si="17"/>
        <v>#DIV/0!</v>
      </c>
      <c r="V104" s="25">
        <f t="shared" si="13"/>
        <v>0</v>
      </c>
      <c r="W104" s="147">
        <f t="shared" si="14"/>
        <v>0</v>
      </c>
      <c r="X104" s="83">
        <f t="shared" si="18"/>
        <v>0</v>
      </c>
      <c r="Y104" s="148" t="e">
        <f t="shared" si="19"/>
        <v>#DIV/0!</v>
      </c>
      <c r="Z104" s="90" t="e">
        <f t="shared" si="15"/>
        <v>#DIV/0!</v>
      </c>
    </row>
    <row r="105" spans="2:26" x14ac:dyDescent="0.25">
      <c r="B105" s="25" t="str">
        <f>IF(COUNTA(C105:C105)&gt;0,MAX($B$15:$B104)+1, "" )</f>
        <v/>
      </c>
      <c r="C105" s="38"/>
      <c r="D105" s="38"/>
      <c r="E105" s="38"/>
      <c r="F105" s="38"/>
      <c r="G105" s="38"/>
      <c r="H105" s="38"/>
      <c r="I105" s="38"/>
      <c r="J105" s="2" t="str">
        <f>IF(C105&gt;"",MAX($J$11:$J104)+1, "" )</f>
        <v/>
      </c>
      <c r="K105" s="2">
        <f t="shared" si="10"/>
        <v>0</v>
      </c>
      <c r="L105" s="31"/>
      <c r="M105" s="31"/>
      <c r="N105" s="83">
        <f>SUMIF('2 - Planting Details'!$B:$B,'1 - Project Details and Scoring'!$J105,'2 - Planting Details'!$F:$F)</f>
        <v>0</v>
      </c>
      <c r="O105" s="83">
        <f>SUMIF('2 - Planting Details'!$B:$B,'1 - Project Details and Scoring'!$J105,'2 - Planting Details'!$L:$L)+SUMIF('2 - Planting Details'!$B:$B,'1 - Project Details and Scoring'!$J105,'2 - Planting Details'!$R:$R)</f>
        <v>0</v>
      </c>
      <c r="P105" s="33"/>
      <c r="Q105" s="83">
        <f t="shared" si="11"/>
        <v>0</v>
      </c>
      <c r="R105" s="83">
        <f t="shared" si="12"/>
        <v>0</v>
      </c>
      <c r="S105" s="83">
        <f t="shared" si="16"/>
        <v>0</v>
      </c>
      <c r="T105" s="84" t="e">
        <f t="shared" si="17"/>
        <v>#DIV/0!</v>
      </c>
      <c r="V105" s="25">
        <f t="shared" si="13"/>
        <v>0</v>
      </c>
      <c r="W105" s="147">
        <f t="shared" si="14"/>
        <v>0</v>
      </c>
      <c r="X105" s="83">
        <f t="shared" si="18"/>
        <v>0</v>
      </c>
      <c r="Y105" s="148" t="e">
        <f t="shared" si="19"/>
        <v>#DIV/0!</v>
      </c>
      <c r="Z105" s="90" t="e">
        <f t="shared" si="15"/>
        <v>#DIV/0!</v>
      </c>
    </row>
    <row r="106" spans="2:26" x14ac:dyDescent="0.25">
      <c r="B106" s="25" t="str">
        <f>IF(COUNTA(C106:C106)&gt;0,MAX($B$15:$B105)+1, "" )</f>
        <v/>
      </c>
      <c r="C106" s="38"/>
      <c r="D106" s="38"/>
      <c r="E106" s="38"/>
      <c r="F106" s="38"/>
      <c r="G106" s="38"/>
      <c r="H106" s="38"/>
      <c r="I106" s="38"/>
      <c r="J106" s="2" t="str">
        <f>IF(C106&gt;"",MAX($J$11:$J105)+1, "" )</f>
        <v/>
      </c>
      <c r="K106" s="2">
        <f t="shared" si="10"/>
        <v>0</v>
      </c>
      <c r="L106" s="31"/>
      <c r="M106" s="31"/>
      <c r="N106" s="83">
        <f>SUMIF('2 - Planting Details'!$B:$B,'1 - Project Details and Scoring'!$J106,'2 - Planting Details'!$F:$F)</f>
        <v>0</v>
      </c>
      <c r="O106" s="83">
        <f>SUMIF('2 - Planting Details'!$B:$B,'1 - Project Details and Scoring'!$J106,'2 - Planting Details'!$L:$L)+SUMIF('2 - Planting Details'!$B:$B,'1 - Project Details and Scoring'!$J106,'2 - Planting Details'!$R:$R)</f>
        <v>0</v>
      </c>
      <c r="P106" s="33"/>
      <c r="Q106" s="83">
        <f t="shared" si="11"/>
        <v>0</v>
      </c>
      <c r="R106" s="83">
        <f t="shared" si="12"/>
        <v>0</v>
      </c>
      <c r="S106" s="83">
        <f t="shared" si="16"/>
        <v>0</v>
      </c>
      <c r="T106" s="84" t="e">
        <f t="shared" si="17"/>
        <v>#DIV/0!</v>
      </c>
      <c r="V106" s="25">
        <f t="shared" si="13"/>
        <v>0</v>
      </c>
      <c r="W106" s="147">
        <f t="shared" si="14"/>
        <v>0</v>
      </c>
      <c r="X106" s="83">
        <f t="shared" si="18"/>
        <v>0</v>
      </c>
      <c r="Y106" s="148" t="e">
        <f t="shared" si="19"/>
        <v>#DIV/0!</v>
      </c>
      <c r="Z106" s="90" t="e">
        <f t="shared" si="15"/>
        <v>#DIV/0!</v>
      </c>
    </row>
    <row r="107" spans="2:26" x14ac:dyDescent="0.25">
      <c r="B107" s="25" t="str">
        <f>IF(COUNTA(C107:C107)&gt;0,MAX($B$15:$B106)+1, "" )</f>
        <v/>
      </c>
      <c r="C107" s="38"/>
      <c r="D107" s="38"/>
      <c r="E107" s="38"/>
      <c r="F107" s="38"/>
      <c r="G107" s="38"/>
      <c r="H107" s="38"/>
      <c r="I107" s="38"/>
      <c r="J107" s="2" t="str">
        <f>IF(C107&gt;"",MAX($J$11:$J106)+1, "" )</f>
        <v/>
      </c>
      <c r="K107" s="2">
        <f t="shared" si="10"/>
        <v>0</v>
      </c>
      <c r="L107" s="31"/>
      <c r="M107" s="31"/>
      <c r="N107" s="83">
        <f>SUMIF('2 - Planting Details'!$B:$B,'1 - Project Details and Scoring'!$J107,'2 - Planting Details'!$F:$F)</f>
        <v>0</v>
      </c>
      <c r="O107" s="83">
        <f>SUMIF('2 - Planting Details'!$B:$B,'1 - Project Details and Scoring'!$J107,'2 - Planting Details'!$L:$L)+SUMIF('2 - Planting Details'!$B:$B,'1 - Project Details and Scoring'!$J107,'2 - Planting Details'!$R:$R)</f>
        <v>0</v>
      </c>
      <c r="P107" s="33"/>
      <c r="Q107" s="83">
        <f t="shared" si="11"/>
        <v>0</v>
      </c>
      <c r="R107" s="83">
        <f t="shared" si="12"/>
        <v>0</v>
      </c>
      <c r="S107" s="83">
        <f t="shared" si="16"/>
        <v>0</v>
      </c>
      <c r="T107" s="84" t="e">
        <f t="shared" si="17"/>
        <v>#DIV/0!</v>
      </c>
      <c r="V107" s="25">
        <f t="shared" si="13"/>
        <v>0</v>
      </c>
      <c r="W107" s="147">
        <f t="shared" si="14"/>
        <v>0</v>
      </c>
      <c r="X107" s="83">
        <f t="shared" si="18"/>
        <v>0</v>
      </c>
      <c r="Y107" s="148" t="e">
        <f t="shared" si="19"/>
        <v>#DIV/0!</v>
      </c>
      <c r="Z107" s="90" t="e">
        <f t="shared" si="15"/>
        <v>#DIV/0!</v>
      </c>
    </row>
    <row r="108" spans="2:26" x14ac:dyDescent="0.25">
      <c r="B108" s="25" t="str">
        <f>IF(COUNTA(C108:C108)&gt;0,MAX($B$15:$B107)+1, "" )</f>
        <v/>
      </c>
      <c r="C108" s="38"/>
      <c r="D108" s="38"/>
      <c r="E108" s="38"/>
      <c r="F108" s="38"/>
      <c r="G108" s="38"/>
      <c r="H108" s="38"/>
      <c r="I108" s="38"/>
      <c r="J108" s="2" t="str">
        <f>IF(C108&gt;"",MAX($J$11:$J107)+1, "" )</f>
        <v/>
      </c>
      <c r="K108" s="2">
        <f t="shared" si="10"/>
        <v>0</v>
      </c>
      <c r="L108" s="31"/>
      <c r="M108" s="31"/>
      <c r="N108" s="83">
        <f>SUMIF('2 - Planting Details'!$B:$B,'1 - Project Details and Scoring'!$J108,'2 - Planting Details'!$F:$F)</f>
        <v>0</v>
      </c>
      <c r="O108" s="83">
        <f>SUMIF('2 - Planting Details'!$B:$B,'1 - Project Details and Scoring'!$J108,'2 - Planting Details'!$L:$L)+SUMIF('2 - Planting Details'!$B:$B,'1 - Project Details and Scoring'!$J108,'2 - Planting Details'!$R:$R)</f>
        <v>0</v>
      </c>
      <c r="P108" s="33"/>
      <c r="Q108" s="83">
        <f t="shared" si="11"/>
        <v>0</v>
      </c>
      <c r="R108" s="83">
        <f t="shared" si="12"/>
        <v>0</v>
      </c>
      <c r="S108" s="83">
        <f t="shared" si="16"/>
        <v>0</v>
      </c>
      <c r="T108" s="84" t="e">
        <f t="shared" si="17"/>
        <v>#DIV/0!</v>
      </c>
      <c r="V108" s="25">
        <f t="shared" si="13"/>
        <v>0</v>
      </c>
      <c r="W108" s="147">
        <f t="shared" si="14"/>
        <v>0</v>
      </c>
      <c r="X108" s="83">
        <f t="shared" si="18"/>
        <v>0</v>
      </c>
      <c r="Y108" s="148" t="e">
        <f t="shared" si="19"/>
        <v>#DIV/0!</v>
      </c>
      <c r="Z108" s="90" t="e">
        <f t="shared" si="15"/>
        <v>#DIV/0!</v>
      </c>
    </row>
    <row r="109" spans="2:26" x14ac:dyDescent="0.25">
      <c r="B109" s="25" t="str">
        <f>IF(COUNTA(C109:C109)&gt;0,MAX($B$15:$B108)+1, "" )</f>
        <v/>
      </c>
      <c r="C109" s="38"/>
      <c r="D109" s="38"/>
      <c r="E109" s="38"/>
      <c r="F109" s="38"/>
      <c r="G109" s="38"/>
      <c r="H109" s="38"/>
      <c r="I109" s="38"/>
      <c r="J109" s="2" t="str">
        <f>IF(C109&gt;"",MAX($J$11:$J108)+1, "" )</f>
        <v/>
      </c>
      <c r="K109" s="2">
        <f t="shared" si="10"/>
        <v>0</v>
      </c>
      <c r="L109" s="31"/>
      <c r="M109" s="31"/>
      <c r="N109" s="83">
        <f>SUMIF('2 - Planting Details'!$B:$B,'1 - Project Details and Scoring'!$J109,'2 - Planting Details'!$F:$F)</f>
        <v>0</v>
      </c>
      <c r="O109" s="83">
        <f>SUMIF('2 - Planting Details'!$B:$B,'1 - Project Details and Scoring'!$J109,'2 - Planting Details'!$L:$L)+SUMIF('2 - Planting Details'!$B:$B,'1 - Project Details and Scoring'!$J109,'2 - Planting Details'!$R:$R)</f>
        <v>0</v>
      </c>
      <c r="P109" s="33"/>
      <c r="Q109" s="83">
        <f t="shared" si="11"/>
        <v>0</v>
      </c>
      <c r="R109" s="83">
        <f t="shared" si="12"/>
        <v>0</v>
      </c>
      <c r="S109" s="83">
        <f t="shared" si="16"/>
        <v>0</v>
      </c>
      <c r="T109" s="84" t="e">
        <f t="shared" si="17"/>
        <v>#DIV/0!</v>
      </c>
      <c r="V109" s="25">
        <f t="shared" si="13"/>
        <v>0</v>
      </c>
      <c r="W109" s="147">
        <f t="shared" si="14"/>
        <v>0</v>
      </c>
      <c r="X109" s="83">
        <f t="shared" si="18"/>
        <v>0</v>
      </c>
      <c r="Y109" s="148" t="e">
        <f t="shared" si="19"/>
        <v>#DIV/0!</v>
      </c>
      <c r="Z109" s="90" t="e">
        <f t="shared" si="15"/>
        <v>#DIV/0!</v>
      </c>
    </row>
    <row r="110" spans="2:26" x14ac:dyDescent="0.25">
      <c r="B110" s="25" t="str">
        <f>IF(COUNTA(C110:C110)&gt;0,MAX($B$15:$B109)+1, "" )</f>
        <v/>
      </c>
      <c r="C110" s="38"/>
      <c r="D110" s="38"/>
      <c r="E110" s="38"/>
      <c r="F110" s="38"/>
      <c r="G110" s="38"/>
      <c r="H110" s="38"/>
      <c r="I110" s="38"/>
      <c r="J110" s="2" t="str">
        <f>IF(C110&gt;"",MAX($J$11:$J109)+1, "" )</f>
        <v/>
      </c>
      <c r="K110" s="2">
        <f t="shared" si="10"/>
        <v>0</v>
      </c>
      <c r="L110" s="31"/>
      <c r="M110" s="31"/>
      <c r="N110" s="83">
        <f>SUMIF('2 - Planting Details'!$B:$B,'1 - Project Details and Scoring'!$J110,'2 - Planting Details'!$F:$F)</f>
        <v>0</v>
      </c>
      <c r="O110" s="83">
        <f>SUMIF('2 - Planting Details'!$B:$B,'1 - Project Details and Scoring'!$J110,'2 - Planting Details'!$L:$L)+SUMIF('2 - Planting Details'!$B:$B,'1 - Project Details and Scoring'!$J110,'2 - Planting Details'!$R:$R)</f>
        <v>0</v>
      </c>
      <c r="P110" s="33"/>
      <c r="Q110" s="83">
        <f t="shared" si="11"/>
        <v>0</v>
      </c>
      <c r="R110" s="83">
        <f t="shared" si="12"/>
        <v>0</v>
      </c>
      <c r="S110" s="83">
        <f t="shared" si="16"/>
        <v>0</v>
      </c>
      <c r="T110" s="84" t="e">
        <f t="shared" si="17"/>
        <v>#DIV/0!</v>
      </c>
      <c r="V110" s="25">
        <f t="shared" si="13"/>
        <v>0</v>
      </c>
      <c r="W110" s="147">
        <f t="shared" si="14"/>
        <v>0</v>
      </c>
      <c r="X110" s="83">
        <f t="shared" si="18"/>
        <v>0</v>
      </c>
      <c r="Y110" s="148" t="e">
        <f t="shared" si="19"/>
        <v>#DIV/0!</v>
      </c>
      <c r="Z110" s="90" t="e">
        <f t="shared" si="15"/>
        <v>#DIV/0!</v>
      </c>
    </row>
    <row r="111" spans="2:26" x14ac:dyDescent="0.25">
      <c r="B111" s="25" t="str">
        <f>IF(COUNTA(C111:C111)&gt;0,MAX($B$15:$B110)+1, "" )</f>
        <v/>
      </c>
      <c r="C111" s="38"/>
      <c r="D111" s="38"/>
      <c r="E111" s="38"/>
      <c r="F111" s="38"/>
      <c r="G111" s="38"/>
      <c r="H111" s="38"/>
      <c r="I111" s="38"/>
      <c r="J111" s="2" t="str">
        <f>IF(C111&gt;"",MAX($J$11:$J110)+1, "" )</f>
        <v/>
      </c>
      <c r="K111" s="2">
        <f t="shared" si="10"/>
        <v>0</v>
      </c>
      <c r="L111" s="31"/>
      <c r="M111" s="31"/>
      <c r="N111" s="83">
        <f>SUMIF('2 - Planting Details'!$B:$B,'1 - Project Details and Scoring'!$J111,'2 - Planting Details'!$F:$F)</f>
        <v>0</v>
      </c>
      <c r="O111" s="83">
        <f>SUMIF('2 - Planting Details'!$B:$B,'1 - Project Details and Scoring'!$J111,'2 - Planting Details'!$L:$L)+SUMIF('2 - Planting Details'!$B:$B,'1 - Project Details and Scoring'!$J111,'2 - Planting Details'!$R:$R)</f>
        <v>0</v>
      </c>
      <c r="P111" s="33"/>
      <c r="Q111" s="83">
        <f t="shared" si="11"/>
        <v>0</v>
      </c>
      <c r="R111" s="83">
        <f t="shared" si="12"/>
        <v>0</v>
      </c>
      <c r="S111" s="83">
        <f t="shared" si="16"/>
        <v>0</v>
      </c>
      <c r="T111" s="84" t="e">
        <f t="shared" si="17"/>
        <v>#DIV/0!</v>
      </c>
      <c r="V111" s="25">
        <f t="shared" si="13"/>
        <v>0</v>
      </c>
      <c r="W111" s="147">
        <f t="shared" si="14"/>
        <v>0</v>
      </c>
      <c r="X111" s="83">
        <f t="shared" si="18"/>
        <v>0</v>
      </c>
      <c r="Y111" s="148" t="e">
        <f t="shared" si="19"/>
        <v>#DIV/0!</v>
      </c>
      <c r="Z111" s="90" t="e">
        <f t="shared" si="15"/>
        <v>#DIV/0!</v>
      </c>
    </row>
    <row r="112" spans="2:26" x14ac:dyDescent="0.25">
      <c r="B112" s="25" t="str">
        <f>IF(COUNTA(C112:C112)&gt;0,MAX($B$15:$B111)+1, "" )</f>
        <v/>
      </c>
      <c r="C112" s="38"/>
      <c r="D112" s="38"/>
      <c r="E112" s="38"/>
      <c r="F112" s="38"/>
      <c r="G112" s="38"/>
      <c r="H112" s="38"/>
      <c r="I112" s="38"/>
      <c r="J112" s="2" t="str">
        <f>IF(C112&gt;"",MAX($J$11:$J111)+1, "" )</f>
        <v/>
      </c>
      <c r="K112" s="2">
        <f t="shared" si="10"/>
        <v>0</v>
      </c>
      <c r="L112" s="31"/>
      <c r="M112" s="31"/>
      <c r="N112" s="83">
        <f>SUMIF('2 - Planting Details'!$B:$B,'1 - Project Details and Scoring'!$J112,'2 - Planting Details'!$F:$F)</f>
        <v>0</v>
      </c>
      <c r="O112" s="83">
        <f>SUMIF('2 - Planting Details'!$B:$B,'1 - Project Details and Scoring'!$J112,'2 - Planting Details'!$L:$L)+SUMIF('2 - Planting Details'!$B:$B,'1 - Project Details and Scoring'!$J112,'2 - Planting Details'!$R:$R)</f>
        <v>0</v>
      </c>
      <c r="P112" s="33"/>
      <c r="Q112" s="83">
        <f t="shared" si="11"/>
        <v>0</v>
      </c>
      <c r="R112" s="83">
        <f t="shared" si="12"/>
        <v>0</v>
      </c>
      <c r="S112" s="83">
        <f t="shared" si="16"/>
        <v>0</v>
      </c>
      <c r="T112" s="84" t="e">
        <f t="shared" si="17"/>
        <v>#DIV/0!</v>
      </c>
      <c r="V112" s="25">
        <f t="shared" si="13"/>
        <v>0</v>
      </c>
      <c r="W112" s="147">
        <f t="shared" si="14"/>
        <v>0</v>
      </c>
      <c r="X112" s="83">
        <f t="shared" si="18"/>
        <v>0</v>
      </c>
      <c r="Y112" s="148" t="e">
        <f t="shared" si="19"/>
        <v>#DIV/0!</v>
      </c>
      <c r="Z112" s="90" t="e">
        <f t="shared" si="15"/>
        <v>#DIV/0!</v>
      </c>
    </row>
    <row r="113" spans="2:26" x14ac:dyDescent="0.25">
      <c r="B113" s="25" t="str">
        <f>IF(COUNTA(C113:C113)&gt;0,MAX($B$15:$B112)+1, "" )</f>
        <v/>
      </c>
      <c r="C113" s="38"/>
      <c r="D113" s="38"/>
      <c r="E113" s="38"/>
      <c r="F113" s="38"/>
      <c r="G113" s="38"/>
      <c r="H113" s="38"/>
      <c r="I113" s="38"/>
      <c r="J113" s="2" t="str">
        <f>IF(C113&gt;"",MAX($J$11:$J112)+1, "" )</f>
        <v/>
      </c>
      <c r="K113" s="2">
        <f t="shared" si="10"/>
        <v>0</v>
      </c>
      <c r="L113" s="31"/>
      <c r="M113" s="31"/>
      <c r="N113" s="83">
        <f>SUMIF('2 - Planting Details'!$B:$B,'1 - Project Details and Scoring'!$J113,'2 - Planting Details'!$F:$F)</f>
        <v>0</v>
      </c>
      <c r="O113" s="83">
        <f>SUMIF('2 - Planting Details'!$B:$B,'1 - Project Details and Scoring'!$J113,'2 - Planting Details'!$L:$L)+SUMIF('2 - Planting Details'!$B:$B,'1 - Project Details and Scoring'!$J113,'2 - Planting Details'!$R:$R)</f>
        <v>0</v>
      </c>
      <c r="P113" s="33"/>
      <c r="Q113" s="83">
        <f t="shared" si="11"/>
        <v>0</v>
      </c>
      <c r="R113" s="83">
        <f t="shared" si="12"/>
        <v>0</v>
      </c>
      <c r="S113" s="83">
        <f t="shared" si="16"/>
        <v>0</v>
      </c>
      <c r="T113" s="84" t="e">
        <f t="shared" si="17"/>
        <v>#DIV/0!</v>
      </c>
      <c r="V113" s="25">
        <f t="shared" si="13"/>
        <v>0</v>
      </c>
      <c r="W113" s="147">
        <f t="shared" si="14"/>
        <v>0</v>
      </c>
      <c r="X113" s="83">
        <f t="shared" si="18"/>
        <v>0</v>
      </c>
      <c r="Y113" s="148" t="e">
        <f t="shared" si="19"/>
        <v>#DIV/0!</v>
      </c>
      <c r="Z113" s="90" t="e">
        <f t="shared" si="15"/>
        <v>#DIV/0!</v>
      </c>
    </row>
    <row r="114" spans="2:26" x14ac:dyDescent="0.25">
      <c r="B114" s="25" t="str">
        <f>IF(COUNTA(C114:C114)&gt;0,MAX($B$15:$B113)+1, "" )</f>
        <v/>
      </c>
      <c r="C114" s="38"/>
      <c r="D114" s="38"/>
      <c r="E114" s="38"/>
      <c r="F114" s="38"/>
      <c r="G114" s="38"/>
      <c r="H114" s="38"/>
      <c r="I114" s="38"/>
      <c r="J114" s="2" t="str">
        <f>IF(C114&gt;"",MAX($J$11:$J113)+1, "" )</f>
        <v/>
      </c>
      <c r="K114" s="2">
        <f t="shared" si="10"/>
        <v>0</v>
      </c>
      <c r="L114" s="31"/>
      <c r="M114" s="31"/>
      <c r="N114" s="83">
        <f>SUMIF('2 - Planting Details'!$B:$B,'1 - Project Details and Scoring'!$J114,'2 - Planting Details'!$F:$F)</f>
        <v>0</v>
      </c>
      <c r="O114" s="83">
        <f>SUMIF('2 - Planting Details'!$B:$B,'1 - Project Details and Scoring'!$J114,'2 - Planting Details'!$L:$L)+SUMIF('2 - Planting Details'!$B:$B,'1 - Project Details and Scoring'!$J114,'2 - Planting Details'!$R:$R)</f>
        <v>0</v>
      </c>
      <c r="P114" s="33"/>
      <c r="Q114" s="83">
        <f t="shared" si="11"/>
        <v>0</v>
      </c>
      <c r="R114" s="83">
        <f t="shared" si="12"/>
        <v>0</v>
      </c>
      <c r="S114" s="83">
        <f t="shared" si="16"/>
        <v>0</v>
      </c>
      <c r="T114" s="84" t="e">
        <f t="shared" si="17"/>
        <v>#DIV/0!</v>
      </c>
      <c r="V114" s="25">
        <f t="shared" si="13"/>
        <v>0</v>
      </c>
      <c r="W114" s="147">
        <f t="shared" si="14"/>
        <v>0</v>
      </c>
      <c r="X114" s="83">
        <f t="shared" si="18"/>
        <v>0</v>
      </c>
      <c r="Y114" s="148" t="e">
        <f t="shared" si="19"/>
        <v>#DIV/0!</v>
      </c>
      <c r="Z114" s="90" t="e">
        <f t="shared" si="15"/>
        <v>#DIV/0!</v>
      </c>
    </row>
    <row r="115" spans="2:26" x14ac:dyDescent="0.25">
      <c r="B115" s="25" t="str">
        <f>IF(COUNTA(C115:C115)&gt;0,MAX($B$15:$B114)+1, "" )</f>
        <v/>
      </c>
      <c r="C115" s="38"/>
      <c r="D115" s="38"/>
      <c r="E115" s="38"/>
      <c r="F115" s="38"/>
      <c r="G115" s="38"/>
      <c r="H115" s="38"/>
      <c r="I115" s="38"/>
      <c r="J115" s="2" t="str">
        <f>IF(C115&gt;"",MAX($J$11:$J114)+1, "" )</f>
        <v/>
      </c>
      <c r="K115" s="2">
        <f t="shared" si="10"/>
        <v>0</v>
      </c>
      <c r="L115" s="31"/>
      <c r="M115" s="31"/>
      <c r="N115" s="83">
        <f>SUMIF('2 - Planting Details'!$B:$B,'1 - Project Details and Scoring'!$J115,'2 - Planting Details'!$F:$F)</f>
        <v>0</v>
      </c>
      <c r="O115" s="83">
        <f>SUMIF('2 - Planting Details'!$B:$B,'1 - Project Details and Scoring'!$J115,'2 - Planting Details'!$L:$L)+SUMIF('2 - Planting Details'!$B:$B,'1 - Project Details and Scoring'!$J115,'2 - Planting Details'!$R:$R)</f>
        <v>0</v>
      </c>
      <c r="P115" s="33"/>
      <c r="Q115" s="83">
        <f t="shared" si="11"/>
        <v>0</v>
      </c>
      <c r="R115" s="83">
        <f t="shared" si="12"/>
        <v>0</v>
      </c>
      <c r="S115" s="83">
        <f t="shared" si="16"/>
        <v>0</v>
      </c>
      <c r="T115" s="84" t="e">
        <f t="shared" si="17"/>
        <v>#DIV/0!</v>
      </c>
      <c r="V115" s="25">
        <f t="shared" si="13"/>
        <v>0</v>
      </c>
      <c r="W115" s="147">
        <f t="shared" si="14"/>
        <v>0</v>
      </c>
      <c r="X115" s="83">
        <f t="shared" si="18"/>
        <v>0</v>
      </c>
      <c r="Y115" s="148" t="e">
        <f t="shared" si="19"/>
        <v>#DIV/0!</v>
      </c>
      <c r="Z115" s="90" t="e">
        <f t="shared" si="15"/>
        <v>#DIV/0!</v>
      </c>
    </row>
    <row r="116" spans="2:26" x14ac:dyDescent="0.25">
      <c r="B116" s="25" t="str">
        <f>IF(COUNTA(C116:C116)&gt;0,MAX($B$15:$B115)+1, "" )</f>
        <v/>
      </c>
      <c r="C116" s="38"/>
      <c r="D116" s="38"/>
      <c r="E116" s="38"/>
      <c r="F116" s="38"/>
      <c r="G116" s="38"/>
      <c r="H116" s="38"/>
      <c r="I116" s="38"/>
      <c r="J116" s="2" t="str">
        <f>IF(C116&gt;"",MAX($J$11:$J115)+1, "" )</f>
        <v/>
      </c>
      <c r="K116" s="2">
        <f t="shared" si="10"/>
        <v>0</v>
      </c>
      <c r="L116" s="31"/>
      <c r="M116" s="31"/>
      <c r="N116" s="83">
        <f>SUMIF('2 - Planting Details'!$B:$B,'1 - Project Details and Scoring'!$J116,'2 - Planting Details'!$F:$F)</f>
        <v>0</v>
      </c>
      <c r="O116" s="83">
        <f>SUMIF('2 - Planting Details'!$B:$B,'1 - Project Details and Scoring'!$J116,'2 - Planting Details'!$L:$L)+SUMIF('2 - Planting Details'!$B:$B,'1 - Project Details and Scoring'!$J116,'2 - Planting Details'!$R:$R)</f>
        <v>0</v>
      </c>
      <c r="P116" s="33"/>
      <c r="Q116" s="83">
        <f t="shared" si="11"/>
        <v>0</v>
      </c>
      <c r="R116" s="83">
        <f t="shared" si="12"/>
        <v>0</v>
      </c>
      <c r="S116" s="83">
        <f t="shared" si="16"/>
        <v>0</v>
      </c>
      <c r="T116" s="84" t="e">
        <f t="shared" si="17"/>
        <v>#DIV/0!</v>
      </c>
      <c r="V116" s="25">
        <f t="shared" si="13"/>
        <v>0</v>
      </c>
      <c r="W116" s="147">
        <f t="shared" si="14"/>
        <v>0</v>
      </c>
      <c r="X116" s="83">
        <f t="shared" si="18"/>
        <v>0</v>
      </c>
      <c r="Y116" s="148" t="e">
        <f t="shared" si="19"/>
        <v>#DIV/0!</v>
      </c>
      <c r="Z116" s="90" t="e">
        <f t="shared" si="15"/>
        <v>#DIV/0!</v>
      </c>
    </row>
    <row r="117" spans="2:26" x14ac:dyDescent="0.25">
      <c r="B117" s="25" t="str">
        <f>IF(COUNTA(C117:C117)&gt;0,MAX($B$15:$B116)+1, "" )</f>
        <v/>
      </c>
      <c r="C117" s="38"/>
      <c r="D117" s="38"/>
      <c r="E117" s="38"/>
      <c r="F117" s="38"/>
      <c r="G117" s="38"/>
      <c r="H117" s="38"/>
      <c r="I117" s="38"/>
      <c r="J117" s="2" t="str">
        <f>IF(C117&gt;"",MAX($J$11:$J116)+1, "" )</f>
        <v/>
      </c>
      <c r="K117" s="2">
        <f t="shared" si="10"/>
        <v>0</v>
      </c>
      <c r="L117" s="31"/>
      <c r="M117" s="31"/>
      <c r="N117" s="83">
        <f>SUMIF('2 - Planting Details'!$B:$B,'1 - Project Details and Scoring'!$J117,'2 - Planting Details'!$F:$F)</f>
        <v>0</v>
      </c>
      <c r="O117" s="83">
        <f>SUMIF('2 - Planting Details'!$B:$B,'1 - Project Details and Scoring'!$J117,'2 - Planting Details'!$L:$L)+SUMIF('2 - Planting Details'!$B:$B,'1 - Project Details and Scoring'!$J117,'2 - Planting Details'!$R:$R)</f>
        <v>0</v>
      </c>
      <c r="P117" s="33"/>
      <c r="Q117" s="83">
        <f t="shared" si="11"/>
        <v>0</v>
      </c>
      <c r="R117" s="83">
        <f t="shared" si="12"/>
        <v>0</v>
      </c>
      <c r="S117" s="83">
        <f t="shared" si="16"/>
        <v>0</v>
      </c>
      <c r="T117" s="84" t="e">
        <f t="shared" si="17"/>
        <v>#DIV/0!</v>
      </c>
      <c r="V117" s="25">
        <f t="shared" si="13"/>
        <v>0</v>
      </c>
      <c r="W117" s="147">
        <f t="shared" si="14"/>
        <v>0</v>
      </c>
      <c r="X117" s="83">
        <f t="shared" si="18"/>
        <v>0</v>
      </c>
      <c r="Y117" s="148" t="e">
        <f t="shared" si="19"/>
        <v>#DIV/0!</v>
      </c>
      <c r="Z117" s="90" t="e">
        <f t="shared" si="15"/>
        <v>#DIV/0!</v>
      </c>
    </row>
    <row r="118" spans="2:26" x14ac:dyDescent="0.25">
      <c r="B118" s="25" t="str">
        <f>IF(COUNTA(C118:C118)&gt;0,MAX($B$15:$B117)+1, "" )</f>
        <v/>
      </c>
      <c r="C118" s="38"/>
      <c r="D118" s="38"/>
      <c r="E118" s="38"/>
      <c r="F118" s="38"/>
      <c r="G118" s="38"/>
      <c r="H118" s="38"/>
      <c r="I118" s="38"/>
      <c r="J118" s="2" t="str">
        <f>IF(C118&gt;"",MAX($J$11:$J117)+1, "" )</f>
        <v/>
      </c>
      <c r="K118" s="2">
        <f t="shared" si="10"/>
        <v>0</v>
      </c>
      <c r="L118" s="31"/>
      <c r="M118" s="31"/>
      <c r="N118" s="83">
        <f>SUMIF('2 - Planting Details'!$B:$B,'1 - Project Details and Scoring'!$J118,'2 - Planting Details'!$F:$F)</f>
        <v>0</v>
      </c>
      <c r="O118" s="83">
        <f>SUMIF('2 - Planting Details'!$B:$B,'1 - Project Details and Scoring'!$J118,'2 - Planting Details'!$L:$L)+SUMIF('2 - Planting Details'!$B:$B,'1 - Project Details and Scoring'!$J118,'2 - Planting Details'!$R:$R)</f>
        <v>0</v>
      </c>
      <c r="P118" s="33"/>
      <c r="Q118" s="83">
        <f t="shared" si="11"/>
        <v>0</v>
      </c>
      <c r="R118" s="83">
        <f t="shared" si="12"/>
        <v>0</v>
      </c>
      <c r="S118" s="83">
        <f t="shared" si="16"/>
        <v>0</v>
      </c>
      <c r="T118" s="84" t="e">
        <f t="shared" si="17"/>
        <v>#DIV/0!</v>
      </c>
      <c r="V118" s="25">
        <f t="shared" si="13"/>
        <v>0</v>
      </c>
      <c r="W118" s="147">
        <f t="shared" si="14"/>
        <v>0</v>
      </c>
      <c r="X118" s="83">
        <f t="shared" si="18"/>
        <v>0</v>
      </c>
      <c r="Y118" s="148" t="e">
        <f t="shared" si="19"/>
        <v>#DIV/0!</v>
      </c>
      <c r="Z118" s="90" t="e">
        <f t="shared" si="15"/>
        <v>#DIV/0!</v>
      </c>
    </row>
    <row r="119" spans="2:26" x14ac:dyDescent="0.25">
      <c r="B119" s="25" t="str">
        <f>IF(COUNTA(C119:C119)&gt;0,MAX($B$15:$B118)+1, "" )</f>
        <v/>
      </c>
      <c r="C119" s="38"/>
      <c r="D119" s="38"/>
      <c r="E119" s="38"/>
      <c r="F119" s="38"/>
      <c r="G119" s="38"/>
      <c r="H119" s="38"/>
      <c r="I119" s="38"/>
      <c r="J119" s="2" t="str">
        <f>IF(C119&gt;"",MAX($J$11:$J118)+1, "" )</f>
        <v/>
      </c>
      <c r="K119" s="2">
        <f t="shared" si="10"/>
        <v>0</v>
      </c>
      <c r="L119" s="31"/>
      <c r="M119" s="31"/>
      <c r="N119" s="83">
        <f>SUMIF('2 - Planting Details'!$B:$B,'1 - Project Details and Scoring'!$J119,'2 - Planting Details'!$F:$F)</f>
        <v>0</v>
      </c>
      <c r="O119" s="83">
        <f>SUMIF('2 - Planting Details'!$B:$B,'1 - Project Details and Scoring'!$J119,'2 - Planting Details'!$L:$L)+SUMIF('2 - Planting Details'!$B:$B,'1 - Project Details and Scoring'!$J119,'2 - Planting Details'!$R:$R)</f>
        <v>0</v>
      </c>
      <c r="P119" s="33"/>
      <c r="Q119" s="83">
        <f t="shared" si="11"/>
        <v>0</v>
      </c>
      <c r="R119" s="83">
        <f t="shared" si="12"/>
        <v>0</v>
      </c>
      <c r="S119" s="83">
        <f t="shared" si="16"/>
        <v>0</v>
      </c>
      <c r="T119" s="84" t="e">
        <f t="shared" si="17"/>
        <v>#DIV/0!</v>
      </c>
      <c r="V119" s="25">
        <f t="shared" si="13"/>
        <v>0</v>
      </c>
      <c r="W119" s="147">
        <f t="shared" si="14"/>
        <v>0</v>
      </c>
      <c r="X119" s="83">
        <f t="shared" si="18"/>
        <v>0</v>
      </c>
      <c r="Y119" s="148" t="e">
        <f t="shared" si="19"/>
        <v>#DIV/0!</v>
      </c>
      <c r="Z119" s="90" t="e">
        <f t="shared" si="15"/>
        <v>#DIV/0!</v>
      </c>
    </row>
    <row r="120" spans="2:26" x14ac:dyDescent="0.25">
      <c r="B120" s="25" t="str">
        <f>IF(COUNTA(C120:C120)&gt;0,MAX($B$15:$B119)+1, "" )</f>
        <v/>
      </c>
      <c r="C120" s="38"/>
      <c r="D120" s="38"/>
      <c r="E120" s="38"/>
      <c r="F120" s="38"/>
      <c r="G120" s="38"/>
      <c r="H120" s="38"/>
      <c r="I120" s="38"/>
      <c r="J120" s="2" t="str">
        <f>IF(C120&gt;"",MAX($J$11:$J119)+1, "" )</f>
        <v/>
      </c>
      <c r="K120" s="2">
        <f t="shared" si="10"/>
        <v>0</v>
      </c>
      <c r="L120" s="31"/>
      <c r="M120" s="31"/>
      <c r="N120" s="83">
        <f>SUMIF('2 - Planting Details'!$B:$B,'1 - Project Details and Scoring'!$J120,'2 - Planting Details'!$F:$F)</f>
        <v>0</v>
      </c>
      <c r="O120" s="83">
        <f>SUMIF('2 - Planting Details'!$B:$B,'1 - Project Details and Scoring'!$J120,'2 - Planting Details'!$L:$L)+SUMIF('2 - Planting Details'!$B:$B,'1 - Project Details and Scoring'!$J120,'2 - Planting Details'!$R:$R)</f>
        <v>0</v>
      </c>
      <c r="P120" s="33"/>
      <c r="Q120" s="83">
        <f t="shared" si="11"/>
        <v>0</v>
      </c>
      <c r="R120" s="83">
        <f t="shared" si="12"/>
        <v>0</v>
      </c>
      <c r="S120" s="83">
        <f t="shared" si="16"/>
        <v>0</v>
      </c>
      <c r="T120" s="84" t="e">
        <f t="shared" si="17"/>
        <v>#DIV/0!</v>
      </c>
      <c r="V120" s="25">
        <f t="shared" si="13"/>
        <v>0</v>
      </c>
      <c r="W120" s="147">
        <f t="shared" si="14"/>
        <v>0</v>
      </c>
      <c r="X120" s="83">
        <f t="shared" si="18"/>
        <v>0</v>
      </c>
      <c r="Y120" s="148" t="e">
        <f t="shared" si="19"/>
        <v>#DIV/0!</v>
      </c>
      <c r="Z120" s="90" t="e">
        <f t="shared" si="15"/>
        <v>#DIV/0!</v>
      </c>
    </row>
    <row r="121" spans="2:26" x14ac:dyDescent="0.25">
      <c r="B121" s="25" t="str">
        <f>IF(COUNTA(C121:C121)&gt;0,MAX($B$15:$B120)+1, "" )</f>
        <v/>
      </c>
      <c r="C121" s="38"/>
      <c r="D121" s="38"/>
      <c r="E121" s="38"/>
      <c r="F121" s="38"/>
      <c r="G121" s="38"/>
      <c r="H121" s="38"/>
      <c r="I121" s="38"/>
      <c r="J121" s="2" t="str">
        <f>IF(C121&gt;"",MAX($J$11:$J120)+1, "" )</f>
        <v/>
      </c>
      <c r="K121" s="2">
        <f t="shared" si="10"/>
        <v>0</v>
      </c>
      <c r="L121" s="31"/>
      <c r="M121" s="31"/>
      <c r="N121" s="83">
        <f>SUMIF('2 - Planting Details'!$B:$B,'1 - Project Details and Scoring'!$J121,'2 - Planting Details'!$F:$F)</f>
        <v>0</v>
      </c>
      <c r="O121" s="83">
        <f>SUMIF('2 - Planting Details'!$B:$B,'1 - Project Details and Scoring'!$J121,'2 - Planting Details'!$L:$L)+SUMIF('2 - Planting Details'!$B:$B,'1 - Project Details and Scoring'!$J121,'2 - Planting Details'!$R:$R)</f>
        <v>0</v>
      </c>
      <c r="P121" s="33"/>
      <c r="Q121" s="83">
        <f t="shared" si="11"/>
        <v>0</v>
      </c>
      <c r="R121" s="83">
        <f t="shared" si="12"/>
        <v>0</v>
      </c>
      <c r="S121" s="83">
        <f t="shared" si="16"/>
        <v>0</v>
      </c>
      <c r="T121" s="84" t="e">
        <f t="shared" si="17"/>
        <v>#DIV/0!</v>
      </c>
      <c r="V121" s="25">
        <f t="shared" si="13"/>
        <v>0</v>
      </c>
      <c r="W121" s="147">
        <f t="shared" si="14"/>
        <v>0</v>
      </c>
      <c r="X121" s="83">
        <f t="shared" si="18"/>
        <v>0</v>
      </c>
      <c r="Y121" s="148" t="e">
        <f t="shared" si="19"/>
        <v>#DIV/0!</v>
      </c>
      <c r="Z121" s="90" t="e">
        <f t="shared" si="15"/>
        <v>#DIV/0!</v>
      </c>
    </row>
    <row r="122" spans="2:26" x14ac:dyDescent="0.25">
      <c r="B122" s="25" t="str">
        <f>IF(COUNTA(C122:C122)&gt;0,MAX($B$15:$B121)+1, "" )</f>
        <v/>
      </c>
      <c r="C122" s="38"/>
      <c r="D122" s="38"/>
      <c r="E122" s="38"/>
      <c r="F122" s="38"/>
      <c r="G122" s="38"/>
      <c r="H122" s="38"/>
      <c r="I122" s="38"/>
      <c r="J122" s="2" t="str">
        <f>IF(C122&gt;"",MAX($J$11:$J121)+1, "" )</f>
        <v/>
      </c>
      <c r="K122" s="2">
        <f t="shared" si="10"/>
        <v>0</v>
      </c>
      <c r="L122" s="31"/>
      <c r="M122" s="31"/>
      <c r="N122" s="83">
        <f>SUMIF('2 - Planting Details'!$B:$B,'1 - Project Details and Scoring'!$J122,'2 - Planting Details'!$F:$F)</f>
        <v>0</v>
      </c>
      <c r="O122" s="83">
        <f>SUMIF('2 - Planting Details'!$B:$B,'1 - Project Details and Scoring'!$J122,'2 - Planting Details'!$L:$L)+SUMIF('2 - Planting Details'!$B:$B,'1 - Project Details and Scoring'!$J122,'2 - Planting Details'!$R:$R)</f>
        <v>0</v>
      </c>
      <c r="P122" s="33"/>
      <c r="Q122" s="83">
        <f t="shared" si="11"/>
        <v>0</v>
      </c>
      <c r="R122" s="83">
        <f t="shared" si="12"/>
        <v>0</v>
      </c>
      <c r="S122" s="83">
        <f t="shared" si="16"/>
        <v>0</v>
      </c>
      <c r="T122" s="84" t="e">
        <f t="shared" si="17"/>
        <v>#DIV/0!</v>
      </c>
      <c r="V122" s="25">
        <f t="shared" si="13"/>
        <v>0</v>
      </c>
      <c r="W122" s="147">
        <f t="shared" si="14"/>
        <v>0</v>
      </c>
      <c r="X122" s="83">
        <f t="shared" si="18"/>
        <v>0</v>
      </c>
      <c r="Y122" s="148" t="e">
        <f t="shared" si="19"/>
        <v>#DIV/0!</v>
      </c>
      <c r="Z122" s="90" t="e">
        <f t="shared" si="15"/>
        <v>#DIV/0!</v>
      </c>
    </row>
    <row r="123" spans="2:26" x14ac:dyDescent="0.25">
      <c r="B123" s="25" t="str">
        <f>IF(COUNTA(C123:C123)&gt;0,MAX($B$15:$B122)+1, "" )</f>
        <v/>
      </c>
      <c r="C123" s="38"/>
      <c r="D123" s="38"/>
      <c r="E123" s="38"/>
      <c r="F123" s="38"/>
      <c r="G123" s="38"/>
      <c r="H123" s="38"/>
      <c r="I123" s="38"/>
      <c r="J123" s="2" t="str">
        <f>IF(C123&gt;"",MAX($J$11:$J122)+1, "" )</f>
        <v/>
      </c>
      <c r="K123" s="2">
        <f t="shared" si="10"/>
        <v>0</v>
      </c>
      <c r="L123" s="31"/>
      <c r="M123" s="31"/>
      <c r="N123" s="83">
        <f>SUMIF('2 - Planting Details'!$B:$B,'1 - Project Details and Scoring'!$J123,'2 - Planting Details'!$F:$F)</f>
        <v>0</v>
      </c>
      <c r="O123" s="83">
        <f>SUMIF('2 - Planting Details'!$B:$B,'1 - Project Details and Scoring'!$J123,'2 - Planting Details'!$L:$L)+SUMIF('2 - Planting Details'!$B:$B,'1 - Project Details and Scoring'!$J123,'2 - Planting Details'!$R:$R)</f>
        <v>0</v>
      </c>
      <c r="P123" s="33"/>
      <c r="Q123" s="83">
        <f t="shared" si="11"/>
        <v>0</v>
      </c>
      <c r="R123" s="83">
        <f t="shared" si="12"/>
        <v>0</v>
      </c>
      <c r="S123" s="83">
        <f t="shared" si="16"/>
        <v>0</v>
      </c>
      <c r="T123" s="84" t="e">
        <f t="shared" si="17"/>
        <v>#DIV/0!</v>
      </c>
      <c r="V123" s="25">
        <f t="shared" si="13"/>
        <v>0</v>
      </c>
      <c r="W123" s="147">
        <f t="shared" si="14"/>
        <v>0</v>
      </c>
      <c r="X123" s="83">
        <f t="shared" si="18"/>
        <v>0</v>
      </c>
      <c r="Y123" s="148" t="e">
        <f t="shared" si="19"/>
        <v>#DIV/0!</v>
      </c>
      <c r="Z123" s="90" t="e">
        <f t="shared" si="15"/>
        <v>#DIV/0!</v>
      </c>
    </row>
    <row r="124" spans="2:26" x14ac:dyDescent="0.25">
      <c r="B124" s="25" t="str">
        <f>IF(COUNTA(C124:C124)&gt;0,MAX($B$15:$B123)+1, "" )</f>
        <v/>
      </c>
      <c r="C124" s="38"/>
      <c r="D124" s="38"/>
      <c r="E124" s="38"/>
      <c r="F124" s="38"/>
      <c r="G124" s="38"/>
      <c r="H124" s="38"/>
      <c r="I124" s="38"/>
      <c r="J124" s="2" t="str">
        <f>IF(C124&gt;"",MAX($J$11:$J123)+1, "" )</f>
        <v/>
      </c>
      <c r="K124" s="2">
        <f t="shared" si="10"/>
        <v>0</v>
      </c>
      <c r="L124" s="31"/>
      <c r="M124" s="31"/>
      <c r="N124" s="83">
        <f>SUMIF('2 - Planting Details'!$B:$B,'1 - Project Details and Scoring'!$J124,'2 - Planting Details'!$F:$F)</f>
        <v>0</v>
      </c>
      <c r="O124" s="83">
        <f>SUMIF('2 - Planting Details'!$B:$B,'1 - Project Details and Scoring'!$J124,'2 - Planting Details'!$L:$L)+SUMIF('2 - Planting Details'!$B:$B,'1 - Project Details and Scoring'!$J124,'2 - Planting Details'!$R:$R)</f>
        <v>0</v>
      </c>
      <c r="P124" s="33"/>
      <c r="Q124" s="83">
        <f t="shared" si="11"/>
        <v>0</v>
      </c>
      <c r="R124" s="83">
        <f t="shared" si="12"/>
        <v>0</v>
      </c>
      <c r="S124" s="83">
        <f t="shared" si="16"/>
        <v>0</v>
      </c>
      <c r="T124" s="84" t="e">
        <f t="shared" si="17"/>
        <v>#DIV/0!</v>
      </c>
      <c r="V124" s="25">
        <f t="shared" si="13"/>
        <v>0</v>
      </c>
      <c r="W124" s="147">
        <f t="shared" si="14"/>
        <v>0</v>
      </c>
      <c r="X124" s="83">
        <f t="shared" si="18"/>
        <v>0</v>
      </c>
      <c r="Y124" s="148" t="e">
        <f t="shared" si="19"/>
        <v>#DIV/0!</v>
      </c>
      <c r="Z124" s="90" t="e">
        <f t="shared" si="15"/>
        <v>#DIV/0!</v>
      </c>
    </row>
    <row r="125" spans="2:26" x14ac:dyDescent="0.25">
      <c r="B125" s="25" t="str">
        <f>IF(COUNTA(C125:C125)&gt;0,MAX($B$15:$B124)+1, "" )</f>
        <v/>
      </c>
      <c r="C125" s="38"/>
      <c r="D125" s="38"/>
      <c r="E125" s="38"/>
      <c r="F125" s="38"/>
      <c r="G125" s="38"/>
      <c r="H125" s="38"/>
      <c r="I125" s="38"/>
      <c r="J125" s="2" t="str">
        <f>IF(C125&gt;"",MAX($J$11:$J124)+1, "" )</f>
        <v/>
      </c>
      <c r="K125" s="2">
        <f t="shared" si="10"/>
        <v>0</v>
      </c>
      <c r="L125" s="31"/>
      <c r="M125" s="31"/>
      <c r="N125" s="83">
        <f>SUMIF('2 - Planting Details'!$B:$B,'1 - Project Details and Scoring'!$J125,'2 - Planting Details'!$F:$F)</f>
        <v>0</v>
      </c>
      <c r="O125" s="83">
        <f>SUMIF('2 - Planting Details'!$B:$B,'1 - Project Details and Scoring'!$J125,'2 - Planting Details'!$L:$L)+SUMIF('2 - Planting Details'!$B:$B,'1 - Project Details and Scoring'!$J125,'2 - Planting Details'!$R:$R)</f>
        <v>0</v>
      </c>
      <c r="P125" s="33"/>
      <c r="Q125" s="83">
        <f t="shared" si="11"/>
        <v>0</v>
      </c>
      <c r="R125" s="83">
        <f t="shared" si="12"/>
        <v>0</v>
      </c>
      <c r="S125" s="83">
        <f t="shared" si="16"/>
        <v>0</v>
      </c>
      <c r="T125" s="84" t="e">
        <f t="shared" si="17"/>
        <v>#DIV/0!</v>
      </c>
      <c r="V125" s="25">
        <f t="shared" si="13"/>
        <v>0</v>
      </c>
      <c r="W125" s="147">
        <f t="shared" si="14"/>
        <v>0</v>
      </c>
      <c r="X125" s="83">
        <f t="shared" si="18"/>
        <v>0</v>
      </c>
      <c r="Y125" s="148" t="e">
        <f t="shared" si="19"/>
        <v>#DIV/0!</v>
      </c>
      <c r="Z125" s="90" t="e">
        <f t="shared" si="15"/>
        <v>#DIV/0!</v>
      </c>
    </row>
    <row r="126" spans="2:26" x14ac:dyDescent="0.25">
      <c r="B126" s="25" t="str">
        <f>IF(COUNTA(C126:C126)&gt;0,MAX($B$15:$B125)+1, "" )</f>
        <v/>
      </c>
      <c r="C126" s="38"/>
      <c r="D126" s="38"/>
      <c r="E126" s="38"/>
      <c r="F126" s="38"/>
      <c r="G126" s="38"/>
      <c r="H126" s="38"/>
      <c r="I126" s="38"/>
      <c r="J126" s="2" t="str">
        <f>IF(C126&gt;"",MAX($J$11:$J125)+1, "" )</f>
        <v/>
      </c>
      <c r="K126" s="2">
        <f t="shared" si="10"/>
        <v>0</v>
      </c>
      <c r="L126" s="31"/>
      <c r="M126" s="31"/>
      <c r="N126" s="83">
        <f>SUMIF('2 - Planting Details'!$B:$B,'1 - Project Details and Scoring'!$J126,'2 - Planting Details'!$F:$F)</f>
        <v>0</v>
      </c>
      <c r="O126" s="83">
        <f>SUMIF('2 - Planting Details'!$B:$B,'1 - Project Details and Scoring'!$J126,'2 - Planting Details'!$L:$L)+SUMIF('2 - Planting Details'!$B:$B,'1 - Project Details and Scoring'!$J126,'2 - Planting Details'!$R:$R)</f>
        <v>0</v>
      </c>
      <c r="P126" s="33"/>
      <c r="Q126" s="83">
        <f t="shared" si="11"/>
        <v>0</v>
      </c>
      <c r="R126" s="83">
        <f t="shared" si="12"/>
        <v>0</v>
      </c>
      <c r="S126" s="83">
        <f t="shared" si="16"/>
        <v>0</v>
      </c>
      <c r="T126" s="84" t="e">
        <f t="shared" si="17"/>
        <v>#DIV/0!</v>
      </c>
      <c r="V126" s="25">
        <f t="shared" si="13"/>
        <v>0</v>
      </c>
      <c r="W126" s="147">
        <f t="shared" si="14"/>
        <v>0</v>
      </c>
      <c r="X126" s="83">
        <f t="shared" si="18"/>
        <v>0</v>
      </c>
      <c r="Y126" s="148" t="e">
        <f t="shared" si="19"/>
        <v>#DIV/0!</v>
      </c>
      <c r="Z126" s="90" t="e">
        <f t="shared" si="15"/>
        <v>#DIV/0!</v>
      </c>
    </row>
    <row r="127" spans="2:26" x14ac:dyDescent="0.25">
      <c r="B127" s="25" t="str">
        <f>IF(COUNTA(C127:C127)&gt;0,MAX($B$15:$B126)+1, "" )</f>
        <v/>
      </c>
      <c r="C127" s="38"/>
      <c r="D127" s="38"/>
      <c r="E127" s="38"/>
      <c r="F127" s="38"/>
      <c r="G127" s="38"/>
      <c r="H127" s="38"/>
      <c r="I127" s="38"/>
      <c r="J127" s="2" t="str">
        <f>IF(C127&gt;"",MAX($J$11:$J126)+1, "" )</f>
        <v/>
      </c>
      <c r="K127" s="2">
        <f t="shared" si="10"/>
        <v>0</v>
      </c>
      <c r="L127" s="31"/>
      <c r="M127" s="31"/>
      <c r="N127" s="83">
        <f>SUMIF('2 - Planting Details'!$B:$B,'1 - Project Details and Scoring'!$J127,'2 - Planting Details'!$F:$F)</f>
        <v>0</v>
      </c>
      <c r="O127" s="83">
        <f>SUMIF('2 - Planting Details'!$B:$B,'1 - Project Details and Scoring'!$J127,'2 - Planting Details'!$L:$L)+SUMIF('2 - Planting Details'!$B:$B,'1 - Project Details and Scoring'!$J127,'2 - Planting Details'!$R:$R)</f>
        <v>0</v>
      </c>
      <c r="P127" s="33"/>
      <c r="Q127" s="83">
        <f t="shared" si="11"/>
        <v>0</v>
      </c>
      <c r="R127" s="83">
        <f t="shared" si="12"/>
        <v>0</v>
      </c>
      <c r="S127" s="83">
        <f t="shared" si="16"/>
        <v>0</v>
      </c>
      <c r="T127" s="84" t="e">
        <f t="shared" si="17"/>
        <v>#DIV/0!</v>
      </c>
      <c r="V127" s="25">
        <f t="shared" si="13"/>
        <v>0</v>
      </c>
      <c r="W127" s="147">
        <f t="shared" si="14"/>
        <v>0</v>
      </c>
      <c r="X127" s="83">
        <f t="shared" si="18"/>
        <v>0</v>
      </c>
      <c r="Y127" s="148" t="e">
        <f t="shared" si="19"/>
        <v>#DIV/0!</v>
      </c>
      <c r="Z127" s="90" t="e">
        <f t="shared" si="15"/>
        <v>#DIV/0!</v>
      </c>
    </row>
    <row r="128" spans="2:26" x14ac:dyDescent="0.25">
      <c r="B128" s="25" t="str">
        <f>IF(COUNTA(C128:C128)&gt;0,MAX($B$15:$B127)+1, "" )</f>
        <v/>
      </c>
      <c r="C128" s="38"/>
      <c r="D128" s="38"/>
      <c r="E128" s="38"/>
      <c r="F128" s="38"/>
      <c r="G128" s="38"/>
      <c r="H128" s="38"/>
      <c r="I128" s="38"/>
      <c r="J128" s="2" t="str">
        <f>IF(C128&gt;"",MAX($J$11:$J127)+1, "" )</f>
        <v/>
      </c>
      <c r="K128" s="2">
        <f t="shared" si="10"/>
        <v>0</v>
      </c>
      <c r="L128" s="31"/>
      <c r="M128" s="31"/>
      <c r="N128" s="83">
        <f>SUMIF('2 - Planting Details'!$B:$B,'1 - Project Details and Scoring'!$J128,'2 - Planting Details'!$F:$F)</f>
        <v>0</v>
      </c>
      <c r="O128" s="83">
        <f>SUMIF('2 - Planting Details'!$B:$B,'1 - Project Details and Scoring'!$J128,'2 - Planting Details'!$L:$L)+SUMIF('2 - Planting Details'!$B:$B,'1 - Project Details and Scoring'!$J128,'2 - Planting Details'!$R:$R)</f>
        <v>0</v>
      </c>
      <c r="P128" s="33"/>
      <c r="Q128" s="83">
        <f t="shared" si="11"/>
        <v>0</v>
      </c>
      <c r="R128" s="83">
        <f t="shared" si="12"/>
        <v>0</v>
      </c>
      <c r="S128" s="83">
        <f t="shared" si="16"/>
        <v>0</v>
      </c>
      <c r="T128" s="84" t="e">
        <f t="shared" si="17"/>
        <v>#DIV/0!</v>
      </c>
      <c r="V128" s="25">
        <f t="shared" si="13"/>
        <v>0</v>
      </c>
      <c r="W128" s="147">
        <f t="shared" si="14"/>
        <v>0</v>
      </c>
      <c r="X128" s="83">
        <f t="shared" si="18"/>
        <v>0</v>
      </c>
      <c r="Y128" s="148" t="e">
        <f t="shared" si="19"/>
        <v>#DIV/0!</v>
      </c>
      <c r="Z128" s="90" t="e">
        <f t="shared" si="15"/>
        <v>#DIV/0!</v>
      </c>
    </row>
    <row r="129" spans="2:26" x14ac:dyDescent="0.25">
      <c r="B129" s="25" t="str">
        <f>IF(COUNTA(C129:C129)&gt;0,MAX($B$15:$B128)+1, "" )</f>
        <v/>
      </c>
      <c r="C129" s="38"/>
      <c r="D129" s="38"/>
      <c r="E129" s="38"/>
      <c r="F129" s="38"/>
      <c r="G129" s="38"/>
      <c r="H129" s="38"/>
      <c r="I129" s="38"/>
      <c r="J129" s="2" t="str">
        <f>IF(C129&gt;"",MAX($J$11:$J128)+1, "" )</f>
        <v/>
      </c>
      <c r="K129" s="2">
        <f t="shared" si="10"/>
        <v>0</v>
      </c>
      <c r="L129" s="31"/>
      <c r="M129" s="31"/>
      <c r="N129" s="83">
        <f>SUMIF('2 - Planting Details'!$B:$B,'1 - Project Details and Scoring'!$J129,'2 - Planting Details'!$F:$F)</f>
        <v>0</v>
      </c>
      <c r="O129" s="83">
        <f>SUMIF('2 - Planting Details'!$B:$B,'1 - Project Details and Scoring'!$J129,'2 - Planting Details'!$L:$L)+SUMIF('2 - Planting Details'!$B:$B,'1 - Project Details and Scoring'!$J129,'2 - Planting Details'!$R:$R)</f>
        <v>0</v>
      </c>
      <c r="P129" s="33"/>
      <c r="Q129" s="83">
        <f t="shared" si="11"/>
        <v>0</v>
      </c>
      <c r="R129" s="83">
        <f t="shared" si="12"/>
        <v>0</v>
      </c>
      <c r="S129" s="83">
        <f t="shared" si="16"/>
        <v>0</v>
      </c>
      <c r="T129" s="84" t="e">
        <f t="shared" si="17"/>
        <v>#DIV/0!</v>
      </c>
      <c r="V129" s="25">
        <f t="shared" si="13"/>
        <v>0</v>
      </c>
      <c r="W129" s="147">
        <f t="shared" si="14"/>
        <v>0</v>
      </c>
      <c r="X129" s="83">
        <f t="shared" si="18"/>
        <v>0</v>
      </c>
      <c r="Y129" s="148" t="e">
        <f t="shared" si="19"/>
        <v>#DIV/0!</v>
      </c>
      <c r="Z129" s="90" t="e">
        <f t="shared" si="15"/>
        <v>#DIV/0!</v>
      </c>
    </row>
    <row r="130" spans="2:26" x14ac:dyDescent="0.25">
      <c r="B130" s="25" t="str">
        <f>IF(COUNTA(C130:C130)&gt;0,MAX($B$15:$B129)+1, "" )</f>
        <v/>
      </c>
      <c r="C130" s="38"/>
      <c r="D130" s="38"/>
      <c r="E130" s="38"/>
      <c r="F130" s="38"/>
      <c r="G130" s="38"/>
      <c r="H130" s="38"/>
      <c r="I130" s="38"/>
      <c r="J130" s="2" t="str">
        <f>IF(C130&gt;"",MAX($J$11:$J129)+1, "" )</f>
        <v/>
      </c>
      <c r="K130" s="2">
        <f t="shared" si="10"/>
        <v>0</v>
      </c>
      <c r="L130" s="31"/>
      <c r="M130" s="31"/>
      <c r="N130" s="83">
        <f>SUMIF('2 - Planting Details'!$B:$B,'1 - Project Details and Scoring'!$J130,'2 - Planting Details'!$F:$F)</f>
        <v>0</v>
      </c>
      <c r="O130" s="83">
        <f>SUMIF('2 - Planting Details'!$B:$B,'1 - Project Details and Scoring'!$J130,'2 - Planting Details'!$L:$L)+SUMIF('2 - Planting Details'!$B:$B,'1 - Project Details and Scoring'!$J130,'2 - Planting Details'!$R:$R)</f>
        <v>0</v>
      </c>
      <c r="P130" s="33"/>
      <c r="Q130" s="83">
        <f t="shared" si="11"/>
        <v>0</v>
      </c>
      <c r="R130" s="83">
        <f t="shared" si="12"/>
        <v>0</v>
      </c>
      <c r="S130" s="83">
        <f t="shared" si="16"/>
        <v>0</v>
      </c>
      <c r="T130" s="84" t="e">
        <f t="shared" si="17"/>
        <v>#DIV/0!</v>
      </c>
      <c r="V130" s="25">
        <f t="shared" si="13"/>
        <v>0</v>
      </c>
      <c r="W130" s="147">
        <f t="shared" si="14"/>
        <v>0</v>
      </c>
      <c r="X130" s="83">
        <f t="shared" si="18"/>
        <v>0</v>
      </c>
      <c r="Y130" s="148" t="e">
        <f t="shared" si="19"/>
        <v>#DIV/0!</v>
      </c>
      <c r="Z130" s="90" t="e">
        <f t="shared" si="15"/>
        <v>#DIV/0!</v>
      </c>
    </row>
    <row r="131" spans="2:26" x14ac:dyDescent="0.25">
      <c r="B131" s="25" t="str">
        <f>IF(COUNTA(C131:C131)&gt;0,MAX($B$15:$B130)+1, "" )</f>
        <v/>
      </c>
      <c r="C131" s="38"/>
      <c r="D131" s="38"/>
      <c r="E131" s="38"/>
      <c r="F131" s="38"/>
      <c r="G131" s="38"/>
      <c r="H131" s="38"/>
      <c r="I131" s="38"/>
      <c r="J131" s="2" t="str">
        <f>IF(C131&gt;"",MAX($J$11:$J130)+1, "" )</f>
        <v/>
      </c>
      <c r="K131" s="2">
        <f t="shared" si="10"/>
        <v>0</v>
      </c>
      <c r="L131" s="31"/>
      <c r="M131" s="31"/>
      <c r="N131" s="83">
        <f>SUMIF('2 - Planting Details'!$B:$B,'1 - Project Details and Scoring'!$J131,'2 - Planting Details'!$F:$F)</f>
        <v>0</v>
      </c>
      <c r="O131" s="83">
        <f>SUMIF('2 - Planting Details'!$B:$B,'1 - Project Details and Scoring'!$J131,'2 - Planting Details'!$L:$L)+SUMIF('2 - Planting Details'!$B:$B,'1 - Project Details and Scoring'!$J131,'2 - Planting Details'!$R:$R)</f>
        <v>0</v>
      </c>
      <c r="P131" s="33"/>
      <c r="Q131" s="83">
        <f t="shared" si="11"/>
        <v>0</v>
      </c>
      <c r="R131" s="83">
        <f t="shared" si="12"/>
        <v>0</v>
      </c>
      <c r="S131" s="83">
        <f t="shared" si="16"/>
        <v>0</v>
      </c>
      <c r="T131" s="84" t="e">
        <f t="shared" si="17"/>
        <v>#DIV/0!</v>
      </c>
      <c r="V131" s="25">
        <f t="shared" si="13"/>
        <v>0</v>
      </c>
      <c r="W131" s="147">
        <f t="shared" si="14"/>
        <v>0</v>
      </c>
      <c r="X131" s="83">
        <f t="shared" si="18"/>
        <v>0</v>
      </c>
      <c r="Y131" s="148" t="e">
        <f t="shared" si="19"/>
        <v>#DIV/0!</v>
      </c>
      <c r="Z131" s="90" t="e">
        <f t="shared" si="15"/>
        <v>#DIV/0!</v>
      </c>
    </row>
    <row r="132" spans="2:26" x14ac:dyDescent="0.25">
      <c r="B132" s="25" t="str">
        <f>IF(COUNTA(C132:C132)&gt;0,MAX($B$15:$B131)+1, "" )</f>
        <v/>
      </c>
      <c r="C132" s="38"/>
      <c r="D132" s="38"/>
      <c r="E132" s="38"/>
      <c r="F132" s="38"/>
      <c r="G132" s="38"/>
      <c r="H132" s="38"/>
      <c r="I132" s="38"/>
      <c r="J132" s="2" t="str">
        <f>IF(C132&gt;"",MAX($J$11:$J131)+1, "" )</f>
        <v/>
      </c>
      <c r="K132" s="2">
        <f t="shared" si="10"/>
        <v>0</v>
      </c>
      <c r="L132" s="31"/>
      <c r="M132" s="31"/>
      <c r="N132" s="83">
        <f>SUMIF('2 - Planting Details'!$B:$B,'1 - Project Details and Scoring'!$J132,'2 - Planting Details'!$F:$F)</f>
        <v>0</v>
      </c>
      <c r="O132" s="83">
        <f>SUMIF('2 - Planting Details'!$B:$B,'1 - Project Details and Scoring'!$J132,'2 - Planting Details'!$L:$L)+SUMIF('2 - Planting Details'!$B:$B,'1 - Project Details and Scoring'!$J132,'2 - Planting Details'!$R:$R)</f>
        <v>0</v>
      </c>
      <c r="P132" s="33"/>
      <c r="Q132" s="83">
        <f t="shared" si="11"/>
        <v>0</v>
      </c>
      <c r="R132" s="83">
        <f t="shared" si="12"/>
        <v>0</v>
      </c>
      <c r="S132" s="83">
        <f t="shared" si="16"/>
        <v>0</v>
      </c>
      <c r="T132" s="84" t="e">
        <f t="shared" si="17"/>
        <v>#DIV/0!</v>
      </c>
      <c r="V132" s="25">
        <f t="shared" si="13"/>
        <v>0</v>
      </c>
      <c r="W132" s="147">
        <f t="shared" si="14"/>
        <v>0</v>
      </c>
      <c r="X132" s="83">
        <f t="shared" si="18"/>
        <v>0</v>
      </c>
      <c r="Y132" s="148" t="e">
        <f t="shared" si="19"/>
        <v>#DIV/0!</v>
      </c>
      <c r="Z132" s="90" t="e">
        <f t="shared" si="15"/>
        <v>#DIV/0!</v>
      </c>
    </row>
    <row r="133" spans="2:26" x14ac:dyDescent="0.25">
      <c r="B133" s="25" t="str">
        <f>IF(COUNTA(C133:C133)&gt;0,MAX($B$15:$B132)+1, "" )</f>
        <v/>
      </c>
      <c r="C133" s="38"/>
      <c r="D133" s="38"/>
      <c r="E133" s="38"/>
      <c r="F133" s="38"/>
      <c r="G133" s="38"/>
      <c r="H133" s="38"/>
      <c r="I133" s="38"/>
      <c r="J133" s="2" t="str">
        <f>IF(C133&gt;"",MAX($J$11:$J132)+1, "" )</f>
        <v/>
      </c>
      <c r="K133" s="2">
        <f t="shared" si="10"/>
        <v>0</v>
      </c>
      <c r="L133" s="31"/>
      <c r="M133" s="31"/>
      <c r="N133" s="83">
        <f>SUMIF('2 - Planting Details'!$B:$B,'1 - Project Details and Scoring'!$J133,'2 - Planting Details'!$F:$F)</f>
        <v>0</v>
      </c>
      <c r="O133" s="83">
        <f>SUMIF('2 - Planting Details'!$B:$B,'1 - Project Details and Scoring'!$J133,'2 - Planting Details'!$L:$L)+SUMIF('2 - Planting Details'!$B:$B,'1 - Project Details and Scoring'!$J133,'2 - Planting Details'!$R:$R)</f>
        <v>0</v>
      </c>
      <c r="P133" s="33"/>
      <c r="Q133" s="83">
        <f t="shared" si="11"/>
        <v>0</v>
      </c>
      <c r="R133" s="83">
        <f t="shared" si="12"/>
        <v>0</v>
      </c>
      <c r="S133" s="83">
        <f t="shared" si="16"/>
        <v>0</v>
      </c>
      <c r="T133" s="84" t="e">
        <f t="shared" si="17"/>
        <v>#DIV/0!</v>
      </c>
      <c r="V133" s="25">
        <f t="shared" si="13"/>
        <v>0</v>
      </c>
      <c r="W133" s="147">
        <f t="shared" si="14"/>
        <v>0</v>
      </c>
      <c r="X133" s="83">
        <f t="shared" si="18"/>
        <v>0</v>
      </c>
      <c r="Y133" s="148" t="e">
        <f t="shared" si="19"/>
        <v>#DIV/0!</v>
      </c>
      <c r="Z133" s="90" t="e">
        <f t="shared" si="15"/>
        <v>#DIV/0!</v>
      </c>
    </row>
    <row r="134" spans="2:26" x14ac:dyDescent="0.25">
      <c r="B134" s="25" t="str">
        <f>IF(COUNTA(C134:C134)&gt;0,MAX($B$15:$B133)+1, "" )</f>
        <v/>
      </c>
      <c r="C134" s="38"/>
      <c r="D134" s="38"/>
      <c r="E134" s="38"/>
      <c r="F134" s="38"/>
      <c r="G134" s="38"/>
      <c r="H134" s="38"/>
      <c r="I134" s="38"/>
      <c r="J134" s="2" t="str">
        <f>IF(C134&gt;"",MAX($J$11:$J133)+1, "" )</f>
        <v/>
      </c>
      <c r="K134" s="2">
        <f t="shared" si="10"/>
        <v>0</v>
      </c>
      <c r="L134" s="31"/>
      <c r="M134" s="31"/>
      <c r="N134" s="83">
        <f>SUMIF('2 - Planting Details'!$B:$B,'1 - Project Details and Scoring'!$J134,'2 - Planting Details'!$F:$F)</f>
        <v>0</v>
      </c>
      <c r="O134" s="83">
        <f>SUMIF('2 - Planting Details'!$B:$B,'1 - Project Details and Scoring'!$J134,'2 - Planting Details'!$L:$L)+SUMIF('2 - Planting Details'!$B:$B,'1 - Project Details and Scoring'!$J134,'2 - Planting Details'!$R:$R)</f>
        <v>0</v>
      </c>
      <c r="P134" s="33"/>
      <c r="Q134" s="83">
        <f t="shared" si="11"/>
        <v>0</v>
      </c>
      <c r="R134" s="83">
        <f t="shared" si="12"/>
        <v>0</v>
      </c>
      <c r="S134" s="83">
        <f t="shared" si="16"/>
        <v>0</v>
      </c>
      <c r="T134" s="84" t="e">
        <f t="shared" si="17"/>
        <v>#DIV/0!</v>
      </c>
      <c r="V134" s="25">
        <f t="shared" si="13"/>
        <v>0</v>
      </c>
      <c r="W134" s="147">
        <f t="shared" si="14"/>
        <v>0</v>
      </c>
      <c r="X134" s="83">
        <f t="shared" si="18"/>
        <v>0</v>
      </c>
      <c r="Y134" s="148" t="e">
        <f t="shared" si="19"/>
        <v>#DIV/0!</v>
      </c>
      <c r="Z134" s="90" t="e">
        <f t="shared" si="15"/>
        <v>#DIV/0!</v>
      </c>
    </row>
    <row r="135" spans="2:26" x14ac:dyDescent="0.25">
      <c r="B135" s="25" t="str">
        <f>IF(COUNTA(C135:C135)&gt;0,MAX($B$15:$B134)+1, "" )</f>
        <v/>
      </c>
      <c r="C135" s="38"/>
      <c r="D135" s="38"/>
      <c r="E135" s="38"/>
      <c r="F135" s="38"/>
      <c r="G135" s="38"/>
      <c r="H135" s="38"/>
      <c r="I135" s="38"/>
      <c r="J135" s="2" t="str">
        <f>IF(C135&gt;"",MAX($J$11:$J134)+1, "" )</f>
        <v/>
      </c>
      <c r="K135" s="2">
        <f t="shared" si="10"/>
        <v>0</v>
      </c>
      <c r="L135" s="31"/>
      <c r="M135" s="31"/>
      <c r="N135" s="83">
        <f>SUMIF('2 - Planting Details'!$B:$B,'1 - Project Details and Scoring'!$J135,'2 - Planting Details'!$F:$F)</f>
        <v>0</v>
      </c>
      <c r="O135" s="83">
        <f>SUMIF('2 - Planting Details'!$B:$B,'1 - Project Details and Scoring'!$J135,'2 - Planting Details'!$L:$L)+SUMIF('2 - Planting Details'!$B:$B,'1 - Project Details and Scoring'!$J135,'2 - Planting Details'!$R:$R)</f>
        <v>0</v>
      </c>
      <c r="P135" s="33"/>
      <c r="Q135" s="83">
        <f t="shared" si="11"/>
        <v>0</v>
      </c>
      <c r="R135" s="83">
        <f t="shared" si="12"/>
        <v>0</v>
      </c>
      <c r="S135" s="83">
        <f t="shared" si="16"/>
        <v>0</v>
      </c>
      <c r="T135" s="84" t="e">
        <f t="shared" si="17"/>
        <v>#DIV/0!</v>
      </c>
      <c r="V135" s="25">
        <f t="shared" si="13"/>
        <v>0</v>
      </c>
      <c r="W135" s="147">
        <f t="shared" si="14"/>
        <v>0</v>
      </c>
      <c r="X135" s="83">
        <f t="shared" si="18"/>
        <v>0</v>
      </c>
      <c r="Y135" s="148" t="e">
        <f t="shared" si="19"/>
        <v>#DIV/0!</v>
      </c>
      <c r="Z135" s="90" t="e">
        <f t="shared" si="15"/>
        <v>#DIV/0!</v>
      </c>
    </row>
    <row r="136" spans="2:26" x14ac:dyDescent="0.25">
      <c r="B136" s="25" t="str">
        <f>IF(COUNTA(C136:C136)&gt;0,MAX($B$15:$B135)+1, "" )</f>
        <v/>
      </c>
      <c r="C136" s="38"/>
      <c r="D136" s="38"/>
      <c r="E136" s="38"/>
      <c r="F136" s="38"/>
      <c r="G136" s="38"/>
      <c r="H136" s="38"/>
      <c r="I136" s="38"/>
      <c r="J136" s="2" t="str">
        <f>IF(C136&gt;"",MAX($J$11:$J135)+1, "" )</f>
        <v/>
      </c>
      <c r="K136" s="2">
        <f t="shared" si="10"/>
        <v>0</v>
      </c>
      <c r="L136" s="31"/>
      <c r="M136" s="31"/>
      <c r="N136" s="83">
        <f>SUMIF('2 - Planting Details'!$B:$B,'1 - Project Details and Scoring'!$J136,'2 - Planting Details'!$F:$F)</f>
        <v>0</v>
      </c>
      <c r="O136" s="83">
        <f>SUMIF('2 - Planting Details'!$B:$B,'1 - Project Details and Scoring'!$J136,'2 - Planting Details'!$L:$L)+SUMIF('2 - Planting Details'!$B:$B,'1 - Project Details and Scoring'!$J136,'2 - Planting Details'!$R:$R)</f>
        <v>0</v>
      </c>
      <c r="P136" s="33"/>
      <c r="Q136" s="83">
        <f t="shared" si="11"/>
        <v>0</v>
      </c>
      <c r="R136" s="83">
        <f t="shared" si="12"/>
        <v>0</v>
      </c>
      <c r="S136" s="83">
        <f t="shared" si="16"/>
        <v>0</v>
      </c>
      <c r="T136" s="84" t="e">
        <f t="shared" si="17"/>
        <v>#DIV/0!</v>
      </c>
      <c r="V136" s="25">
        <f t="shared" si="13"/>
        <v>0</v>
      </c>
      <c r="W136" s="147">
        <f t="shared" si="14"/>
        <v>0</v>
      </c>
      <c r="X136" s="83">
        <f t="shared" si="18"/>
        <v>0</v>
      </c>
      <c r="Y136" s="148" t="e">
        <f t="shared" si="19"/>
        <v>#DIV/0!</v>
      </c>
      <c r="Z136" s="90" t="e">
        <f t="shared" si="15"/>
        <v>#DIV/0!</v>
      </c>
    </row>
    <row r="137" spans="2:26" x14ac:dyDescent="0.25">
      <c r="B137" s="25" t="str">
        <f>IF(COUNTA(C137:C137)&gt;0,MAX($B$15:$B136)+1, "" )</f>
        <v/>
      </c>
      <c r="C137" s="38"/>
      <c r="D137" s="38"/>
      <c r="E137" s="38"/>
      <c r="F137" s="38"/>
      <c r="G137" s="38"/>
      <c r="H137" s="38"/>
      <c r="I137" s="38"/>
      <c r="J137" s="2" t="str">
        <f>IF(C137&gt;"",MAX($J$11:$J136)+1, "" )</f>
        <v/>
      </c>
      <c r="K137" s="2">
        <f t="shared" si="10"/>
        <v>0</v>
      </c>
      <c r="L137" s="31"/>
      <c r="M137" s="31"/>
      <c r="N137" s="83">
        <f>SUMIF('2 - Planting Details'!$B:$B,'1 - Project Details and Scoring'!$J137,'2 - Planting Details'!$F:$F)</f>
        <v>0</v>
      </c>
      <c r="O137" s="83">
        <f>SUMIF('2 - Planting Details'!$B:$B,'1 - Project Details and Scoring'!$J137,'2 - Planting Details'!$L:$L)+SUMIF('2 - Planting Details'!$B:$B,'1 - Project Details and Scoring'!$J137,'2 - Planting Details'!$R:$R)</f>
        <v>0</v>
      </c>
      <c r="P137" s="33"/>
      <c r="Q137" s="83">
        <f t="shared" si="11"/>
        <v>0</v>
      </c>
      <c r="R137" s="83">
        <f t="shared" si="12"/>
        <v>0</v>
      </c>
      <c r="S137" s="83">
        <f t="shared" si="16"/>
        <v>0</v>
      </c>
      <c r="T137" s="84" t="e">
        <f t="shared" si="17"/>
        <v>#DIV/0!</v>
      </c>
      <c r="V137" s="25">
        <f t="shared" si="13"/>
        <v>0</v>
      </c>
      <c r="W137" s="147">
        <f t="shared" si="14"/>
        <v>0</v>
      </c>
      <c r="X137" s="83">
        <f t="shared" si="18"/>
        <v>0</v>
      </c>
      <c r="Y137" s="148" t="e">
        <f t="shared" si="19"/>
        <v>#DIV/0!</v>
      </c>
      <c r="Z137" s="90" t="e">
        <f t="shared" si="15"/>
        <v>#DIV/0!</v>
      </c>
    </row>
    <row r="138" spans="2:26" x14ac:dyDescent="0.25">
      <c r="B138" s="25" t="str">
        <f>IF(COUNTA(C138:C138)&gt;0,MAX($B$15:$B137)+1, "" )</f>
        <v/>
      </c>
      <c r="C138" s="38"/>
      <c r="D138" s="38"/>
      <c r="E138" s="38"/>
      <c r="F138" s="38"/>
      <c r="G138" s="38"/>
      <c r="H138" s="38"/>
      <c r="I138" s="38"/>
      <c r="J138" s="2" t="str">
        <f>IF(C138&gt;"",MAX($J$11:$J137)+1, "" )</f>
        <v/>
      </c>
      <c r="K138" s="2">
        <f t="shared" si="10"/>
        <v>0</v>
      </c>
      <c r="L138" s="31"/>
      <c r="M138" s="31"/>
      <c r="N138" s="83">
        <f>SUMIF('2 - Planting Details'!$B:$B,'1 - Project Details and Scoring'!$J138,'2 - Planting Details'!$F:$F)</f>
        <v>0</v>
      </c>
      <c r="O138" s="83">
        <f>SUMIF('2 - Planting Details'!$B:$B,'1 - Project Details and Scoring'!$J138,'2 - Planting Details'!$L:$L)+SUMIF('2 - Planting Details'!$B:$B,'1 - Project Details and Scoring'!$J138,'2 - Planting Details'!$R:$R)</f>
        <v>0</v>
      </c>
      <c r="P138" s="33"/>
      <c r="Q138" s="83">
        <f t="shared" si="11"/>
        <v>0</v>
      </c>
      <c r="R138" s="83">
        <f t="shared" si="12"/>
        <v>0</v>
      </c>
      <c r="S138" s="83">
        <f t="shared" si="16"/>
        <v>0</v>
      </c>
      <c r="T138" s="84" t="e">
        <f t="shared" si="17"/>
        <v>#DIV/0!</v>
      </c>
      <c r="V138" s="25">
        <f t="shared" si="13"/>
        <v>0</v>
      </c>
      <c r="W138" s="147">
        <f t="shared" si="14"/>
        <v>0</v>
      </c>
      <c r="X138" s="83">
        <f t="shared" si="18"/>
        <v>0</v>
      </c>
      <c r="Y138" s="148" t="e">
        <f t="shared" si="19"/>
        <v>#DIV/0!</v>
      </c>
      <c r="Z138" s="90" t="e">
        <f t="shared" si="15"/>
        <v>#DIV/0!</v>
      </c>
    </row>
    <row r="139" spans="2:26" x14ac:dyDescent="0.25">
      <c r="B139" s="25" t="str">
        <f>IF(COUNTA(C139:C139)&gt;0,MAX($B$15:$B138)+1, "" )</f>
        <v/>
      </c>
      <c r="C139" s="38"/>
      <c r="D139" s="38"/>
      <c r="E139" s="38"/>
      <c r="F139" s="38"/>
      <c r="G139" s="38"/>
      <c r="H139" s="38"/>
      <c r="I139" s="38"/>
      <c r="J139" s="2" t="str">
        <f>IF(C139&gt;"",MAX($J$11:$J138)+1, "" )</f>
        <v/>
      </c>
      <c r="K139" s="2">
        <f t="shared" si="10"/>
        <v>0</v>
      </c>
      <c r="L139" s="31"/>
      <c r="M139" s="31"/>
      <c r="N139" s="83">
        <f>SUMIF('2 - Planting Details'!$B:$B,'1 - Project Details and Scoring'!$J139,'2 - Planting Details'!$F:$F)</f>
        <v>0</v>
      </c>
      <c r="O139" s="83">
        <f>SUMIF('2 - Planting Details'!$B:$B,'1 - Project Details and Scoring'!$J139,'2 - Planting Details'!$L:$L)+SUMIF('2 - Planting Details'!$B:$B,'1 - Project Details and Scoring'!$J139,'2 - Planting Details'!$R:$R)</f>
        <v>0</v>
      </c>
      <c r="P139" s="33"/>
      <c r="Q139" s="83">
        <f t="shared" si="11"/>
        <v>0</v>
      </c>
      <c r="R139" s="83">
        <f t="shared" si="12"/>
        <v>0</v>
      </c>
      <c r="S139" s="83">
        <f t="shared" si="16"/>
        <v>0</v>
      </c>
      <c r="T139" s="84" t="e">
        <f t="shared" si="17"/>
        <v>#DIV/0!</v>
      </c>
      <c r="V139" s="25">
        <f t="shared" si="13"/>
        <v>0</v>
      </c>
      <c r="W139" s="147">
        <f t="shared" si="14"/>
        <v>0</v>
      </c>
      <c r="X139" s="83">
        <f t="shared" si="18"/>
        <v>0</v>
      </c>
      <c r="Y139" s="148" t="e">
        <f t="shared" si="19"/>
        <v>#DIV/0!</v>
      </c>
      <c r="Z139" s="90" t="e">
        <f t="shared" si="15"/>
        <v>#DIV/0!</v>
      </c>
    </row>
    <row r="140" spans="2:26" x14ac:dyDescent="0.25">
      <c r="B140" s="25" t="str">
        <f>IF(COUNTA(C140:C140)&gt;0,MAX($B$15:$B139)+1, "" )</f>
        <v/>
      </c>
      <c r="C140" s="38"/>
      <c r="D140" s="38"/>
      <c r="E140" s="38"/>
      <c r="F140" s="38"/>
      <c r="G140" s="38"/>
      <c r="H140" s="38"/>
      <c r="I140" s="38"/>
      <c r="J140" s="2" t="str">
        <f>IF(C140&gt;"",MAX($J$11:$J139)+1, "" )</f>
        <v/>
      </c>
      <c r="K140" s="2">
        <f t="shared" si="10"/>
        <v>0</v>
      </c>
      <c r="L140" s="31"/>
      <c r="M140" s="31"/>
      <c r="N140" s="83">
        <f>SUMIF('2 - Planting Details'!$B:$B,'1 - Project Details and Scoring'!$J140,'2 - Planting Details'!$F:$F)</f>
        <v>0</v>
      </c>
      <c r="O140" s="83">
        <f>SUMIF('2 - Planting Details'!$B:$B,'1 - Project Details and Scoring'!$J140,'2 - Planting Details'!$L:$L)+SUMIF('2 - Planting Details'!$B:$B,'1 - Project Details and Scoring'!$J140,'2 - Planting Details'!$R:$R)</f>
        <v>0</v>
      </c>
      <c r="P140" s="33"/>
      <c r="Q140" s="83">
        <f t="shared" si="11"/>
        <v>0</v>
      </c>
      <c r="R140" s="83">
        <f t="shared" si="12"/>
        <v>0</v>
      </c>
      <c r="S140" s="83">
        <f t="shared" si="16"/>
        <v>0</v>
      </c>
      <c r="T140" s="84" t="e">
        <f t="shared" si="17"/>
        <v>#DIV/0!</v>
      </c>
      <c r="V140" s="25">
        <f t="shared" si="13"/>
        <v>0</v>
      </c>
      <c r="W140" s="147">
        <f t="shared" si="14"/>
        <v>0</v>
      </c>
      <c r="X140" s="83">
        <f t="shared" si="18"/>
        <v>0</v>
      </c>
      <c r="Y140" s="148" t="e">
        <f t="shared" si="19"/>
        <v>#DIV/0!</v>
      </c>
      <c r="Z140" s="90" t="e">
        <f t="shared" si="15"/>
        <v>#DIV/0!</v>
      </c>
    </row>
    <row r="141" spans="2:26" x14ac:dyDescent="0.25">
      <c r="B141" s="25" t="str">
        <f>IF(COUNTA(C141:C141)&gt;0,MAX($B$15:$B140)+1, "" )</f>
        <v/>
      </c>
      <c r="C141" s="38"/>
      <c r="D141" s="38"/>
      <c r="E141" s="38"/>
      <c r="F141" s="38"/>
      <c r="G141" s="38"/>
      <c r="H141" s="38"/>
      <c r="I141" s="38"/>
      <c r="J141" s="2" t="str">
        <f>IF(C141&gt;"",MAX($J$11:$J140)+1, "" )</f>
        <v/>
      </c>
      <c r="K141" s="2">
        <f t="shared" si="10"/>
        <v>0</v>
      </c>
      <c r="L141" s="31"/>
      <c r="M141" s="31"/>
      <c r="N141" s="83">
        <f>SUMIF('2 - Planting Details'!$B:$B,'1 - Project Details and Scoring'!$J141,'2 - Planting Details'!$F:$F)</f>
        <v>0</v>
      </c>
      <c r="O141" s="83">
        <f>SUMIF('2 - Planting Details'!$B:$B,'1 - Project Details and Scoring'!$J141,'2 - Planting Details'!$L:$L)+SUMIF('2 - Planting Details'!$B:$B,'1 - Project Details and Scoring'!$J141,'2 - Planting Details'!$R:$R)</f>
        <v>0</v>
      </c>
      <c r="P141" s="33"/>
      <c r="Q141" s="83">
        <f t="shared" si="11"/>
        <v>0</v>
      </c>
      <c r="R141" s="83">
        <f t="shared" si="12"/>
        <v>0</v>
      </c>
      <c r="S141" s="83">
        <f t="shared" si="16"/>
        <v>0</v>
      </c>
      <c r="T141" s="84" t="e">
        <f t="shared" si="17"/>
        <v>#DIV/0!</v>
      </c>
      <c r="V141" s="25">
        <f t="shared" si="13"/>
        <v>0</v>
      </c>
      <c r="W141" s="147">
        <f t="shared" si="14"/>
        <v>0</v>
      </c>
      <c r="X141" s="83">
        <f t="shared" si="18"/>
        <v>0</v>
      </c>
      <c r="Y141" s="148" t="e">
        <f t="shared" si="19"/>
        <v>#DIV/0!</v>
      </c>
      <c r="Z141" s="90" t="e">
        <f t="shared" si="15"/>
        <v>#DIV/0!</v>
      </c>
    </row>
    <row r="142" spans="2:26" x14ac:dyDescent="0.25">
      <c r="B142" s="25" t="str">
        <f>IF(COUNTA(C142:C142)&gt;0,MAX($B$15:$B141)+1, "" )</f>
        <v/>
      </c>
      <c r="C142" s="38"/>
      <c r="D142" s="38"/>
      <c r="E142" s="38"/>
      <c r="F142" s="38"/>
      <c r="G142" s="38"/>
      <c r="H142" s="38"/>
      <c r="I142" s="38"/>
      <c r="J142" s="2" t="str">
        <f>IF(C142&gt;"",MAX($J$11:$J141)+1, "" )</f>
        <v/>
      </c>
      <c r="K142" s="2">
        <f t="shared" si="10"/>
        <v>0</v>
      </c>
      <c r="L142" s="31"/>
      <c r="M142" s="31"/>
      <c r="N142" s="83">
        <f>SUMIF('2 - Planting Details'!$B:$B,'1 - Project Details and Scoring'!$J142,'2 - Planting Details'!$F:$F)</f>
        <v>0</v>
      </c>
      <c r="O142" s="83">
        <f>SUMIF('2 - Planting Details'!$B:$B,'1 - Project Details and Scoring'!$J142,'2 - Planting Details'!$L:$L)+SUMIF('2 - Planting Details'!$B:$B,'1 - Project Details and Scoring'!$J142,'2 - Planting Details'!$R:$R)</f>
        <v>0</v>
      </c>
      <c r="P142" s="33"/>
      <c r="Q142" s="83">
        <f t="shared" si="11"/>
        <v>0</v>
      </c>
      <c r="R142" s="83">
        <f t="shared" si="12"/>
        <v>0</v>
      </c>
      <c r="S142" s="83">
        <f t="shared" si="16"/>
        <v>0</v>
      </c>
      <c r="T142" s="84" t="e">
        <f t="shared" si="17"/>
        <v>#DIV/0!</v>
      </c>
      <c r="V142" s="25">
        <f t="shared" si="13"/>
        <v>0</v>
      </c>
      <c r="W142" s="147">
        <f t="shared" si="14"/>
        <v>0</v>
      </c>
      <c r="X142" s="83">
        <f t="shared" si="18"/>
        <v>0</v>
      </c>
      <c r="Y142" s="148" t="e">
        <f t="shared" si="19"/>
        <v>#DIV/0!</v>
      </c>
      <c r="Z142" s="90" t="e">
        <f t="shared" si="15"/>
        <v>#DIV/0!</v>
      </c>
    </row>
    <row r="143" spans="2:26" x14ac:dyDescent="0.25">
      <c r="B143" s="25" t="str">
        <f>IF(COUNTA(C143:C143)&gt;0,MAX($B$15:$B142)+1, "" )</f>
        <v/>
      </c>
      <c r="C143" s="38"/>
      <c r="D143" s="38"/>
      <c r="E143" s="38"/>
      <c r="F143" s="38"/>
      <c r="G143" s="38"/>
      <c r="H143" s="38"/>
      <c r="I143" s="38"/>
      <c r="J143" s="2" t="str">
        <f>IF(C143&gt;"",MAX($J$11:$J142)+1, "" )</f>
        <v/>
      </c>
      <c r="K143" s="2">
        <f t="shared" si="10"/>
        <v>0</v>
      </c>
      <c r="L143" s="31"/>
      <c r="M143" s="31"/>
      <c r="N143" s="83">
        <f>SUMIF('2 - Planting Details'!$B:$B,'1 - Project Details and Scoring'!$J143,'2 - Planting Details'!$F:$F)</f>
        <v>0</v>
      </c>
      <c r="O143" s="83">
        <f>SUMIF('2 - Planting Details'!$B:$B,'1 - Project Details and Scoring'!$J143,'2 - Planting Details'!$L:$L)+SUMIF('2 - Planting Details'!$B:$B,'1 - Project Details and Scoring'!$J143,'2 - Planting Details'!$R:$R)</f>
        <v>0</v>
      </c>
      <c r="P143" s="33"/>
      <c r="Q143" s="83">
        <f t="shared" si="11"/>
        <v>0</v>
      </c>
      <c r="R143" s="83">
        <f t="shared" si="12"/>
        <v>0</v>
      </c>
      <c r="S143" s="83">
        <f t="shared" si="16"/>
        <v>0</v>
      </c>
      <c r="T143" s="84" t="e">
        <f t="shared" si="17"/>
        <v>#DIV/0!</v>
      </c>
      <c r="V143" s="25">
        <f t="shared" si="13"/>
        <v>0</v>
      </c>
      <c r="W143" s="147">
        <f t="shared" si="14"/>
        <v>0</v>
      </c>
      <c r="X143" s="83">
        <f t="shared" si="18"/>
        <v>0</v>
      </c>
      <c r="Y143" s="148" t="e">
        <f t="shared" si="19"/>
        <v>#DIV/0!</v>
      </c>
      <c r="Z143" s="90" t="e">
        <f t="shared" si="15"/>
        <v>#DIV/0!</v>
      </c>
    </row>
    <row r="144" spans="2:26" x14ac:dyDescent="0.25">
      <c r="B144" s="25" t="str">
        <f>IF(COUNTA(C144:C144)&gt;0,MAX($B$15:$B143)+1, "" )</f>
        <v/>
      </c>
      <c r="C144" s="38"/>
      <c r="D144" s="38"/>
      <c r="E144" s="38"/>
      <c r="F144" s="38"/>
      <c r="G144" s="38"/>
      <c r="H144" s="38"/>
      <c r="I144" s="38"/>
      <c r="J144" s="2" t="str">
        <f>IF(C144&gt;"",MAX($J$11:$J143)+1, "" )</f>
        <v/>
      </c>
      <c r="K144" s="2">
        <f t="shared" si="10"/>
        <v>0</v>
      </c>
      <c r="L144" s="31"/>
      <c r="M144" s="31"/>
      <c r="N144" s="83">
        <f>SUMIF('2 - Planting Details'!$B:$B,'1 - Project Details and Scoring'!$J144,'2 - Planting Details'!$F:$F)</f>
        <v>0</v>
      </c>
      <c r="O144" s="83">
        <f>SUMIF('2 - Planting Details'!$B:$B,'1 - Project Details and Scoring'!$J144,'2 - Planting Details'!$L:$L)+SUMIF('2 - Planting Details'!$B:$B,'1 - Project Details and Scoring'!$J144,'2 - Planting Details'!$R:$R)</f>
        <v>0</v>
      </c>
      <c r="P144" s="33"/>
      <c r="Q144" s="83">
        <f t="shared" si="11"/>
        <v>0</v>
      </c>
      <c r="R144" s="83">
        <f t="shared" si="12"/>
        <v>0</v>
      </c>
      <c r="S144" s="83">
        <f t="shared" si="16"/>
        <v>0</v>
      </c>
      <c r="T144" s="84" t="e">
        <f t="shared" si="17"/>
        <v>#DIV/0!</v>
      </c>
      <c r="V144" s="25">
        <f t="shared" si="13"/>
        <v>0</v>
      </c>
      <c r="W144" s="147">
        <f t="shared" si="14"/>
        <v>0</v>
      </c>
      <c r="X144" s="83">
        <f t="shared" si="18"/>
        <v>0</v>
      </c>
      <c r="Y144" s="148" t="e">
        <f t="shared" si="19"/>
        <v>#DIV/0!</v>
      </c>
      <c r="Z144" s="90" t="e">
        <f t="shared" si="15"/>
        <v>#DIV/0!</v>
      </c>
    </row>
    <row r="145" spans="2:26" x14ac:dyDescent="0.25">
      <c r="B145" s="25" t="str">
        <f>IF(COUNTA(C145:C145)&gt;0,MAX($B$15:$B144)+1, "" )</f>
        <v/>
      </c>
      <c r="C145" s="38"/>
      <c r="D145" s="38"/>
      <c r="E145" s="38"/>
      <c r="F145" s="38"/>
      <c r="G145" s="38"/>
      <c r="H145" s="38"/>
      <c r="I145" s="38"/>
      <c r="J145" s="2" t="str">
        <f>IF(C145&gt;"",MAX($J$11:$J144)+1, "" )</f>
        <v/>
      </c>
      <c r="K145" s="2">
        <f t="shared" si="10"/>
        <v>0</v>
      </c>
      <c r="L145" s="31"/>
      <c r="M145" s="31"/>
      <c r="N145" s="83">
        <f>SUMIF('2 - Planting Details'!$B:$B,'1 - Project Details and Scoring'!$J145,'2 - Planting Details'!$F:$F)</f>
        <v>0</v>
      </c>
      <c r="O145" s="83">
        <f>SUMIF('2 - Planting Details'!$B:$B,'1 - Project Details and Scoring'!$J145,'2 - Planting Details'!$L:$L)+SUMIF('2 - Planting Details'!$B:$B,'1 - Project Details and Scoring'!$J145,'2 - Planting Details'!$R:$R)</f>
        <v>0</v>
      </c>
      <c r="P145" s="33"/>
      <c r="Q145" s="83">
        <f t="shared" si="11"/>
        <v>0</v>
      </c>
      <c r="R145" s="83">
        <f t="shared" si="12"/>
        <v>0</v>
      </c>
      <c r="S145" s="83">
        <f t="shared" si="16"/>
        <v>0</v>
      </c>
      <c r="T145" s="84" t="e">
        <f t="shared" si="17"/>
        <v>#DIV/0!</v>
      </c>
      <c r="V145" s="25">
        <f t="shared" si="13"/>
        <v>0</v>
      </c>
      <c r="W145" s="147">
        <f t="shared" si="14"/>
        <v>0</v>
      </c>
      <c r="X145" s="83">
        <f t="shared" si="18"/>
        <v>0</v>
      </c>
      <c r="Y145" s="148" t="e">
        <f t="shared" si="19"/>
        <v>#DIV/0!</v>
      </c>
      <c r="Z145" s="90" t="e">
        <f t="shared" si="15"/>
        <v>#DIV/0!</v>
      </c>
    </row>
    <row r="146" spans="2:26" x14ac:dyDescent="0.25">
      <c r="B146" s="25" t="str">
        <f>IF(COUNTA(C146:C146)&gt;0,MAX($B$15:$B145)+1, "" )</f>
        <v/>
      </c>
      <c r="C146" s="38"/>
      <c r="D146" s="38"/>
      <c r="E146" s="38"/>
      <c r="F146" s="38"/>
      <c r="G146" s="38"/>
      <c r="H146" s="38"/>
      <c r="I146" s="38"/>
      <c r="J146" s="2" t="str">
        <f>IF(C146&gt;"",MAX($J$11:$J145)+1, "" )</f>
        <v/>
      </c>
      <c r="K146" s="2">
        <f t="shared" ref="K146:K209" si="20">C146</f>
        <v>0</v>
      </c>
      <c r="L146" s="31"/>
      <c r="M146" s="31"/>
      <c r="N146" s="83">
        <f>SUMIF('2 - Planting Details'!$B:$B,'1 - Project Details and Scoring'!$J146,'2 - Planting Details'!$F:$F)</f>
        <v>0</v>
      </c>
      <c r="O146" s="83">
        <f>SUMIF('2 - Planting Details'!$B:$B,'1 - Project Details and Scoring'!$J146,'2 - Planting Details'!$L:$L)+SUMIF('2 - Planting Details'!$B:$B,'1 - Project Details and Scoring'!$J146,'2 - Planting Details'!$R:$R)</f>
        <v>0</v>
      </c>
      <c r="P146" s="33"/>
      <c r="Q146" s="83">
        <f t="shared" ref="Q146:Q209" si="21">IF(N146&gt;0,IF(G146="yes",100,0),0)</f>
        <v>0</v>
      </c>
      <c r="R146" s="83">
        <f t="shared" ref="R146:R209" si="22">IF(N146&gt;0,
IF(H146="low",100,
IF(H146="Medium",50,0)),
0)</f>
        <v>0</v>
      </c>
      <c r="S146" s="83">
        <f t="shared" si="16"/>
        <v>0</v>
      </c>
      <c r="T146" s="84" t="e">
        <f t="shared" si="17"/>
        <v>#DIV/0!</v>
      </c>
      <c r="V146" s="25">
        <f t="shared" ref="V146:V209" si="23">IF(O146&gt;0,
IF(G146="yes",100,0),0)</f>
        <v>0</v>
      </c>
      <c r="W146" s="147">
        <f t="shared" ref="W146:W209" si="24">IF(O146&gt;0,
IF(H146="low",100,
IF(H146="Medium",50,0)),
0)</f>
        <v>0</v>
      </c>
      <c r="X146" s="83">
        <f t="shared" si="18"/>
        <v>0</v>
      </c>
      <c r="Y146" s="148" t="e">
        <f t="shared" si="19"/>
        <v>#DIV/0!</v>
      </c>
      <c r="Z146" s="90" t="e">
        <f t="shared" ref="Z146:Z209" si="25">IF(B146&gt;0,
IF(T146=0,Y146,
IF(Y146=0,T146,
(AVERAGE(T146,Y146)))),
"")</f>
        <v>#DIV/0!</v>
      </c>
    </row>
    <row r="147" spans="2:26" x14ac:dyDescent="0.25">
      <c r="B147" s="25" t="str">
        <f>IF(COUNTA(C147:C147)&gt;0,MAX($B$15:$B146)+1, "" )</f>
        <v/>
      </c>
      <c r="C147" s="38"/>
      <c r="D147" s="38"/>
      <c r="E147" s="38"/>
      <c r="F147" s="38"/>
      <c r="G147" s="38"/>
      <c r="H147" s="38"/>
      <c r="I147" s="38"/>
      <c r="J147" s="2" t="str">
        <f>IF(C147&gt;"",MAX($J$11:$J146)+1, "" )</f>
        <v/>
      </c>
      <c r="K147" s="2">
        <f t="shared" si="20"/>
        <v>0</v>
      </c>
      <c r="L147" s="31"/>
      <c r="M147" s="31"/>
      <c r="N147" s="83">
        <f>SUMIF('2 - Planting Details'!$B:$B,'1 - Project Details and Scoring'!$J147,'2 - Planting Details'!$F:$F)</f>
        <v>0</v>
      </c>
      <c r="O147" s="83">
        <f>SUMIF('2 - Planting Details'!$B:$B,'1 - Project Details and Scoring'!$J147,'2 - Planting Details'!$L:$L)+SUMIF('2 - Planting Details'!$B:$B,'1 - Project Details and Scoring'!$J147,'2 - Planting Details'!$R:$R)</f>
        <v>0</v>
      </c>
      <c r="P147" s="33"/>
      <c r="Q147" s="83">
        <f t="shared" si="21"/>
        <v>0</v>
      </c>
      <c r="R147" s="83">
        <f t="shared" si="22"/>
        <v>0</v>
      </c>
      <c r="S147" s="83">
        <f t="shared" ref="S147:S210" si="26">Q147+R147</f>
        <v>0</v>
      </c>
      <c r="T147" s="84" t="e">
        <f t="shared" ref="T147:T210" si="27">S147*(N147/$N$17)</f>
        <v>#DIV/0!</v>
      </c>
      <c r="V147" s="25">
        <f t="shared" si="23"/>
        <v>0</v>
      </c>
      <c r="W147" s="147">
        <f t="shared" si="24"/>
        <v>0</v>
      </c>
      <c r="X147" s="83">
        <f t="shared" ref="X147:X210" si="28">V147+W147</f>
        <v>0</v>
      </c>
      <c r="Y147" s="148" t="e">
        <f t="shared" ref="Y147:Y210" si="29">X147*(O147/$O$17)</f>
        <v>#DIV/0!</v>
      </c>
      <c r="Z147" s="90" t="e">
        <f t="shared" si="25"/>
        <v>#DIV/0!</v>
      </c>
    </row>
    <row r="148" spans="2:26" x14ac:dyDescent="0.25">
      <c r="B148" s="25" t="str">
        <f>IF(COUNTA(C148:C148)&gt;0,MAX($B$15:$B147)+1, "" )</f>
        <v/>
      </c>
      <c r="C148" s="38"/>
      <c r="D148" s="38"/>
      <c r="E148" s="38"/>
      <c r="F148" s="38"/>
      <c r="G148" s="38"/>
      <c r="H148" s="38"/>
      <c r="I148" s="38"/>
      <c r="J148" s="2" t="str">
        <f>IF(C148&gt;"",MAX($J$11:$J147)+1, "" )</f>
        <v/>
      </c>
      <c r="K148" s="2">
        <f t="shared" si="20"/>
        <v>0</v>
      </c>
      <c r="L148" s="31"/>
      <c r="M148" s="31"/>
      <c r="N148" s="83">
        <f>SUMIF('2 - Planting Details'!$B:$B,'1 - Project Details and Scoring'!$J148,'2 - Planting Details'!$F:$F)</f>
        <v>0</v>
      </c>
      <c r="O148" s="83">
        <f>SUMIF('2 - Planting Details'!$B:$B,'1 - Project Details and Scoring'!$J148,'2 - Planting Details'!$L:$L)+SUMIF('2 - Planting Details'!$B:$B,'1 - Project Details and Scoring'!$J148,'2 - Planting Details'!$R:$R)</f>
        <v>0</v>
      </c>
      <c r="P148" s="33"/>
      <c r="Q148" s="83">
        <f t="shared" si="21"/>
        <v>0</v>
      </c>
      <c r="R148" s="83">
        <f t="shared" si="22"/>
        <v>0</v>
      </c>
      <c r="S148" s="83">
        <f t="shared" si="26"/>
        <v>0</v>
      </c>
      <c r="T148" s="84" t="e">
        <f t="shared" si="27"/>
        <v>#DIV/0!</v>
      </c>
      <c r="V148" s="25">
        <f t="shared" si="23"/>
        <v>0</v>
      </c>
      <c r="W148" s="147">
        <f t="shared" si="24"/>
        <v>0</v>
      </c>
      <c r="X148" s="83">
        <f t="shared" si="28"/>
        <v>0</v>
      </c>
      <c r="Y148" s="148" t="e">
        <f t="shared" si="29"/>
        <v>#DIV/0!</v>
      </c>
      <c r="Z148" s="90" t="e">
        <f t="shared" si="25"/>
        <v>#DIV/0!</v>
      </c>
    </row>
    <row r="149" spans="2:26" x14ac:dyDescent="0.25">
      <c r="B149" s="25" t="str">
        <f>IF(COUNTA(C149:C149)&gt;0,MAX($B$15:$B148)+1, "" )</f>
        <v/>
      </c>
      <c r="C149" s="38"/>
      <c r="D149" s="38"/>
      <c r="E149" s="38"/>
      <c r="F149" s="38"/>
      <c r="G149" s="38"/>
      <c r="H149" s="38"/>
      <c r="I149" s="38"/>
      <c r="J149" s="2" t="str">
        <f>IF(C149&gt;"",MAX($J$11:$J148)+1, "" )</f>
        <v/>
      </c>
      <c r="K149" s="2">
        <f t="shared" si="20"/>
        <v>0</v>
      </c>
      <c r="L149" s="31"/>
      <c r="M149" s="31"/>
      <c r="N149" s="83">
        <f>SUMIF('2 - Planting Details'!$B:$B,'1 - Project Details and Scoring'!$J149,'2 - Planting Details'!$F:$F)</f>
        <v>0</v>
      </c>
      <c r="O149" s="83">
        <f>SUMIF('2 - Planting Details'!$B:$B,'1 - Project Details and Scoring'!$J149,'2 - Planting Details'!$L:$L)+SUMIF('2 - Planting Details'!$B:$B,'1 - Project Details and Scoring'!$J149,'2 - Planting Details'!$R:$R)</f>
        <v>0</v>
      </c>
      <c r="P149" s="33"/>
      <c r="Q149" s="83">
        <f t="shared" si="21"/>
        <v>0</v>
      </c>
      <c r="R149" s="83">
        <f t="shared" si="22"/>
        <v>0</v>
      </c>
      <c r="S149" s="83">
        <f t="shared" si="26"/>
        <v>0</v>
      </c>
      <c r="T149" s="84" t="e">
        <f t="shared" si="27"/>
        <v>#DIV/0!</v>
      </c>
      <c r="V149" s="25">
        <f t="shared" si="23"/>
        <v>0</v>
      </c>
      <c r="W149" s="147">
        <f t="shared" si="24"/>
        <v>0</v>
      </c>
      <c r="X149" s="83">
        <f t="shared" si="28"/>
        <v>0</v>
      </c>
      <c r="Y149" s="148" t="e">
        <f t="shared" si="29"/>
        <v>#DIV/0!</v>
      </c>
      <c r="Z149" s="90" t="e">
        <f t="shared" si="25"/>
        <v>#DIV/0!</v>
      </c>
    </row>
    <row r="150" spans="2:26" x14ac:dyDescent="0.25">
      <c r="B150" s="25" t="str">
        <f>IF(COUNTA(C150:C150)&gt;0,MAX($B$15:$B149)+1, "" )</f>
        <v/>
      </c>
      <c r="C150" s="38"/>
      <c r="D150" s="38"/>
      <c r="E150" s="38"/>
      <c r="F150" s="38"/>
      <c r="G150" s="38"/>
      <c r="H150" s="38"/>
      <c r="I150" s="38"/>
      <c r="J150" s="2" t="str">
        <f>IF(C150&gt;"",MAX($J$11:$J149)+1, "" )</f>
        <v/>
      </c>
      <c r="K150" s="2">
        <f t="shared" si="20"/>
        <v>0</v>
      </c>
      <c r="L150" s="31"/>
      <c r="M150" s="31"/>
      <c r="N150" s="83">
        <f>SUMIF('2 - Planting Details'!$B:$B,'1 - Project Details and Scoring'!$J150,'2 - Planting Details'!$F:$F)</f>
        <v>0</v>
      </c>
      <c r="O150" s="83">
        <f>SUMIF('2 - Planting Details'!$B:$B,'1 - Project Details and Scoring'!$J150,'2 - Planting Details'!$L:$L)+SUMIF('2 - Planting Details'!$B:$B,'1 - Project Details and Scoring'!$J150,'2 - Planting Details'!$R:$R)</f>
        <v>0</v>
      </c>
      <c r="P150" s="33"/>
      <c r="Q150" s="83">
        <f t="shared" si="21"/>
        <v>0</v>
      </c>
      <c r="R150" s="83">
        <f t="shared" si="22"/>
        <v>0</v>
      </c>
      <c r="S150" s="83">
        <f t="shared" si="26"/>
        <v>0</v>
      </c>
      <c r="T150" s="84" t="e">
        <f t="shared" si="27"/>
        <v>#DIV/0!</v>
      </c>
      <c r="V150" s="25">
        <f t="shared" si="23"/>
        <v>0</v>
      </c>
      <c r="W150" s="147">
        <f t="shared" si="24"/>
        <v>0</v>
      </c>
      <c r="X150" s="83">
        <f t="shared" si="28"/>
        <v>0</v>
      </c>
      <c r="Y150" s="148" t="e">
        <f t="shared" si="29"/>
        <v>#DIV/0!</v>
      </c>
      <c r="Z150" s="90" t="e">
        <f t="shared" si="25"/>
        <v>#DIV/0!</v>
      </c>
    </row>
    <row r="151" spans="2:26" x14ac:dyDescent="0.25">
      <c r="B151" s="25" t="str">
        <f>IF(COUNTA(C151:C151)&gt;0,MAX($B$15:$B150)+1, "" )</f>
        <v/>
      </c>
      <c r="C151" s="38"/>
      <c r="D151" s="38"/>
      <c r="E151" s="38"/>
      <c r="F151" s="38"/>
      <c r="G151" s="38"/>
      <c r="H151" s="38"/>
      <c r="I151" s="38"/>
      <c r="J151" s="2" t="str">
        <f>IF(C151&gt;"",MAX($J$11:$J150)+1, "" )</f>
        <v/>
      </c>
      <c r="K151" s="2">
        <f t="shared" si="20"/>
        <v>0</v>
      </c>
      <c r="L151" s="31"/>
      <c r="M151" s="31"/>
      <c r="N151" s="83">
        <f>SUMIF('2 - Planting Details'!$B:$B,'1 - Project Details and Scoring'!$J151,'2 - Planting Details'!$F:$F)</f>
        <v>0</v>
      </c>
      <c r="O151" s="83">
        <f>SUMIF('2 - Planting Details'!$B:$B,'1 - Project Details and Scoring'!$J151,'2 - Planting Details'!$L:$L)+SUMIF('2 - Planting Details'!$B:$B,'1 - Project Details and Scoring'!$J151,'2 - Planting Details'!$R:$R)</f>
        <v>0</v>
      </c>
      <c r="P151" s="33"/>
      <c r="Q151" s="83">
        <f t="shared" si="21"/>
        <v>0</v>
      </c>
      <c r="R151" s="83">
        <f t="shared" si="22"/>
        <v>0</v>
      </c>
      <c r="S151" s="83">
        <f t="shared" si="26"/>
        <v>0</v>
      </c>
      <c r="T151" s="84" t="e">
        <f t="shared" si="27"/>
        <v>#DIV/0!</v>
      </c>
      <c r="V151" s="25">
        <f t="shared" si="23"/>
        <v>0</v>
      </c>
      <c r="W151" s="147">
        <f t="shared" si="24"/>
        <v>0</v>
      </c>
      <c r="X151" s="83">
        <f t="shared" si="28"/>
        <v>0</v>
      </c>
      <c r="Y151" s="148" t="e">
        <f t="shared" si="29"/>
        <v>#DIV/0!</v>
      </c>
      <c r="Z151" s="90" t="e">
        <f t="shared" si="25"/>
        <v>#DIV/0!</v>
      </c>
    </row>
    <row r="152" spans="2:26" x14ac:dyDescent="0.25">
      <c r="B152" s="25" t="str">
        <f>IF(COUNTA(C152:C152)&gt;0,MAX($B$15:$B151)+1, "" )</f>
        <v/>
      </c>
      <c r="C152" s="38"/>
      <c r="D152" s="38"/>
      <c r="E152" s="38"/>
      <c r="F152" s="38"/>
      <c r="G152" s="38"/>
      <c r="H152" s="38"/>
      <c r="I152" s="38"/>
      <c r="J152" s="2" t="str">
        <f>IF(C152&gt;"",MAX($J$11:$J151)+1, "" )</f>
        <v/>
      </c>
      <c r="K152" s="2">
        <f t="shared" si="20"/>
        <v>0</v>
      </c>
      <c r="L152" s="31"/>
      <c r="M152" s="31"/>
      <c r="N152" s="83">
        <f>SUMIF('2 - Planting Details'!$B:$B,'1 - Project Details and Scoring'!$J152,'2 - Planting Details'!$F:$F)</f>
        <v>0</v>
      </c>
      <c r="O152" s="83">
        <f>SUMIF('2 - Planting Details'!$B:$B,'1 - Project Details and Scoring'!$J152,'2 - Planting Details'!$L:$L)+SUMIF('2 - Planting Details'!$B:$B,'1 - Project Details and Scoring'!$J152,'2 - Planting Details'!$R:$R)</f>
        <v>0</v>
      </c>
      <c r="P152" s="33"/>
      <c r="Q152" s="83">
        <f t="shared" si="21"/>
        <v>0</v>
      </c>
      <c r="R152" s="83">
        <f t="shared" si="22"/>
        <v>0</v>
      </c>
      <c r="S152" s="83">
        <f t="shared" si="26"/>
        <v>0</v>
      </c>
      <c r="T152" s="84" t="e">
        <f t="shared" si="27"/>
        <v>#DIV/0!</v>
      </c>
      <c r="V152" s="25">
        <f t="shared" si="23"/>
        <v>0</v>
      </c>
      <c r="W152" s="147">
        <f t="shared" si="24"/>
        <v>0</v>
      </c>
      <c r="X152" s="83">
        <f t="shared" si="28"/>
        <v>0</v>
      </c>
      <c r="Y152" s="148" t="e">
        <f t="shared" si="29"/>
        <v>#DIV/0!</v>
      </c>
      <c r="Z152" s="90" t="e">
        <f t="shared" si="25"/>
        <v>#DIV/0!</v>
      </c>
    </row>
    <row r="153" spans="2:26" x14ac:dyDescent="0.25">
      <c r="B153" s="25" t="str">
        <f>IF(COUNTA(C153:C153)&gt;0,MAX($B$15:$B152)+1, "" )</f>
        <v/>
      </c>
      <c r="C153" s="38"/>
      <c r="D153" s="38"/>
      <c r="E153" s="38"/>
      <c r="F153" s="38"/>
      <c r="G153" s="38"/>
      <c r="H153" s="38"/>
      <c r="I153" s="38"/>
      <c r="J153" s="2" t="str">
        <f>IF(C153&gt;"",MAX($J$11:$J152)+1, "" )</f>
        <v/>
      </c>
      <c r="K153" s="2">
        <f t="shared" si="20"/>
        <v>0</v>
      </c>
      <c r="L153" s="31"/>
      <c r="M153" s="31"/>
      <c r="N153" s="83">
        <f>SUMIF('2 - Planting Details'!$B:$B,'1 - Project Details and Scoring'!$J153,'2 - Planting Details'!$F:$F)</f>
        <v>0</v>
      </c>
      <c r="O153" s="83">
        <f>SUMIF('2 - Planting Details'!$B:$B,'1 - Project Details and Scoring'!$J153,'2 - Planting Details'!$L:$L)+SUMIF('2 - Planting Details'!$B:$B,'1 - Project Details and Scoring'!$J153,'2 - Planting Details'!$R:$R)</f>
        <v>0</v>
      </c>
      <c r="P153" s="33"/>
      <c r="Q153" s="83">
        <f t="shared" si="21"/>
        <v>0</v>
      </c>
      <c r="R153" s="83">
        <f t="shared" si="22"/>
        <v>0</v>
      </c>
      <c r="S153" s="83">
        <f t="shared" si="26"/>
        <v>0</v>
      </c>
      <c r="T153" s="84" t="e">
        <f t="shared" si="27"/>
        <v>#DIV/0!</v>
      </c>
      <c r="V153" s="25">
        <f t="shared" si="23"/>
        <v>0</v>
      </c>
      <c r="W153" s="147">
        <f t="shared" si="24"/>
        <v>0</v>
      </c>
      <c r="X153" s="83">
        <f t="shared" si="28"/>
        <v>0</v>
      </c>
      <c r="Y153" s="148" t="e">
        <f t="shared" si="29"/>
        <v>#DIV/0!</v>
      </c>
      <c r="Z153" s="90" t="e">
        <f t="shared" si="25"/>
        <v>#DIV/0!</v>
      </c>
    </row>
    <row r="154" spans="2:26" x14ac:dyDescent="0.25">
      <c r="B154" s="25" t="str">
        <f>IF(COUNTA(C154:C154)&gt;0,MAX($B$15:$B153)+1, "" )</f>
        <v/>
      </c>
      <c r="C154" s="38"/>
      <c r="D154" s="38"/>
      <c r="E154" s="38"/>
      <c r="F154" s="38"/>
      <c r="G154" s="38"/>
      <c r="H154" s="38"/>
      <c r="I154" s="38"/>
      <c r="J154" s="2" t="str">
        <f>IF(C154&gt;"",MAX($J$11:$J153)+1, "" )</f>
        <v/>
      </c>
      <c r="K154" s="2">
        <f t="shared" si="20"/>
        <v>0</v>
      </c>
      <c r="L154" s="31"/>
      <c r="M154" s="31"/>
      <c r="N154" s="83">
        <f>SUMIF('2 - Planting Details'!$B:$B,'1 - Project Details and Scoring'!$J154,'2 - Planting Details'!$F:$F)</f>
        <v>0</v>
      </c>
      <c r="O154" s="83">
        <f>SUMIF('2 - Planting Details'!$B:$B,'1 - Project Details and Scoring'!$J154,'2 - Planting Details'!$L:$L)+SUMIF('2 - Planting Details'!$B:$B,'1 - Project Details and Scoring'!$J154,'2 - Planting Details'!$R:$R)</f>
        <v>0</v>
      </c>
      <c r="P154" s="33"/>
      <c r="Q154" s="83">
        <f t="shared" si="21"/>
        <v>0</v>
      </c>
      <c r="R154" s="83">
        <f t="shared" si="22"/>
        <v>0</v>
      </c>
      <c r="S154" s="83">
        <f t="shared" si="26"/>
        <v>0</v>
      </c>
      <c r="T154" s="84" t="e">
        <f t="shared" si="27"/>
        <v>#DIV/0!</v>
      </c>
      <c r="V154" s="25">
        <f t="shared" si="23"/>
        <v>0</v>
      </c>
      <c r="W154" s="147">
        <f t="shared" si="24"/>
        <v>0</v>
      </c>
      <c r="X154" s="83">
        <f t="shared" si="28"/>
        <v>0</v>
      </c>
      <c r="Y154" s="148" t="e">
        <f t="shared" si="29"/>
        <v>#DIV/0!</v>
      </c>
      <c r="Z154" s="90" t="e">
        <f t="shared" si="25"/>
        <v>#DIV/0!</v>
      </c>
    </row>
    <row r="155" spans="2:26" x14ac:dyDescent="0.25">
      <c r="B155" s="25" t="str">
        <f>IF(COUNTA(C155:C155)&gt;0,MAX($B$15:$B154)+1, "" )</f>
        <v/>
      </c>
      <c r="C155" s="38"/>
      <c r="D155" s="38"/>
      <c r="E155" s="38"/>
      <c r="F155" s="38"/>
      <c r="G155" s="38"/>
      <c r="H155" s="38"/>
      <c r="I155" s="38"/>
      <c r="J155" s="2" t="str">
        <f>IF(C155&gt;"",MAX($J$11:$J154)+1, "" )</f>
        <v/>
      </c>
      <c r="K155" s="2">
        <f t="shared" si="20"/>
        <v>0</v>
      </c>
      <c r="L155" s="31"/>
      <c r="M155" s="31"/>
      <c r="N155" s="83">
        <f>SUMIF('2 - Planting Details'!$B:$B,'1 - Project Details and Scoring'!$J155,'2 - Planting Details'!$F:$F)</f>
        <v>0</v>
      </c>
      <c r="O155" s="83">
        <f>SUMIF('2 - Planting Details'!$B:$B,'1 - Project Details and Scoring'!$J155,'2 - Planting Details'!$L:$L)+SUMIF('2 - Planting Details'!$B:$B,'1 - Project Details and Scoring'!$J155,'2 - Planting Details'!$R:$R)</f>
        <v>0</v>
      </c>
      <c r="P155" s="33"/>
      <c r="Q155" s="83">
        <f t="shared" si="21"/>
        <v>0</v>
      </c>
      <c r="R155" s="83">
        <f t="shared" si="22"/>
        <v>0</v>
      </c>
      <c r="S155" s="83">
        <f t="shared" si="26"/>
        <v>0</v>
      </c>
      <c r="T155" s="84" t="e">
        <f t="shared" si="27"/>
        <v>#DIV/0!</v>
      </c>
      <c r="V155" s="25">
        <f t="shared" si="23"/>
        <v>0</v>
      </c>
      <c r="W155" s="147">
        <f t="shared" si="24"/>
        <v>0</v>
      </c>
      <c r="X155" s="83">
        <f t="shared" si="28"/>
        <v>0</v>
      </c>
      <c r="Y155" s="148" t="e">
        <f t="shared" si="29"/>
        <v>#DIV/0!</v>
      </c>
      <c r="Z155" s="90" t="e">
        <f t="shared" si="25"/>
        <v>#DIV/0!</v>
      </c>
    </row>
    <row r="156" spans="2:26" x14ac:dyDescent="0.25">
      <c r="B156" s="25" t="str">
        <f>IF(COUNTA(C156:C156)&gt;0,MAX($B$15:$B155)+1, "" )</f>
        <v/>
      </c>
      <c r="C156" s="38"/>
      <c r="D156" s="38"/>
      <c r="E156" s="38"/>
      <c r="F156" s="38"/>
      <c r="G156" s="38"/>
      <c r="H156" s="38"/>
      <c r="I156" s="38"/>
      <c r="J156" s="2" t="str">
        <f>IF(C156&gt;"",MAX($J$11:$J155)+1, "" )</f>
        <v/>
      </c>
      <c r="K156" s="2">
        <f t="shared" si="20"/>
        <v>0</v>
      </c>
      <c r="L156" s="31"/>
      <c r="M156" s="31"/>
      <c r="N156" s="83">
        <f>SUMIF('2 - Planting Details'!$B:$B,'1 - Project Details and Scoring'!$J156,'2 - Planting Details'!$F:$F)</f>
        <v>0</v>
      </c>
      <c r="O156" s="83">
        <f>SUMIF('2 - Planting Details'!$B:$B,'1 - Project Details and Scoring'!$J156,'2 - Planting Details'!$L:$L)+SUMIF('2 - Planting Details'!$B:$B,'1 - Project Details and Scoring'!$J156,'2 - Planting Details'!$R:$R)</f>
        <v>0</v>
      </c>
      <c r="P156" s="33"/>
      <c r="Q156" s="83">
        <f t="shared" si="21"/>
        <v>0</v>
      </c>
      <c r="R156" s="83">
        <f t="shared" si="22"/>
        <v>0</v>
      </c>
      <c r="S156" s="83">
        <f t="shared" si="26"/>
        <v>0</v>
      </c>
      <c r="T156" s="84" t="e">
        <f t="shared" si="27"/>
        <v>#DIV/0!</v>
      </c>
      <c r="V156" s="25">
        <f t="shared" si="23"/>
        <v>0</v>
      </c>
      <c r="W156" s="147">
        <f t="shared" si="24"/>
        <v>0</v>
      </c>
      <c r="X156" s="83">
        <f t="shared" si="28"/>
        <v>0</v>
      </c>
      <c r="Y156" s="148" t="e">
        <f t="shared" si="29"/>
        <v>#DIV/0!</v>
      </c>
      <c r="Z156" s="90" t="e">
        <f t="shared" si="25"/>
        <v>#DIV/0!</v>
      </c>
    </row>
    <row r="157" spans="2:26" x14ac:dyDescent="0.25">
      <c r="B157" s="25" t="str">
        <f>IF(COUNTA(C157:C157)&gt;0,MAX($B$15:$B156)+1, "" )</f>
        <v/>
      </c>
      <c r="C157" s="38"/>
      <c r="D157" s="38"/>
      <c r="E157" s="38"/>
      <c r="F157" s="38"/>
      <c r="G157" s="38"/>
      <c r="H157" s="38"/>
      <c r="I157" s="38"/>
      <c r="J157" s="2" t="str">
        <f>IF(C157&gt;"",MAX($J$11:$J156)+1, "" )</f>
        <v/>
      </c>
      <c r="K157" s="2">
        <f t="shared" si="20"/>
        <v>0</v>
      </c>
      <c r="L157" s="31"/>
      <c r="M157" s="31"/>
      <c r="N157" s="83">
        <f>SUMIF('2 - Planting Details'!$B:$B,'1 - Project Details and Scoring'!$J157,'2 - Planting Details'!$F:$F)</f>
        <v>0</v>
      </c>
      <c r="O157" s="83">
        <f>SUMIF('2 - Planting Details'!$B:$B,'1 - Project Details and Scoring'!$J157,'2 - Planting Details'!$L:$L)+SUMIF('2 - Planting Details'!$B:$B,'1 - Project Details and Scoring'!$J157,'2 - Planting Details'!$R:$R)</f>
        <v>0</v>
      </c>
      <c r="P157" s="33"/>
      <c r="Q157" s="83">
        <f t="shared" si="21"/>
        <v>0</v>
      </c>
      <c r="R157" s="83">
        <f t="shared" si="22"/>
        <v>0</v>
      </c>
      <c r="S157" s="83">
        <f t="shared" si="26"/>
        <v>0</v>
      </c>
      <c r="T157" s="84" t="e">
        <f t="shared" si="27"/>
        <v>#DIV/0!</v>
      </c>
      <c r="V157" s="25">
        <f t="shared" si="23"/>
        <v>0</v>
      </c>
      <c r="W157" s="147">
        <f t="shared" si="24"/>
        <v>0</v>
      </c>
      <c r="X157" s="83">
        <f t="shared" si="28"/>
        <v>0</v>
      </c>
      <c r="Y157" s="148" t="e">
        <f t="shared" si="29"/>
        <v>#DIV/0!</v>
      </c>
      <c r="Z157" s="90" t="e">
        <f t="shared" si="25"/>
        <v>#DIV/0!</v>
      </c>
    </row>
    <row r="158" spans="2:26" x14ac:dyDescent="0.25">
      <c r="B158" s="25" t="str">
        <f>IF(COUNTA(C158:C158)&gt;0,MAX($B$15:$B157)+1, "" )</f>
        <v/>
      </c>
      <c r="C158" s="38"/>
      <c r="D158" s="38"/>
      <c r="E158" s="38"/>
      <c r="F158" s="38"/>
      <c r="G158" s="38"/>
      <c r="H158" s="38"/>
      <c r="I158" s="38"/>
      <c r="J158" s="2" t="str">
        <f>IF(C158&gt;"",MAX($J$11:$J157)+1, "" )</f>
        <v/>
      </c>
      <c r="K158" s="2">
        <f t="shared" si="20"/>
        <v>0</v>
      </c>
      <c r="L158" s="31"/>
      <c r="M158" s="31"/>
      <c r="N158" s="83">
        <f>SUMIF('2 - Planting Details'!$B:$B,'1 - Project Details and Scoring'!$J158,'2 - Planting Details'!$F:$F)</f>
        <v>0</v>
      </c>
      <c r="O158" s="83">
        <f>SUMIF('2 - Planting Details'!$B:$B,'1 - Project Details and Scoring'!$J158,'2 - Planting Details'!$L:$L)+SUMIF('2 - Planting Details'!$B:$B,'1 - Project Details and Scoring'!$J158,'2 - Planting Details'!$R:$R)</f>
        <v>0</v>
      </c>
      <c r="P158" s="33"/>
      <c r="Q158" s="83">
        <f t="shared" si="21"/>
        <v>0</v>
      </c>
      <c r="R158" s="83">
        <f t="shared" si="22"/>
        <v>0</v>
      </c>
      <c r="S158" s="83">
        <f t="shared" si="26"/>
        <v>0</v>
      </c>
      <c r="T158" s="84" t="e">
        <f t="shared" si="27"/>
        <v>#DIV/0!</v>
      </c>
      <c r="V158" s="25">
        <f t="shared" si="23"/>
        <v>0</v>
      </c>
      <c r="W158" s="147">
        <f t="shared" si="24"/>
        <v>0</v>
      </c>
      <c r="X158" s="83">
        <f t="shared" si="28"/>
        <v>0</v>
      </c>
      <c r="Y158" s="148" t="e">
        <f t="shared" si="29"/>
        <v>#DIV/0!</v>
      </c>
      <c r="Z158" s="90" t="e">
        <f t="shared" si="25"/>
        <v>#DIV/0!</v>
      </c>
    </row>
    <row r="159" spans="2:26" x14ac:dyDescent="0.25">
      <c r="B159" s="25" t="str">
        <f>IF(COUNTA(C159:C159)&gt;0,MAX($B$15:$B158)+1, "" )</f>
        <v/>
      </c>
      <c r="C159" s="38"/>
      <c r="D159" s="38"/>
      <c r="E159" s="38"/>
      <c r="F159" s="38"/>
      <c r="G159" s="38"/>
      <c r="H159" s="38"/>
      <c r="I159" s="38"/>
      <c r="J159" s="2" t="str">
        <f>IF(C159&gt;"",MAX($J$11:$J158)+1, "" )</f>
        <v/>
      </c>
      <c r="K159" s="2">
        <f t="shared" si="20"/>
        <v>0</v>
      </c>
      <c r="L159" s="31"/>
      <c r="M159" s="31"/>
      <c r="N159" s="83">
        <f>SUMIF('2 - Planting Details'!$B:$B,'1 - Project Details and Scoring'!$J159,'2 - Planting Details'!$F:$F)</f>
        <v>0</v>
      </c>
      <c r="O159" s="83">
        <f>SUMIF('2 - Planting Details'!$B:$B,'1 - Project Details and Scoring'!$J159,'2 - Planting Details'!$L:$L)+SUMIF('2 - Planting Details'!$B:$B,'1 - Project Details and Scoring'!$J159,'2 - Planting Details'!$R:$R)</f>
        <v>0</v>
      </c>
      <c r="P159" s="33"/>
      <c r="Q159" s="83">
        <f t="shared" si="21"/>
        <v>0</v>
      </c>
      <c r="R159" s="83">
        <f t="shared" si="22"/>
        <v>0</v>
      </c>
      <c r="S159" s="83">
        <f t="shared" si="26"/>
        <v>0</v>
      </c>
      <c r="T159" s="84" t="e">
        <f t="shared" si="27"/>
        <v>#DIV/0!</v>
      </c>
      <c r="V159" s="25">
        <f t="shared" si="23"/>
        <v>0</v>
      </c>
      <c r="W159" s="147">
        <f t="shared" si="24"/>
        <v>0</v>
      </c>
      <c r="X159" s="83">
        <f t="shared" si="28"/>
        <v>0</v>
      </c>
      <c r="Y159" s="148" t="e">
        <f t="shared" si="29"/>
        <v>#DIV/0!</v>
      </c>
      <c r="Z159" s="90" t="e">
        <f t="shared" si="25"/>
        <v>#DIV/0!</v>
      </c>
    </row>
    <row r="160" spans="2:26" x14ac:dyDescent="0.25">
      <c r="B160" s="25" t="str">
        <f>IF(COUNTA(C160:C160)&gt;0,MAX($B$15:$B159)+1, "" )</f>
        <v/>
      </c>
      <c r="C160" s="38"/>
      <c r="D160" s="38"/>
      <c r="E160" s="38"/>
      <c r="F160" s="38"/>
      <c r="G160" s="38"/>
      <c r="H160" s="38"/>
      <c r="I160" s="38"/>
      <c r="J160" s="2" t="str">
        <f>IF(C160&gt;"",MAX($J$11:$J159)+1, "" )</f>
        <v/>
      </c>
      <c r="K160" s="2">
        <f t="shared" si="20"/>
        <v>0</v>
      </c>
      <c r="L160" s="31"/>
      <c r="M160" s="31"/>
      <c r="N160" s="83">
        <f>SUMIF('2 - Planting Details'!$B:$B,'1 - Project Details and Scoring'!$J160,'2 - Planting Details'!$F:$F)</f>
        <v>0</v>
      </c>
      <c r="O160" s="83">
        <f>SUMIF('2 - Planting Details'!$B:$B,'1 - Project Details and Scoring'!$J160,'2 - Planting Details'!$L:$L)+SUMIF('2 - Planting Details'!$B:$B,'1 - Project Details and Scoring'!$J160,'2 - Planting Details'!$R:$R)</f>
        <v>0</v>
      </c>
      <c r="P160" s="33"/>
      <c r="Q160" s="83">
        <f t="shared" si="21"/>
        <v>0</v>
      </c>
      <c r="R160" s="83">
        <f t="shared" si="22"/>
        <v>0</v>
      </c>
      <c r="S160" s="83">
        <f t="shared" si="26"/>
        <v>0</v>
      </c>
      <c r="T160" s="84" t="e">
        <f t="shared" si="27"/>
        <v>#DIV/0!</v>
      </c>
      <c r="V160" s="25">
        <f t="shared" si="23"/>
        <v>0</v>
      </c>
      <c r="W160" s="147">
        <f t="shared" si="24"/>
        <v>0</v>
      </c>
      <c r="X160" s="83">
        <f t="shared" si="28"/>
        <v>0</v>
      </c>
      <c r="Y160" s="148" t="e">
        <f t="shared" si="29"/>
        <v>#DIV/0!</v>
      </c>
      <c r="Z160" s="90" t="e">
        <f t="shared" si="25"/>
        <v>#DIV/0!</v>
      </c>
    </row>
    <row r="161" spans="2:26" x14ac:dyDescent="0.25">
      <c r="B161" s="25" t="str">
        <f>IF(COUNTA(C161:C161)&gt;0,MAX($B$15:$B160)+1, "" )</f>
        <v/>
      </c>
      <c r="C161" s="38"/>
      <c r="D161" s="38"/>
      <c r="E161" s="38"/>
      <c r="F161" s="38"/>
      <c r="G161" s="38"/>
      <c r="H161" s="38"/>
      <c r="I161" s="38"/>
      <c r="J161" s="2" t="str">
        <f>IF(C161&gt;"",MAX($J$11:$J160)+1, "" )</f>
        <v/>
      </c>
      <c r="K161" s="2">
        <f t="shared" si="20"/>
        <v>0</v>
      </c>
      <c r="L161" s="31"/>
      <c r="M161" s="31"/>
      <c r="N161" s="83">
        <f>SUMIF('2 - Planting Details'!$B:$B,'1 - Project Details and Scoring'!$J161,'2 - Planting Details'!$F:$F)</f>
        <v>0</v>
      </c>
      <c r="O161" s="83">
        <f>SUMIF('2 - Planting Details'!$B:$B,'1 - Project Details and Scoring'!$J161,'2 - Planting Details'!$L:$L)+SUMIF('2 - Planting Details'!$B:$B,'1 - Project Details and Scoring'!$J161,'2 - Planting Details'!$R:$R)</f>
        <v>0</v>
      </c>
      <c r="P161" s="33"/>
      <c r="Q161" s="83">
        <f t="shared" si="21"/>
        <v>0</v>
      </c>
      <c r="R161" s="83">
        <f t="shared" si="22"/>
        <v>0</v>
      </c>
      <c r="S161" s="83">
        <f t="shared" si="26"/>
        <v>0</v>
      </c>
      <c r="T161" s="84" t="e">
        <f t="shared" si="27"/>
        <v>#DIV/0!</v>
      </c>
      <c r="V161" s="25">
        <f t="shared" si="23"/>
        <v>0</v>
      </c>
      <c r="W161" s="147">
        <f t="shared" si="24"/>
        <v>0</v>
      </c>
      <c r="X161" s="83">
        <f t="shared" si="28"/>
        <v>0</v>
      </c>
      <c r="Y161" s="148" t="e">
        <f t="shared" si="29"/>
        <v>#DIV/0!</v>
      </c>
      <c r="Z161" s="90" t="e">
        <f t="shared" si="25"/>
        <v>#DIV/0!</v>
      </c>
    </row>
    <row r="162" spans="2:26" x14ac:dyDescent="0.25">
      <c r="B162" s="25" t="str">
        <f>IF(COUNTA(C162:C162)&gt;0,MAX($B$15:$B161)+1, "" )</f>
        <v/>
      </c>
      <c r="C162" s="38"/>
      <c r="D162" s="38"/>
      <c r="E162" s="38"/>
      <c r="F162" s="38"/>
      <c r="G162" s="38"/>
      <c r="H162" s="38"/>
      <c r="I162" s="38"/>
      <c r="J162" s="2" t="str">
        <f>IF(C162&gt;"",MAX($J$11:$J161)+1, "" )</f>
        <v/>
      </c>
      <c r="K162" s="2">
        <f t="shared" si="20"/>
        <v>0</v>
      </c>
      <c r="L162" s="31"/>
      <c r="M162" s="31"/>
      <c r="N162" s="83">
        <f>SUMIF('2 - Planting Details'!$B:$B,'1 - Project Details and Scoring'!$J162,'2 - Planting Details'!$F:$F)</f>
        <v>0</v>
      </c>
      <c r="O162" s="83">
        <f>SUMIF('2 - Planting Details'!$B:$B,'1 - Project Details and Scoring'!$J162,'2 - Planting Details'!$L:$L)+SUMIF('2 - Planting Details'!$B:$B,'1 - Project Details and Scoring'!$J162,'2 - Planting Details'!$R:$R)</f>
        <v>0</v>
      </c>
      <c r="P162" s="33"/>
      <c r="Q162" s="83">
        <f t="shared" si="21"/>
        <v>0</v>
      </c>
      <c r="R162" s="83">
        <f t="shared" si="22"/>
        <v>0</v>
      </c>
      <c r="S162" s="83">
        <f t="shared" si="26"/>
        <v>0</v>
      </c>
      <c r="T162" s="84" t="e">
        <f t="shared" si="27"/>
        <v>#DIV/0!</v>
      </c>
      <c r="V162" s="25">
        <f t="shared" si="23"/>
        <v>0</v>
      </c>
      <c r="W162" s="147">
        <f t="shared" si="24"/>
        <v>0</v>
      </c>
      <c r="X162" s="83">
        <f t="shared" si="28"/>
        <v>0</v>
      </c>
      <c r="Y162" s="148" t="e">
        <f t="shared" si="29"/>
        <v>#DIV/0!</v>
      </c>
      <c r="Z162" s="90" t="e">
        <f t="shared" si="25"/>
        <v>#DIV/0!</v>
      </c>
    </row>
    <row r="163" spans="2:26" x14ac:dyDescent="0.25">
      <c r="B163" s="25" t="str">
        <f>IF(COUNTA(C163:C163)&gt;0,MAX($B$15:$B162)+1, "" )</f>
        <v/>
      </c>
      <c r="C163" s="38"/>
      <c r="D163" s="38"/>
      <c r="E163" s="38"/>
      <c r="F163" s="38"/>
      <c r="G163" s="38"/>
      <c r="H163" s="38"/>
      <c r="I163" s="38"/>
      <c r="J163" s="2" t="str">
        <f>IF(C163&gt;"",MAX($J$11:$J162)+1, "" )</f>
        <v/>
      </c>
      <c r="K163" s="2">
        <f t="shared" si="20"/>
        <v>0</v>
      </c>
      <c r="L163" s="31"/>
      <c r="M163" s="31"/>
      <c r="N163" s="83">
        <f>SUMIF('2 - Planting Details'!$B:$B,'1 - Project Details and Scoring'!$J163,'2 - Planting Details'!$F:$F)</f>
        <v>0</v>
      </c>
      <c r="O163" s="83">
        <f>SUMIF('2 - Planting Details'!$B:$B,'1 - Project Details and Scoring'!$J163,'2 - Planting Details'!$L:$L)+SUMIF('2 - Planting Details'!$B:$B,'1 - Project Details and Scoring'!$J163,'2 - Planting Details'!$R:$R)</f>
        <v>0</v>
      </c>
      <c r="P163" s="33"/>
      <c r="Q163" s="83">
        <f t="shared" si="21"/>
        <v>0</v>
      </c>
      <c r="R163" s="83">
        <f t="shared" si="22"/>
        <v>0</v>
      </c>
      <c r="S163" s="83">
        <f t="shared" si="26"/>
        <v>0</v>
      </c>
      <c r="T163" s="84" t="e">
        <f t="shared" si="27"/>
        <v>#DIV/0!</v>
      </c>
      <c r="V163" s="25">
        <f t="shared" si="23"/>
        <v>0</v>
      </c>
      <c r="W163" s="147">
        <f t="shared" si="24"/>
        <v>0</v>
      </c>
      <c r="X163" s="83">
        <f t="shared" si="28"/>
        <v>0</v>
      </c>
      <c r="Y163" s="148" t="e">
        <f t="shared" si="29"/>
        <v>#DIV/0!</v>
      </c>
      <c r="Z163" s="90" t="e">
        <f t="shared" si="25"/>
        <v>#DIV/0!</v>
      </c>
    </row>
    <row r="164" spans="2:26" x14ac:dyDescent="0.25">
      <c r="B164" s="25" t="str">
        <f>IF(COUNTA(C164:C164)&gt;0,MAX($B$15:$B163)+1, "" )</f>
        <v/>
      </c>
      <c r="C164" s="38"/>
      <c r="D164" s="38"/>
      <c r="E164" s="38"/>
      <c r="F164" s="38"/>
      <c r="G164" s="38"/>
      <c r="H164" s="38"/>
      <c r="I164" s="38"/>
      <c r="J164" s="2" t="str">
        <f>IF(C164&gt;"",MAX($J$11:$J163)+1, "" )</f>
        <v/>
      </c>
      <c r="K164" s="2">
        <f t="shared" si="20"/>
        <v>0</v>
      </c>
      <c r="L164" s="31"/>
      <c r="M164" s="31"/>
      <c r="N164" s="83">
        <f>SUMIF('2 - Planting Details'!$B:$B,'1 - Project Details and Scoring'!$J164,'2 - Planting Details'!$F:$F)</f>
        <v>0</v>
      </c>
      <c r="O164" s="83">
        <f>SUMIF('2 - Planting Details'!$B:$B,'1 - Project Details and Scoring'!$J164,'2 - Planting Details'!$L:$L)+SUMIF('2 - Planting Details'!$B:$B,'1 - Project Details and Scoring'!$J164,'2 - Planting Details'!$R:$R)</f>
        <v>0</v>
      </c>
      <c r="P164" s="33"/>
      <c r="Q164" s="83">
        <f t="shared" si="21"/>
        <v>0</v>
      </c>
      <c r="R164" s="83">
        <f t="shared" si="22"/>
        <v>0</v>
      </c>
      <c r="S164" s="83">
        <f t="shared" si="26"/>
        <v>0</v>
      </c>
      <c r="T164" s="84" t="e">
        <f t="shared" si="27"/>
        <v>#DIV/0!</v>
      </c>
      <c r="V164" s="25">
        <f t="shared" si="23"/>
        <v>0</v>
      </c>
      <c r="W164" s="147">
        <f t="shared" si="24"/>
        <v>0</v>
      </c>
      <c r="X164" s="83">
        <f t="shared" si="28"/>
        <v>0</v>
      </c>
      <c r="Y164" s="148" t="e">
        <f t="shared" si="29"/>
        <v>#DIV/0!</v>
      </c>
      <c r="Z164" s="90" t="e">
        <f t="shared" si="25"/>
        <v>#DIV/0!</v>
      </c>
    </row>
    <row r="165" spans="2:26" x14ac:dyDescent="0.25">
      <c r="B165" s="25" t="str">
        <f>IF(COUNTA(C165:C165)&gt;0,MAX($B$15:$B164)+1, "" )</f>
        <v/>
      </c>
      <c r="C165" s="38"/>
      <c r="D165" s="38"/>
      <c r="E165" s="38"/>
      <c r="F165" s="38"/>
      <c r="G165" s="38"/>
      <c r="H165" s="38"/>
      <c r="I165" s="38"/>
      <c r="J165" s="2" t="str">
        <f>IF(C165&gt;"",MAX($J$11:$J164)+1, "" )</f>
        <v/>
      </c>
      <c r="K165" s="2">
        <f t="shared" si="20"/>
        <v>0</v>
      </c>
      <c r="L165" s="31"/>
      <c r="M165" s="31"/>
      <c r="N165" s="83">
        <f>SUMIF('2 - Planting Details'!$B:$B,'1 - Project Details and Scoring'!$J165,'2 - Planting Details'!$F:$F)</f>
        <v>0</v>
      </c>
      <c r="O165" s="83">
        <f>SUMIF('2 - Planting Details'!$B:$B,'1 - Project Details and Scoring'!$J165,'2 - Planting Details'!$L:$L)+SUMIF('2 - Planting Details'!$B:$B,'1 - Project Details and Scoring'!$J165,'2 - Planting Details'!$R:$R)</f>
        <v>0</v>
      </c>
      <c r="P165" s="33"/>
      <c r="Q165" s="83">
        <f t="shared" si="21"/>
        <v>0</v>
      </c>
      <c r="R165" s="83">
        <f t="shared" si="22"/>
        <v>0</v>
      </c>
      <c r="S165" s="83">
        <f t="shared" si="26"/>
        <v>0</v>
      </c>
      <c r="T165" s="84" t="e">
        <f t="shared" si="27"/>
        <v>#DIV/0!</v>
      </c>
      <c r="V165" s="25">
        <f t="shared" si="23"/>
        <v>0</v>
      </c>
      <c r="W165" s="147">
        <f t="shared" si="24"/>
        <v>0</v>
      </c>
      <c r="X165" s="83">
        <f t="shared" si="28"/>
        <v>0</v>
      </c>
      <c r="Y165" s="148" t="e">
        <f t="shared" si="29"/>
        <v>#DIV/0!</v>
      </c>
      <c r="Z165" s="90" t="e">
        <f t="shared" si="25"/>
        <v>#DIV/0!</v>
      </c>
    </row>
    <row r="166" spans="2:26" x14ac:dyDescent="0.25">
      <c r="B166" s="25" t="str">
        <f>IF(COUNTA(C166:C166)&gt;0,MAX($B$15:$B165)+1, "" )</f>
        <v/>
      </c>
      <c r="C166" s="38"/>
      <c r="D166" s="38"/>
      <c r="E166" s="38"/>
      <c r="F166" s="38"/>
      <c r="G166" s="38"/>
      <c r="H166" s="38"/>
      <c r="I166" s="38"/>
      <c r="J166" s="2" t="str">
        <f>IF(C166&gt;"",MAX($J$11:$J165)+1, "" )</f>
        <v/>
      </c>
      <c r="K166" s="2">
        <f t="shared" si="20"/>
        <v>0</v>
      </c>
      <c r="L166" s="31"/>
      <c r="M166" s="31"/>
      <c r="N166" s="83">
        <f>SUMIF('2 - Planting Details'!$B:$B,'1 - Project Details and Scoring'!$J166,'2 - Planting Details'!$F:$F)</f>
        <v>0</v>
      </c>
      <c r="O166" s="83">
        <f>SUMIF('2 - Planting Details'!$B:$B,'1 - Project Details and Scoring'!$J166,'2 - Planting Details'!$L:$L)+SUMIF('2 - Planting Details'!$B:$B,'1 - Project Details and Scoring'!$J166,'2 - Planting Details'!$R:$R)</f>
        <v>0</v>
      </c>
      <c r="P166" s="33"/>
      <c r="Q166" s="83">
        <f t="shared" si="21"/>
        <v>0</v>
      </c>
      <c r="R166" s="83">
        <f t="shared" si="22"/>
        <v>0</v>
      </c>
      <c r="S166" s="83">
        <f t="shared" si="26"/>
        <v>0</v>
      </c>
      <c r="T166" s="84" t="e">
        <f t="shared" si="27"/>
        <v>#DIV/0!</v>
      </c>
      <c r="V166" s="25">
        <f t="shared" si="23"/>
        <v>0</v>
      </c>
      <c r="W166" s="147">
        <f t="shared" si="24"/>
        <v>0</v>
      </c>
      <c r="X166" s="83">
        <f t="shared" si="28"/>
        <v>0</v>
      </c>
      <c r="Y166" s="148" t="e">
        <f t="shared" si="29"/>
        <v>#DIV/0!</v>
      </c>
      <c r="Z166" s="90" t="e">
        <f t="shared" si="25"/>
        <v>#DIV/0!</v>
      </c>
    </row>
    <row r="167" spans="2:26" x14ac:dyDescent="0.25">
      <c r="B167" s="25" t="str">
        <f>IF(COUNTA(C167:C167)&gt;0,MAX($B$15:$B166)+1, "" )</f>
        <v/>
      </c>
      <c r="C167" s="38"/>
      <c r="D167" s="38"/>
      <c r="E167" s="38"/>
      <c r="F167" s="38"/>
      <c r="G167" s="38"/>
      <c r="H167" s="38"/>
      <c r="I167" s="38"/>
      <c r="J167" s="2" t="str">
        <f>IF(C167&gt;"",MAX($J$11:$J166)+1, "" )</f>
        <v/>
      </c>
      <c r="K167" s="2">
        <f t="shared" si="20"/>
        <v>0</v>
      </c>
      <c r="L167" s="31"/>
      <c r="M167" s="31"/>
      <c r="N167" s="83">
        <f>SUMIF('2 - Planting Details'!$B:$B,'1 - Project Details and Scoring'!$J167,'2 - Planting Details'!$F:$F)</f>
        <v>0</v>
      </c>
      <c r="O167" s="83">
        <f>SUMIF('2 - Planting Details'!$B:$B,'1 - Project Details and Scoring'!$J167,'2 - Planting Details'!$L:$L)+SUMIF('2 - Planting Details'!$B:$B,'1 - Project Details and Scoring'!$J167,'2 - Planting Details'!$R:$R)</f>
        <v>0</v>
      </c>
      <c r="P167" s="33"/>
      <c r="Q167" s="83">
        <f t="shared" si="21"/>
        <v>0</v>
      </c>
      <c r="R167" s="83">
        <f t="shared" si="22"/>
        <v>0</v>
      </c>
      <c r="S167" s="83">
        <f t="shared" si="26"/>
        <v>0</v>
      </c>
      <c r="T167" s="84" t="e">
        <f t="shared" si="27"/>
        <v>#DIV/0!</v>
      </c>
      <c r="V167" s="25">
        <f t="shared" si="23"/>
        <v>0</v>
      </c>
      <c r="W167" s="147">
        <f t="shared" si="24"/>
        <v>0</v>
      </c>
      <c r="X167" s="83">
        <f t="shared" si="28"/>
        <v>0</v>
      </c>
      <c r="Y167" s="148" t="e">
        <f t="shared" si="29"/>
        <v>#DIV/0!</v>
      </c>
      <c r="Z167" s="90" t="e">
        <f t="shared" si="25"/>
        <v>#DIV/0!</v>
      </c>
    </row>
    <row r="168" spans="2:26" x14ac:dyDescent="0.25">
      <c r="B168" s="25" t="str">
        <f>IF(COUNTA(C168:C168)&gt;0,MAX($B$15:$B167)+1, "" )</f>
        <v/>
      </c>
      <c r="C168" s="38"/>
      <c r="D168" s="38"/>
      <c r="E168" s="38"/>
      <c r="F168" s="38"/>
      <c r="G168" s="38"/>
      <c r="H168" s="38"/>
      <c r="I168" s="38"/>
      <c r="J168" s="2" t="str">
        <f>IF(C168&gt;"",MAX($J$11:$J167)+1, "" )</f>
        <v/>
      </c>
      <c r="K168" s="2">
        <f t="shared" si="20"/>
        <v>0</v>
      </c>
      <c r="L168" s="31"/>
      <c r="M168" s="31"/>
      <c r="N168" s="83">
        <f>SUMIF('2 - Planting Details'!$B:$B,'1 - Project Details and Scoring'!$J168,'2 - Planting Details'!$F:$F)</f>
        <v>0</v>
      </c>
      <c r="O168" s="83">
        <f>SUMIF('2 - Planting Details'!$B:$B,'1 - Project Details and Scoring'!$J168,'2 - Planting Details'!$L:$L)+SUMIF('2 - Planting Details'!$B:$B,'1 - Project Details and Scoring'!$J168,'2 - Planting Details'!$R:$R)</f>
        <v>0</v>
      </c>
      <c r="P168" s="33"/>
      <c r="Q168" s="83">
        <f t="shared" si="21"/>
        <v>0</v>
      </c>
      <c r="R168" s="83">
        <f t="shared" si="22"/>
        <v>0</v>
      </c>
      <c r="S168" s="83">
        <f t="shared" si="26"/>
        <v>0</v>
      </c>
      <c r="T168" s="84" t="e">
        <f t="shared" si="27"/>
        <v>#DIV/0!</v>
      </c>
      <c r="V168" s="25">
        <f t="shared" si="23"/>
        <v>0</v>
      </c>
      <c r="W168" s="147">
        <f t="shared" si="24"/>
        <v>0</v>
      </c>
      <c r="X168" s="83">
        <f t="shared" si="28"/>
        <v>0</v>
      </c>
      <c r="Y168" s="148" t="e">
        <f t="shared" si="29"/>
        <v>#DIV/0!</v>
      </c>
      <c r="Z168" s="90" t="e">
        <f t="shared" si="25"/>
        <v>#DIV/0!</v>
      </c>
    </row>
    <row r="169" spans="2:26" x14ac:dyDescent="0.25">
      <c r="B169" s="25" t="str">
        <f>IF(COUNTA(C169:C169)&gt;0,MAX($B$15:$B168)+1, "" )</f>
        <v/>
      </c>
      <c r="C169" s="38"/>
      <c r="D169" s="38"/>
      <c r="E169" s="38"/>
      <c r="F169" s="38"/>
      <c r="G169" s="38"/>
      <c r="H169" s="38"/>
      <c r="I169" s="38"/>
      <c r="J169" s="2" t="str">
        <f>IF(C169&gt;"",MAX($J$11:$J168)+1, "" )</f>
        <v/>
      </c>
      <c r="K169" s="2">
        <f t="shared" si="20"/>
        <v>0</v>
      </c>
      <c r="L169" s="31"/>
      <c r="M169" s="31"/>
      <c r="N169" s="83">
        <f>SUMIF('2 - Planting Details'!$B:$B,'1 - Project Details and Scoring'!$J169,'2 - Planting Details'!$F:$F)</f>
        <v>0</v>
      </c>
      <c r="O169" s="83">
        <f>SUMIF('2 - Planting Details'!$B:$B,'1 - Project Details and Scoring'!$J169,'2 - Planting Details'!$L:$L)+SUMIF('2 - Planting Details'!$B:$B,'1 - Project Details and Scoring'!$J169,'2 - Planting Details'!$R:$R)</f>
        <v>0</v>
      </c>
      <c r="P169" s="33"/>
      <c r="Q169" s="83">
        <f t="shared" si="21"/>
        <v>0</v>
      </c>
      <c r="R169" s="83">
        <f t="shared" si="22"/>
        <v>0</v>
      </c>
      <c r="S169" s="83">
        <f t="shared" si="26"/>
        <v>0</v>
      </c>
      <c r="T169" s="84" t="e">
        <f t="shared" si="27"/>
        <v>#DIV/0!</v>
      </c>
      <c r="V169" s="25">
        <f t="shared" si="23"/>
        <v>0</v>
      </c>
      <c r="W169" s="147">
        <f t="shared" si="24"/>
        <v>0</v>
      </c>
      <c r="X169" s="83">
        <f t="shared" si="28"/>
        <v>0</v>
      </c>
      <c r="Y169" s="148" t="e">
        <f t="shared" si="29"/>
        <v>#DIV/0!</v>
      </c>
      <c r="Z169" s="90" t="e">
        <f t="shared" si="25"/>
        <v>#DIV/0!</v>
      </c>
    </row>
    <row r="170" spans="2:26" x14ac:dyDescent="0.25">
      <c r="B170" s="25" t="str">
        <f>IF(COUNTA(C170:C170)&gt;0,MAX($B$15:$B169)+1, "" )</f>
        <v/>
      </c>
      <c r="C170" s="38"/>
      <c r="D170" s="38"/>
      <c r="E170" s="38"/>
      <c r="F170" s="38"/>
      <c r="G170" s="38"/>
      <c r="H170" s="38"/>
      <c r="I170" s="38"/>
      <c r="J170" s="2" t="str">
        <f>IF(C170&gt;"",MAX($J$11:$J169)+1, "" )</f>
        <v/>
      </c>
      <c r="K170" s="2">
        <f t="shared" si="20"/>
        <v>0</v>
      </c>
      <c r="L170" s="31"/>
      <c r="M170" s="31"/>
      <c r="N170" s="83">
        <f>SUMIF('2 - Planting Details'!$B:$B,'1 - Project Details and Scoring'!$J170,'2 - Planting Details'!$F:$F)</f>
        <v>0</v>
      </c>
      <c r="O170" s="83">
        <f>SUMIF('2 - Planting Details'!$B:$B,'1 - Project Details and Scoring'!$J170,'2 - Planting Details'!$L:$L)+SUMIF('2 - Planting Details'!$B:$B,'1 - Project Details and Scoring'!$J170,'2 - Planting Details'!$R:$R)</f>
        <v>0</v>
      </c>
      <c r="P170" s="33"/>
      <c r="Q170" s="83">
        <f t="shared" si="21"/>
        <v>0</v>
      </c>
      <c r="R170" s="83">
        <f t="shared" si="22"/>
        <v>0</v>
      </c>
      <c r="S170" s="83">
        <f t="shared" si="26"/>
        <v>0</v>
      </c>
      <c r="T170" s="84" t="e">
        <f t="shared" si="27"/>
        <v>#DIV/0!</v>
      </c>
      <c r="V170" s="25">
        <f t="shared" si="23"/>
        <v>0</v>
      </c>
      <c r="W170" s="147">
        <f t="shared" si="24"/>
        <v>0</v>
      </c>
      <c r="X170" s="83">
        <f t="shared" si="28"/>
        <v>0</v>
      </c>
      <c r="Y170" s="148" t="e">
        <f t="shared" si="29"/>
        <v>#DIV/0!</v>
      </c>
      <c r="Z170" s="90" t="e">
        <f t="shared" si="25"/>
        <v>#DIV/0!</v>
      </c>
    </row>
    <row r="171" spans="2:26" x14ac:dyDescent="0.25">
      <c r="B171" s="25" t="str">
        <f>IF(COUNTA(C171:C171)&gt;0,MAX($B$15:$B170)+1, "" )</f>
        <v/>
      </c>
      <c r="C171" s="38"/>
      <c r="D171" s="38"/>
      <c r="E171" s="38"/>
      <c r="F171" s="38"/>
      <c r="G171" s="38"/>
      <c r="H171" s="38"/>
      <c r="I171" s="38"/>
      <c r="J171" s="2" t="str">
        <f>IF(C171&gt;"",MAX($J$11:$J170)+1, "" )</f>
        <v/>
      </c>
      <c r="K171" s="2">
        <f t="shared" si="20"/>
        <v>0</v>
      </c>
      <c r="L171" s="31"/>
      <c r="M171" s="31"/>
      <c r="N171" s="83">
        <f>SUMIF('2 - Planting Details'!$B:$B,'1 - Project Details and Scoring'!$J171,'2 - Planting Details'!$F:$F)</f>
        <v>0</v>
      </c>
      <c r="O171" s="83">
        <f>SUMIF('2 - Planting Details'!$B:$B,'1 - Project Details and Scoring'!$J171,'2 - Planting Details'!$L:$L)+SUMIF('2 - Planting Details'!$B:$B,'1 - Project Details and Scoring'!$J171,'2 - Planting Details'!$R:$R)</f>
        <v>0</v>
      </c>
      <c r="P171" s="33"/>
      <c r="Q171" s="83">
        <f t="shared" si="21"/>
        <v>0</v>
      </c>
      <c r="R171" s="83">
        <f t="shared" si="22"/>
        <v>0</v>
      </c>
      <c r="S171" s="83">
        <f t="shared" si="26"/>
        <v>0</v>
      </c>
      <c r="T171" s="84" t="e">
        <f t="shared" si="27"/>
        <v>#DIV/0!</v>
      </c>
      <c r="V171" s="25">
        <f t="shared" si="23"/>
        <v>0</v>
      </c>
      <c r="W171" s="147">
        <f t="shared" si="24"/>
        <v>0</v>
      </c>
      <c r="X171" s="83">
        <f t="shared" si="28"/>
        <v>0</v>
      </c>
      <c r="Y171" s="148" t="e">
        <f t="shared" si="29"/>
        <v>#DIV/0!</v>
      </c>
      <c r="Z171" s="90" t="e">
        <f t="shared" si="25"/>
        <v>#DIV/0!</v>
      </c>
    </row>
    <row r="172" spans="2:26" x14ac:dyDescent="0.25">
      <c r="B172" s="25" t="str">
        <f>IF(COUNTA(C172:C172)&gt;0,MAX($B$15:$B171)+1, "" )</f>
        <v/>
      </c>
      <c r="C172" s="38"/>
      <c r="D172" s="38"/>
      <c r="E172" s="38"/>
      <c r="F172" s="38"/>
      <c r="G172" s="38"/>
      <c r="H172" s="38"/>
      <c r="I172" s="38"/>
      <c r="J172" s="2" t="str">
        <f>IF(C172&gt;"",MAX($J$11:$J171)+1, "" )</f>
        <v/>
      </c>
      <c r="K172" s="2">
        <f t="shared" si="20"/>
        <v>0</v>
      </c>
      <c r="L172" s="31"/>
      <c r="M172" s="31"/>
      <c r="N172" s="83">
        <f>SUMIF('2 - Planting Details'!$B:$B,'1 - Project Details and Scoring'!$J172,'2 - Planting Details'!$F:$F)</f>
        <v>0</v>
      </c>
      <c r="O172" s="83">
        <f>SUMIF('2 - Planting Details'!$B:$B,'1 - Project Details and Scoring'!$J172,'2 - Planting Details'!$L:$L)+SUMIF('2 - Planting Details'!$B:$B,'1 - Project Details and Scoring'!$J172,'2 - Planting Details'!$R:$R)</f>
        <v>0</v>
      </c>
      <c r="P172" s="33"/>
      <c r="Q172" s="83">
        <f t="shared" si="21"/>
        <v>0</v>
      </c>
      <c r="R172" s="83">
        <f t="shared" si="22"/>
        <v>0</v>
      </c>
      <c r="S172" s="83">
        <f t="shared" si="26"/>
        <v>0</v>
      </c>
      <c r="T172" s="84" t="e">
        <f t="shared" si="27"/>
        <v>#DIV/0!</v>
      </c>
      <c r="V172" s="25">
        <f t="shared" si="23"/>
        <v>0</v>
      </c>
      <c r="W172" s="147">
        <f t="shared" si="24"/>
        <v>0</v>
      </c>
      <c r="X172" s="83">
        <f t="shared" si="28"/>
        <v>0</v>
      </c>
      <c r="Y172" s="148" t="e">
        <f t="shared" si="29"/>
        <v>#DIV/0!</v>
      </c>
      <c r="Z172" s="90" t="e">
        <f t="shared" si="25"/>
        <v>#DIV/0!</v>
      </c>
    </row>
    <row r="173" spans="2:26" x14ac:dyDescent="0.25">
      <c r="B173" s="25" t="str">
        <f>IF(COUNTA(C173:C173)&gt;0,MAX($B$15:$B172)+1, "" )</f>
        <v/>
      </c>
      <c r="C173" s="38"/>
      <c r="D173" s="38"/>
      <c r="E173" s="38"/>
      <c r="F173" s="38"/>
      <c r="G173" s="38"/>
      <c r="H173" s="38"/>
      <c r="I173" s="38"/>
      <c r="J173" s="2" t="str">
        <f>IF(C173&gt;"",MAX($J$11:$J172)+1, "" )</f>
        <v/>
      </c>
      <c r="K173" s="2">
        <f t="shared" si="20"/>
        <v>0</v>
      </c>
      <c r="L173" s="31"/>
      <c r="M173" s="31"/>
      <c r="N173" s="83">
        <f>SUMIF('2 - Planting Details'!$B:$B,'1 - Project Details and Scoring'!$J173,'2 - Planting Details'!$F:$F)</f>
        <v>0</v>
      </c>
      <c r="O173" s="83">
        <f>SUMIF('2 - Planting Details'!$B:$B,'1 - Project Details and Scoring'!$J173,'2 - Planting Details'!$L:$L)+SUMIF('2 - Planting Details'!$B:$B,'1 - Project Details and Scoring'!$J173,'2 - Planting Details'!$R:$R)</f>
        <v>0</v>
      </c>
      <c r="P173" s="33"/>
      <c r="Q173" s="83">
        <f t="shared" si="21"/>
        <v>0</v>
      </c>
      <c r="R173" s="83">
        <f t="shared" si="22"/>
        <v>0</v>
      </c>
      <c r="S173" s="83">
        <f t="shared" si="26"/>
        <v>0</v>
      </c>
      <c r="T173" s="84" t="e">
        <f t="shared" si="27"/>
        <v>#DIV/0!</v>
      </c>
      <c r="V173" s="25">
        <f t="shared" si="23"/>
        <v>0</v>
      </c>
      <c r="W173" s="147">
        <f t="shared" si="24"/>
        <v>0</v>
      </c>
      <c r="X173" s="83">
        <f t="shared" si="28"/>
        <v>0</v>
      </c>
      <c r="Y173" s="148" t="e">
        <f t="shared" si="29"/>
        <v>#DIV/0!</v>
      </c>
      <c r="Z173" s="90" t="e">
        <f t="shared" si="25"/>
        <v>#DIV/0!</v>
      </c>
    </row>
    <row r="174" spans="2:26" x14ac:dyDescent="0.25">
      <c r="B174" s="25" t="str">
        <f>IF(COUNTA(C174:C174)&gt;0,MAX($B$15:$B173)+1, "" )</f>
        <v/>
      </c>
      <c r="C174" s="38"/>
      <c r="D174" s="38"/>
      <c r="E174" s="38"/>
      <c r="F174" s="38"/>
      <c r="G174" s="38"/>
      <c r="H174" s="38"/>
      <c r="I174" s="38"/>
      <c r="J174" s="2" t="str">
        <f>IF(C174&gt;"",MAX($J$11:$J173)+1, "" )</f>
        <v/>
      </c>
      <c r="K174" s="2">
        <f t="shared" si="20"/>
        <v>0</v>
      </c>
      <c r="L174" s="31"/>
      <c r="M174" s="31"/>
      <c r="N174" s="83">
        <f>SUMIF('2 - Planting Details'!$B:$B,'1 - Project Details and Scoring'!$J174,'2 - Planting Details'!$F:$F)</f>
        <v>0</v>
      </c>
      <c r="O174" s="83">
        <f>SUMIF('2 - Planting Details'!$B:$B,'1 - Project Details and Scoring'!$J174,'2 - Planting Details'!$L:$L)+SUMIF('2 - Planting Details'!$B:$B,'1 - Project Details and Scoring'!$J174,'2 - Planting Details'!$R:$R)</f>
        <v>0</v>
      </c>
      <c r="P174" s="33"/>
      <c r="Q174" s="83">
        <f t="shared" si="21"/>
        <v>0</v>
      </c>
      <c r="R174" s="83">
        <f t="shared" si="22"/>
        <v>0</v>
      </c>
      <c r="S174" s="83">
        <f t="shared" si="26"/>
        <v>0</v>
      </c>
      <c r="T174" s="84" t="e">
        <f t="shared" si="27"/>
        <v>#DIV/0!</v>
      </c>
      <c r="V174" s="25">
        <f t="shared" si="23"/>
        <v>0</v>
      </c>
      <c r="W174" s="147">
        <f t="shared" si="24"/>
        <v>0</v>
      </c>
      <c r="X174" s="83">
        <f t="shared" si="28"/>
        <v>0</v>
      </c>
      <c r="Y174" s="148" t="e">
        <f t="shared" si="29"/>
        <v>#DIV/0!</v>
      </c>
      <c r="Z174" s="90" t="e">
        <f t="shared" si="25"/>
        <v>#DIV/0!</v>
      </c>
    </row>
    <row r="175" spans="2:26" x14ac:dyDescent="0.25">
      <c r="B175" s="25" t="str">
        <f>IF(COUNTA(C175:C175)&gt;0,MAX($B$15:$B174)+1, "" )</f>
        <v/>
      </c>
      <c r="C175" s="38"/>
      <c r="D175" s="38"/>
      <c r="E175" s="38"/>
      <c r="F175" s="38"/>
      <c r="G175" s="38"/>
      <c r="H175" s="38"/>
      <c r="I175" s="38"/>
      <c r="J175" s="2" t="str">
        <f>IF(C175&gt;"",MAX($J$11:$J174)+1, "" )</f>
        <v/>
      </c>
      <c r="K175" s="2">
        <f t="shared" si="20"/>
        <v>0</v>
      </c>
      <c r="L175" s="31"/>
      <c r="M175" s="31"/>
      <c r="N175" s="83">
        <f>SUMIF('2 - Planting Details'!$B:$B,'1 - Project Details and Scoring'!$J175,'2 - Planting Details'!$F:$F)</f>
        <v>0</v>
      </c>
      <c r="O175" s="83">
        <f>SUMIF('2 - Planting Details'!$B:$B,'1 - Project Details and Scoring'!$J175,'2 - Planting Details'!$L:$L)+SUMIF('2 - Planting Details'!$B:$B,'1 - Project Details and Scoring'!$J175,'2 - Planting Details'!$R:$R)</f>
        <v>0</v>
      </c>
      <c r="P175" s="33"/>
      <c r="Q175" s="83">
        <f t="shared" si="21"/>
        <v>0</v>
      </c>
      <c r="R175" s="83">
        <f t="shared" si="22"/>
        <v>0</v>
      </c>
      <c r="S175" s="83">
        <f t="shared" si="26"/>
        <v>0</v>
      </c>
      <c r="T175" s="84" t="e">
        <f t="shared" si="27"/>
        <v>#DIV/0!</v>
      </c>
      <c r="V175" s="25">
        <f t="shared" si="23"/>
        <v>0</v>
      </c>
      <c r="W175" s="147">
        <f t="shared" si="24"/>
        <v>0</v>
      </c>
      <c r="X175" s="83">
        <f t="shared" si="28"/>
        <v>0</v>
      </c>
      <c r="Y175" s="148" t="e">
        <f t="shared" si="29"/>
        <v>#DIV/0!</v>
      </c>
      <c r="Z175" s="90" t="e">
        <f t="shared" si="25"/>
        <v>#DIV/0!</v>
      </c>
    </row>
    <row r="176" spans="2:26" x14ac:dyDescent="0.25">
      <c r="B176" s="25" t="str">
        <f>IF(COUNTA(C176:C176)&gt;0,MAX($B$15:$B175)+1, "" )</f>
        <v/>
      </c>
      <c r="C176" s="38"/>
      <c r="D176" s="38"/>
      <c r="E176" s="38"/>
      <c r="F176" s="38"/>
      <c r="G176" s="38"/>
      <c r="H176" s="38"/>
      <c r="I176" s="38"/>
      <c r="J176" s="2" t="str">
        <f>IF(C176&gt;"",MAX($J$11:$J175)+1, "" )</f>
        <v/>
      </c>
      <c r="K176" s="2">
        <f t="shared" si="20"/>
        <v>0</v>
      </c>
      <c r="L176" s="31"/>
      <c r="M176" s="31"/>
      <c r="N176" s="83">
        <f>SUMIF('2 - Planting Details'!$B:$B,'1 - Project Details and Scoring'!$J176,'2 - Planting Details'!$F:$F)</f>
        <v>0</v>
      </c>
      <c r="O176" s="83">
        <f>SUMIF('2 - Planting Details'!$B:$B,'1 - Project Details and Scoring'!$J176,'2 - Planting Details'!$L:$L)+SUMIF('2 - Planting Details'!$B:$B,'1 - Project Details and Scoring'!$J176,'2 - Planting Details'!$R:$R)</f>
        <v>0</v>
      </c>
      <c r="P176" s="33"/>
      <c r="Q176" s="83">
        <f t="shared" si="21"/>
        <v>0</v>
      </c>
      <c r="R176" s="83">
        <f t="shared" si="22"/>
        <v>0</v>
      </c>
      <c r="S176" s="83">
        <f t="shared" si="26"/>
        <v>0</v>
      </c>
      <c r="T176" s="84" t="e">
        <f t="shared" si="27"/>
        <v>#DIV/0!</v>
      </c>
      <c r="V176" s="25">
        <f t="shared" si="23"/>
        <v>0</v>
      </c>
      <c r="W176" s="147">
        <f t="shared" si="24"/>
        <v>0</v>
      </c>
      <c r="X176" s="83">
        <f t="shared" si="28"/>
        <v>0</v>
      </c>
      <c r="Y176" s="148" t="e">
        <f t="shared" si="29"/>
        <v>#DIV/0!</v>
      </c>
      <c r="Z176" s="90" t="e">
        <f t="shared" si="25"/>
        <v>#DIV/0!</v>
      </c>
    </row>
    <row r="177" spans="2:26" x14ac:dyDescent="0.25">
      <c r="B177" s="25" t="str">
        <f>IF(COUNTA(C177:C177)&gt;0,MAX($B$15:$B176)+1, "" )</f>
        <v/>
      </c>
      <c r="C177" s="38"/>
      <c r="D177" s="38"/>
      <c r="E177" s="38"/>
      <c r="F177" s="38"/>
      <c r="G177" s="38"/>
      <c r="H177" s="38"/>
      <c r="I177" s="38"/>
      <c r="J177" s="2" t="str">
        <f>IF(C177&gt;"",MAX($J$11:$J176)+1, "" )</f>
        <v/>
      </c>
      <c r="K177" s="2">
        <f t="shared" si="20"/>
        <v>0</v>
      </c>
      <c r="L177" s="31"/>
      <c r="M177" s="31"/>
      <c r="N177" s="83">
        <f>SUMIF('2 - Planting Details'!$B:$B,'1 - Project Details and Scoring'!$J177,'2 - Planting Details'!$F:$F)</f>
        <v>0</v>
      </c>
      <c r="O177" s="83">
        <f>SUMIF('2 - Planting Details'!$B:$B,'1 - Project Details and Scoring'!$J177,'2 - Planting Details'!$L:$L)+SUMIF('2 - Planting Details'!$B:$B,'1 - Project Details and Scoring'!$J177,'2 - Planting Details'!$R:$R)</f>
        <v>0</v>
      </c>
      <c r="P177" s="33"/>
      <c r="Q177" s="83">
        <f t="shared" si="21"/>
        <v>0</v>
      </c>
      <c r="R177" s="83">
        <f t="shared" si="22"/>
        <v>0</v>
      </c>
      <c r="S177" s="83">
        <f t="shared" si="26"/>
        <v>0</v>
      </c>
      <c r="T177" s="84" t="e">
        <f t="shared" si="27"/>
        <v>#DIV/0!</v>
      </c>
      <c r="V177" s="25">
        <f t="shared" si="23"/>
        <v>0</v>
      </c>
      <c r="W177" s="147">
        <f t="shared" si="24"/>
        <v>0</v>
      </c>
      <c r="X177" s="83">
        <f t="shared" si="28"/>
        <v>0</v>
      </c>
      <c r="Y177" s="148" t="e">
        <f t="shared" si="29"/>
        <v>#DIV/0!</v>
      </c>
      <c r="Z177" s="90" t="e">
        <f t="shared" si="25"/>
        <v>#DIV/0!</v>
      </c>
    </row>
    <row r="178" spans="2:26" x14ac:dyDescent="0.25">
      <c r="B178" s="25" t="str">
        <f>IF(COUNTA(C178:C178)&gt;0,MAX($B$15:$B177)+1, "" )</f>
        <v/>
      </c>
      <c r="C178" s="38"/>
      <c r="D178" s="38"/>
      <c r="E178" s="38"/>
      <c r="F178" s="38"/>
      <c r="G178" s="38"/>
      <c r="H178" s="38"/>
      <c r="I178" s="38"/>
      <c r="J178" s="2" t="str">
        <f>IF(C178&gt;"",MAX($J$11:$J177)+1, "" )</f>
        <v/>
      </c>
      <c r="K178" s="2">
        <f t="shared" si="20"/>
        <v>0</v>
      </c>
      <c r="L178" s="31"/>
      <c r="M178" s="31"/>
      <c r="N178" s="83">
        <f>SUMIF('2 - Planting Details'!$B:$B,'1 - Project Details and Scoring'!$J178,'2 - Planting Details'!$F:$F)</f>
        <v>0</v>
      </c>
      <c r="O178" s="83">
        <f>SUMIF('2 - Planting Details'!$B:$B,'1 - Project Details and Scoring'!$J178,'2 - Planting Details'!$L:$L)+SUMIF('2 - Planting Details'!$B:$B,'1 - Project Details and Scoring'!$J178,'2 - Planting Details'!$R:$R)</f>
        <v>0</v>
      </c>
      <c r="P178" s="33"/>
      <c r="Q178" s="83">
        <f t="shared" si="21"/>
        <v>0</v>
      </c>
      <c r="R178" s="83">
        <f t="shared" si="22"/>
        <v>0</v>
      </c>
      <c r="S178" s="83">
        <f t="shared" si="26"/>
        <v>0</v>
      </c>
      <c r="T178" s="84" t="e">
        <f t="shared" si="27"/>
        <v>#DIV/0!</v>
      </c>
      <c r="V178" s="25">
        <f t="shared" si="23"/>
        <v>0</v>
      </c>
      <c r="W178" s="147">
        <f t="shared" si="24"/>
        <v>0</v>
      </c>
      <c r="X178" s="83">
        <f t="shared" si="28"/>
        <v>0</v>
      </c>
      <c r="Y178" s="148" t="e">
        <f t="shared" si="29"/>
        <v>#DIV/0!</v>
      </c>
      <c r="Z178" s="90" t="e">
        <f t="shared" si="25"/>
        <v>#DIV/0!</v>
      </c>
    </row>
    <row r="179" spans="2:26" x14ac:dyDescent="0.25">
      <c r="B179" s="25" t="str">
        <f>IF(COUNTA(C179:C179)&gt;0,MAX($B$15:$B178)+1, "" )</f>
        <v/>
      </c>
      <c r="C179" s="38"/>
      <c r="D179" s="38"/>
      <c r="E179" s="38"/>
      <c r="F179" s="38"/>
      <c r="G179" s="38"/>
      <c r="H179" s="38"/>
      <c r="I179" s="38"/>
      <c r="J179" s="2" t="str">
        <f>IF(C179&gt;"",MAX($J$11:$J178)+1, "" )</f>
        <v/>
      </c>
      <c r="K179" s="2">
        <f t="shared" si="20"/>
        <v>0</v>
      </c>
      <c r="L179" s="31"/>
      <c r="M179" s="31"/>
      <c r="N179" s="83">
        <f>SUMIF('2 - Planting Details'!$B:$B,'1 - Project Details and Scoring'!$J179,'2 - Planting Details'!$F:$F)</f>
        <v>0</v>
      </c>
      <c r="O179" s="83">
        <f>SUMIF('2 - Planting Details'!$B:$B,'1 - Project Details and Scoring'!$J179,'2 - Planting Details'!$L:$L)+SUMIF('2 - Planting Details'!$B:$B,'1 - Project Details and Scoring'!$J179,'2 - Planting Details'!$R:$R)</f>
        <v>0</v>
      </c>
      <c r="P179" s="33"/>
      <c r="Q179" s="83">
        <f t="shared" si="21"/>
        <v>0</v>
      </c>
      <c r="R179" s="83">
        <f t="shared" si="22"/>
        <v>0</v>
      </c>
      <c r="S179" s="83">
        <f t="shared" si="26"/>
        <v>0</v>
      </c>
      <c r="T179" s="84" t="e">
        <f t="shared" si="27"/>
        <v>#DIV/0!</v>
      </c>
      <c r="V179" s="25">
        <f t="shared" si="23"/>
        <v>0</v>
      </c>
      <c r="W179" s="147">
        <f t="shared" si="24"/>
        <v>0</v>
      </c>
      <c r="X179" s="83">
        <f t="shared" si="28"/>
        <v>0</v>
      </c>
      <c r="Y179" s="148" t="e">
        <f t="shared" si="29"/>
        <v>#DIV/0!</v>
      </c>
      <c r="Z179" s="90" t="e">
        <f t="shared" si="25"/>
        <v>#DIV/0!</v>
      </c>
    </row>
    <row r="180" spans="2:26" x14ac:dyDescent="0.25">
      <c r="B180" s="25" t="str">
        <f>IF(COUNTA(C180:C180)&gt;0,MAX($B$15:$B179)+1, "" )</f>
        <v/>
      </c>
      <c r="C180" s="38"/>
      <c r="D180" s="38"/>
      <c r="E180" s="38"/>
      <c r="F180" s="38"/>
      <c r="G180" s="38"/>
      <c r="H180" s="38"/>
      <c r="I180" s="38"/>
      <c r="J180" s="2" t="str">
        <f>IF(C180&gt;"",MAX($J$11:$J179)+1, "" )</f>
        <v/>
      </c>
      <c r="K180" s="2">
        <f t="shared" si="20"/>
        <v>0</v>
      </c>
      <c r="L180" s="31"/>
      <c r="M180" s="31"/>
      <c r="N180" s="83">
        <f>SUMIF('2 - Planting Details'!$B:$B,'1 - Project Details and Scoring'!$J180,'2 - Planting Details'!$F:$F)</f>
        <v>0</v>
      </c>
      <c r="O180" s="83">
        <f>SUMIF('2 - Planting Details'!$B:$B,'1 - Project Details and Scoring'!$J180,'2 - Planting Details'!$L:$L)+SUMIF('2 - Planting Details'!$B:$B,'1 - Project Details and Scoring'!$J180,'2 - Planting Details'!$R:$R)</f>
        <v>0</v>
      </c>
      <c r="P180" s="33"/>
      <c r="Q180" s="83">
        <f t="shared" si="21"/>
        <v>0</v>
      </c>
      <c r="R180" s="83">
        <f t="shared" si="22"/>
        <v>0</v>
      </c>
      <c r="S180" s="83">
        <f t="shared" si="26"/>
        <v>0</v>
      </c>
      <c r="T180" s="84" t="e">
        <f t="shared" si="27"/>
        <v>#DIV/0!</v>
      </c>
      <c r="V180" s="25">
        <f t="shared" si="23"/>
        <v>0</v>
      </c>
      <c r="W180" s="147">
        <f t="shared" si="24"/>
        <v>0</v>
      </c>
      <c r="X180" s="83">
        <f t="shared" si="28"/>
        <v>0</v>
      </c>
      <c r="Y180" s="148" t="e">
        <f t="shared" si="29"/>
        <v>#DIV/0!</v>
      </c>
      <c r="Z180" s="90" t="e">
        <f t="shared" si="25"/>
        <v>#DIV/0!</v>
      </c>
    </row>
    <row r="181" spans="2:26" x14ac:dyDescent="0.25">
      <c r="B181" s="25" t="str">
        <f>IF(COUNTA(C181:C181)&gt;0,MAX($B$15:$B180)+1, "" )</f>
        <v/>
      </c>
      <c r="C181" s="38"/>
      <c r="D181" s="38"/>
      <c r="E181" s="38"/>
      <c r="F181" s="38"/>
      <c r="G181" s="38"/>
      <c r="H181" s="38"/>
      <c r="I181" s="38"/>
      <c r="J181" s="2" t="str">
        <f>IF(C181&gt;"",MAX($J$11:$J180)+1, "" )</f>
        <v/>
      </c>
      <c r="K181" s="2">
        <f t="shared" si="20"/>
        <v>0</v>
      </c>
      <c r="L181" s="31"/>
      <c r="M181" s="31"/>
      <c r="N181" s="83">
        <f>SUMIF('2 - Planting Details'!$B:$B,'1 - Project Details and Scoring'!$J181,'2 - Planting Details'!$F:$F)</f>
        <v>0</v>
      </c>
      <c r="O181" s="83">
        <f>SUMIF('2 - Planting Details'!$B:$B,'1 - Project Details and Scoring'!$J181,'2 - Planting Details'!$L:$L)+SUMIF('2 - Planting Details'!$B:$B,'1 - Project Details and Scoring'!$J181,'2 - Planting Details'!$R:$R)</f>
        <v>0</v>
      </c>
      <c r="P181" s="33"/>
      <c r="Q181" s="83">
        <f t="shared" si="21"/>
        <v>0</v>
      </c>
      <c r="R181" s="83">
        <f t="shared" si="22"/>
        <v>0</v>
      </c>
      <c r="S181" s="83">
        <f t="shared" si="26"/>
        <v>0</v>
      </c>
      <c r="T181" s="84" t="e">
        <f t="shared" si="27"/>
        <v>#DIV/0!</v>
      </c>
      <c r="V181" s="25">
        <f t="shared" si="23"/>
        <v>0</v>
      </c>
      <c r="W181" s="147">
        <f t="shared" si="24"/>
        <v>0</v>
      </c>
      <c r="X181" s="83">
        <f t="shared" si="28"/>
        <v>0</v>
      </c>
      <c r="Y181" s="148" t="e">
        <f t="shared" si="29"/>
        <v>#DIV/0!</v>
      </c>
      <c r="Z181" s="90" t="e">
        <f t="shared" si="25"/>
        <v>#DIV/0!</v>
      </c>
    </row>
    <row r="182" spans="2:26" x14ac:dyDescent="0.25">
      <c r="B182" s="25" t="str">
        <f>IF(COUNTA(C182:C182)&gt;0,MAX($B$15:$B181)+1, "" )</f>
        <v/>
      </c>
      <c r="C182" s="38"/>
      <c r="D182" s="38"/>
      <c r="E182" s="38"/>
      <c r="F182" s="38"/>
      <c r="G182" s="38"/>
      <c r="H182" s="38"/>
      <c r="I182" s="38"/>
      <c r="J182" s="2" t="str">
        <f>IF(C182&gt;"",MAX($J$11:$J181)+1, "" )</f>
        <v/>
      </c>
      <c r="K182" s="2">
        <f t="shared" si="20"/>
        <v>0</v>
      </c>
      <c r="L182" s="31"/>
      <c r="M182" s="31"/>
      <c r="N182" s="83">
        <f>SUMIF('2 - Planting Details'!$B:$B,'1 - Project Details and Scoring'!$J182,'2 - Planting Details'!$F:$F)</f>
        <v>0</v>
      </c>
      <c r="O182" s="83">
        <f>SUMIF('2 - Planting Details'!$B:$B,'1 - Project Details and Scoring'!$J182,'2 - Planting Details'!$L:$L)+SUMIF('2 - Planting Details'!$B:$B,'1 - Project Details and Scoring'!$J182,'2 - Planting Details'!$R:$R)</f>
        <v>0</v>
      </c>
      <c r="P182" s="33"/>
      <c r="Q182" s="83">
        <f t="shared" si="21"/>
        <v>0</v>
      </c>
      <c r="R182" s="83">
        <f t="shared" si="22"/>
        <v>0</v>
      </c>
      <c r="S182" s="83">
        <f t="shared" si="26"/>
        <v>0</v>
      </c>
      <c r="T182" s="84" t="e">
        <f t="shared" si="27"/>
        <v>#DIV/0!</v>
      </c>
      <c r="V182" s="25">
        <f t="shared" si="23"/>
        <v>0</v>
      </c>
      <c r="W182" s="147">
        <f t="shared" si="24"/>
        <v>0</v>
      </c>
      <c r="X182" s="83">
        <f t="shared" si="28"/>
        <v>0</v>
      </c>
      <c r="Y182" s="148" t="e">
        <f t="shared" si="29"/>
        <v>#DIV/0!</v>
      </c>
      <c r="Z182" s="90" t="e">
        <f t="shared" si="25"/>
        <v>#DIV/0!</v>
      </c>
    </row>
    <row r="183" spans="2:26" x14ac:dyDescent="0.25">
      <c r="B183" s="25" t="str">
        <f>IF(COUNTA(C183:C183)&gt;0,MAX($B$15:$B182)+1, "" )</f>
        <v/>
      </c>
      <c r="C183" s="38"/>
      <c r="D183" s="38"/>
      <c r="E183" s="38"/>
      <c r="F183" s="38"/>
      <c r="G183" s="38"/>
      <c r="H183" s="38"/>
      <c r="I183" s="38"/>
      <c r="J183" s="2" t="str">
        <f>IF(C183&gt;"",MAX($J$11:$J182)+1, "" )</f>
        <v/>
      </c>
      <c r="K183" s="2">
        <f t="shared" si="20"/>
        <v>0</v>
      </c>
      <c r="L183" s="31"/>
      <c r="M183" s="31"/>
      <c r="N183" s="83">
        <f>SUMIF('2 - Planting Details'!$B:$B,'1 - Project Details and Scoring'!$J183,'2 - Planting Details'!$F:$F)</f>
        <v>0</v>
      </c>
      <c r="O183" s="83">
        <f>SUMIF('2 - Planting Details'!$B:$B,'1 - Project Details and Scoring'!$J183,'2 - Planting Details'!$L:$L)+SUMIF('2 - Planting Details'!$B:$B,'1 - Project Details and Scoring'!$J183,'2 - Planting Details'!$R:$R)</f>
        <v>0</v>
      </c>
      <c r="P183" s="33"/>
      <c r="Q183" s="83">
        <f t="shared" si="21"/>
        <v>0</v>
      </c>
      <c r="R183" s="83">
        <f t="shared" si="22"/>
        <v>0</v>
      </c>
      <c r="S183" s="83">
        <f t="shared" si="26"/>
        <v>0</v>
      </c>
      <c r="T183" s="84" t="e">
        <f t="shared" si="27"/>
        <v>#DIV/0!</v>
      </c>
      <c r="V183" s="25">
        <f t="shared" si="23"/>
        <v>0</v>
      </c>
      <c r="W183" s="147">
        <f t="shared" si="24"/>
        <v>0</v>
      </c>
      <c r="X183" s="83">
        <f t="shared" si="28"/>
        <v>0</v>
      </c>
      <c r="Y183" s="148" t="e">
        <f t="shared" si="29"/>
        <v>#DIV/0!</v>
      </c>
      <c r="Z183" s="90" t="e">
        <f t="shared" si="25"/>
        <v>#DIV/0!</v>
      </c>
    </row>
    <row r="184" spans="2:26" x14ac:dyDescent="0.25">
      <c r="B184" s="25" t="str">
        <f>IF(COUNTA(C184:C184)&gt;0,MAX($B$15:$B183)+1, "" )</f>
        <v/>
      </c>
      <c r="C184" s="38"/>
      <c r="D184" s="38"/>
      <c r="E184" s="38"/>
      <c r="F184" s="38"/>
      <c r="G184" s="38"/>
      <c r="H184" s="38"/>
      <c r="I184" s="38"/>
      <c r="J184" s="2" t="str">
        <f>IF(C184&gt;"",MAX($J$11:$J183)+1, "" )</f>
        <v/>
      </c>
      <c r="K184" s="2">
        <f t="shared" si="20"/>
        <v>0</v>
      </c>
      <c r="L184" s="31"/>
      <c r="M184" s="31"/>
      <c r="N184" s="83">
        <f>SUMIF('2 - Planting Details'!$B:$B,'1 - Project Details and Scoring'!$J184,'2 - Planting Details'!$F:$F)</f>
        <v>0</v>
      </c>
      <c r="O184" s="83">
        <f>SUMIF('2 - Planting Details'!$B:$B,'1 - Project Details and Scoring'!$J184,'2 - Planting Details'!$L:$L)+SUMIF('2 - Planting Details'!$B:$B,'1 - Project Details and Scoring'!$J184,'2 - Planting Details'!$R:$R)</f>
        <v>0</v>
      </c>
      <c r="P184" s="33"/>
      <c r="Q184" s="83">
        <f t="shared" si="21"/>
        <v>0</v>
      </c>
      <c r="R184" s="83">
        <f t="shared" si="22"/>
        <v>0</v>
      </c>
      <c r="S184" s="83">
        <f t="shared" si="26"/>
        <v>0</v>
      </c>
      <c r="T184" s="84" t="e">
        <f t="shared" si="27"/>
        <v>#DIV/0!</v>
      </c>
      <c r="V184" s="25">
        <f t="shared" si="23"/>
        <v>0</v>
      </c>
      <c r="W184" s="147">
        <f t="shared" si="24"/>
        <v>0</v>
      </c>
      <c r="X184" s="83">
        <f t="shared" si="28"/>
        <v>0</v>
      </c>
      <c r="Y184" s="148" t="e">
        <f t="shared" si="29"/>
        <v>#DIV/0!</v>
      </c>
      <c r="Z184" s="90" t="e">
        <f t="shared" si="25"/>
        <v>#DIV/0!</v>
      </c>
    </row>
    <row r="185" spans="2:26" x14ac:dyDescent="0.25">
      <c r="B185" s="25" t="str">
        <f>IF(COUNTA(C185:C185)&gt;0,MAX($B$15:$B184)+1, "" )</f>
        <v/>
      </c>
      <c r="C185" s="38"/>
      <c r="D185" s="38"/>
      <c r="E185" s="38"/>
      <c r="F185" s="38"/>
      <c r="G185" s="38"/>
      <c r="H185" s="38"/>
      <c r="I185" s="38"/>
      <c r="J185" s="2" t="str">
        <f>IF(C185&gt;"",MAX($J$11:$J184)+1, "" )</f>
        <v/>
      </c>
      <c r="K185" s="2">
        <f t="shared" si="20"/>
        <v>0</v>
      </c>
      <c r="L185" s="31"/>
      <c r="M185" s="31"/>
      <c r="N185" s="83">
        <f>SUMIF('2 - Planting Details'!$B:$B,'1 - Project Details and Scoring'!$J185,'2 - Planting Details'!$F:$F)</f>
        <v>0</v>
      </c>
      <c r="O185" s="83">
        <f>SUMIF('2 - Planting Details'!$B:$B,'1 - Project Details and Scoring'!$J185,'2 - Planting Details'!$L:$L)+SUMIF('2 - Planting Details'!$B:$B,'1 - Project Details and Scoring'!$J185,'2 - Planting Details'!$R:$R)</f>
        <v>0</v>
      </c>
      <c r="P185" s="33"/>
      <c r="Q185" s="83">
        <f t="shared" si="21"/>
        <v>0</v>
      </c>
      <c r="R185" s="83">
        <f t="shared" si="22"/>
        <v>0</v>
      </c>
      <c r="S185" s="83">
        <f t="shared" si="26"/>
        <v>0</v>
      </c>
      <c r="T185" s="84" t="e">
        <f t="shared" si="27"/>
        <v>#DIV/0!</v>
      </c>
      <c r="V185" s="25">
        <f t="shared" si="23"/>
        <v>0</v>
      </c>
      <c r="W185" s="147">
        <f t="shared" si="24"/>
        <v>0</v>
      </c>
      <c r="X185" s="83">
        <f t="shared" si="28"/>
        <v>0</v>
      </c>
      <c r="Y185" s="148" t="e">
        <f t="shared" si="29"/>
        <v>#DIV/0!</v>
      </c>
      <c r="Z185" s="90" t="e">
        <f t="shared" si="25"/>
        <v>#DIV/0!</v>
      </c>
    </row>
    <row r="186" spans="2:26" x14ac:dyDescent="0.25">
      <c r="B186" s="25" t="str">
        <f>IF(COUNTA(C186:C186)&gt;0,MAX($B$15:$B185)+1, "" )</f>
        <v/>
      </c>
      <c r="C186" s="38"/>
      <c r="D186" s="38"/>
      <c r="E186" s="38"/>
      <c r="F186" s="38"/>
      <c r="G186" s="38"/>
      <c r="H186" s="38"/>
      <c r="I186" s="38"/>
      <c r="J186" s="2" t="str">
        <f>IF(C186&gt;"",MAX($J$11:$J185)+1, "" )</f>
        <v/>
      </c>
      <c r="K186" s="2">
        <f t="shared" si="20"/>
        <v>0</v>
      </c>
      <c r="L186" s="31"/>
      <c r="M186" s="31"/>
      <c r="N186" s="83">
        <f>SUMIF('2 - Planting Details'!$B:$B,'1 - Project Details and Scoring'!$J186,'2 - Planting Details'!$F:$F)</f>
        <v>0</v>
      </c>
      <c r="O186" s="83">
        <f>SUMIF('2 - Planting Details'!$B:$B,'1 - Project Details and Scoring'!$J186,'2 - Planting Details'!$L:$L)+SUMIF('2 - Planting Details'!$B:$B,'1 - Project Details and Scoring'!$J186,'2 - Planting Details'!$R:$R)</f>
        <v>0</v>
      </c>
      <c r="P186" s="33"/>
      <c r="Q186" s="83">
        <f t="shared" si="21"/>
        <v>0</v>
      </c>
      <c r="R186" s="83">
        <f t="shared" si="22"/>
        <v>0</v>
      </c>
      <c r="S186" s="83">
        <f t="shared" si="26"/>
        <v>0</v>
      </c>
      <c r="T186" s="84" t="e">
        <f t="shared" si="27"/>
        <v>#DIV/0!</v>
      </c>
      <c r="V186" s="25">
        <f t="shared" si="23"/>
        <v>0</v>
      </c>
      <c r="W186" s="147">
        <f t="shared" si="24"/>
        <v>0</v>
      </c>
      <c r="X186" s="83">
        <f t="shared" si="28"/>
        <v>0</v>
      </c>
      <c r="Y186" s="148" t="e">
        <f t="shared" si="29"/>
        <v>#DIV/0!</v>
      </c>
      <c r="Z186" s="90" t="e">
        <f t="shared" si="25"/>
        <v>#DIV/0!</v>
      </c>
    </row>
    <row r="187" spans="2:26" x14ac:dyDescent="0.25">
      <c r="B187" s="25" t="str">
        <f>IF(COUNTA(C187:C187)&gt;0,MAX($B$15:$B186)+1, "" )</f>
        <v/>
      </c>
      <c r="C187" s="38"/>
      <c r="D187" s="38"/>
      <c r="E187" s="38"/>
      <c r="F187" s="38"/>
      <c r="G187" s="38"/>
      <c r="H187" s="38"/>
      <c r="I187" s="38"/>
      <c r="J187" s="2" t="str">
        <f>IF(C187&gt;"",MAX($J$11:$J186)+1, "" )</f>
        <v/>
      </c>
      <c r="K187" s="2">
        <f t="shared" si="20"/>
        <v>0</v>
      </c>
      <c r="L187" s="31"/>
      <c r="M187" s="31"/>
      <c r="N187" s="83">
        <f>SUMIF('2 - Planting Details'!$B:$B,'1 - Project Details and Scoring'!$J187,'2 - Planting Details'!$F:$F)</f>
        <v>0</v>
      </c>
      <c r="O187" s="83">
        <f>SUMIF('2 - Planting Details'!$B:$B,'1 - Project Details and Scoring'!$J187,'2 - Planting Details'!$L:$L)+SUMIF('2 - Planting Details'!$B:$B,'1 - Project Details and Scoring'!$J187,'2 - Planting Details'!$R:$R)</f>
        <v>0</v>
      </c>
      <c r="P187" s="33"/>
      <c r="Q187" s="83">
        <f t="shared" si="21"/>
        <v>0</v>
      </c>
      <c r="R187" s="83">
        <f t="shared" si="22"/>
        <v>0</v>
      </c>
      <c r="S187" s="83">
        <f t="shared" si="26"/>
        <v>0</v>
      </c>
      <c r="T187" s="84" t="e">
        <f t="shared" si="27"/>
        <v>#DIV/0!</v>
      </c>
      <c r="V187" s="25">
        <f t="shared" si="23"/>
        <v>0</v>
      </c>
      <c r="W187" s="147">
        <f t="shared" si="24"/>
        <v>0</v>
      </c>
      <c r="X187" s="83">
        <f t="shared" si="28"/>
        <v>0</v>
      </c>
      <c r="Y187" s="148" t="e">
        <f t="shared" si="29"/>
        <v>#DIV/0!</v>
      </c>
      <c r="Z187" s="90" t="e">
        <f t="shared" si="25"/>
        <v>#DIV/0!</v>
      </c>
    </row>
    <row r="188" spans="2:26" x14ac:dyDescent="0.25">
      <c r="B188" s="25" t="str">
        <f>IF(COUNTA(C188:C188)&gt;0,MAX($B$15:$B187)+1, "" )</f>
        <v/>
      </c>
      <c r="C188" s="38"/>
      <c r="D188" s="38"/>
      <c r="E188" s="38"/>
      <c r="F188" s="38"/>
      <c r="G188" s="38"/>
      <c r="H188" s="38"/>
      <c r="I188" s="38"/>
      <c r="J188" s="2" t="str">
        <f>IF(C188&gt;"",MAX($J$11:$J187)+1, "" )</f>
        <v/>
      </c>
      <c r="K188" s="2">
        <f t="shared" si="20"/>
        <v>0</v>
      </c>
      <c r="L188" s="31"/>
      <c r="M188" s="31"/>
      <c r="N188" s="83">
        <f>SUMIF('2 - Planting Details'!$B:$B,'1 - Project Details and Scoring'!$J188,'2 - Planting Details'!$F:$F)</f>
        <v>0</v>
      </c>
      <c r="O188" s="83">
        <f>SUMIF('2 - Planting Details'!$B:$B,'1 - Project Details and Scoring'!$J188,'2 - Planting Details'!$L:$L)+SUMIF('2 - Planting Details'!$B:$B,'1 - Project Details and Scoring'!$J188,'2 - Planting Details'!$R:$R)</f>
        <v>0</v>
      </c>
      <c r="P188" s="33"/>
      <c r="Q188" s="83">
        <f t="shared" si="21"/>
        <v>0</v>
      </c>
      <c r="R188" s="83">
        <f t="shared" si="22"/>
        <v>0</v>
      </c>
      <c r="S188" s="83">
        <f t="shared" si="26"/>
        <v>0</v>
      </c>
      <c r="T188" s="84" t="e">
        <f t="shared" si="27"/>
        <v>#DIV/0!</v>
      </c>
      <c r="V188" s="25">
        <f t="shared" si="23"/>
        <v>0</v>
      </c>
      <c r="W188" s="147">
        <f t="shared" si="24"/>
        <v>0</v>
      </c>
      <c r="X188" s="83">
        <f t="shared" si="28"/>
        <v>0</v>
      </c>
      <c r="Y188" s="148" t="e">
        <f t="shared" si="29"/>
        <v>#DIV/0!</v>
      </c>
      <c r="Z188" s="90" t="e">
        <f t="shared" si="25"/>
        <v>#DIV/0!</v>
      </c>
    </row>
    <row r="189" spans="2:26" x14ac:dyDescent="0.25">
      <c r="B189" s="25" t="str">
        <f>IF(COUNTA(C189:C189)&gt;0,MAX($B$15:$B188)+1, "" )</f>
        <v/>
      </c>
      <c r="C189" s="38"/>
      <c r="D189" s="38"/>
      <c r="E189" s="38"/>
      <c r="F189" s="38"/>
      <c r="G189" s="38"/>
      <c r="H189" s="38"/>
      <c r="I189" s="38"/>
      <c r="J189" s="2" t="str">
        <f>IF(C189&gt;"",MAX($J$11:$J188)+1, "" )</f>
        <v/>
      </c>
      <c r="K189" s="2">
        <f t="shared" si="20"/>
        <v>0</v>
      </c>
      <c r="L189" s="31"/>
      <c r="M189" s="31"/>
      <c r="N189" s="83">
        <f>SUMIF('2 - Planting Details'!$B:$B,'1 - Project Details and Scoring'!$J189,'2 - Planting Details'!$F:$F)</f>
        <v>0</v>
      </c>
      <c r="O189" s="83">
        <f>SUMIF('2 - Planting Details'!$B:$B,'1 - Project Details and Scoring'!$J189,'2 - Planting Details'!$L:$L)+SUMIF('2 - Planting Details'!$B:$B,'1 - Project Details and Scoring'!$J189,'2 - Planting Details'!$R:$R)</f>
        <v>0</v>
      </c>
      <c r="P189" s="33"/>
      <c r="Q189" s="83">
        <f t="shared" si="21"/>
        <v>0</v>
      </c>
      <c r="R189" s="83">
        <f t="shared" si="22"/>
        <v>0</v>
      </c>
      <c r="S189" s="83">
        <f t="shared" si="26"/>
        <v>0</v>
      </c>
      <c r="T189" s="84" t="e">
        <f t="shared" si="27"/>
        <v>#DIV/0!</v>
      </c>
      <c r="V189" s="25">
        <f t="shared" si="23"/>
        <v>0</v>
      </c>
      <c r="W189" s="147">
        <f t="shared" si="24"/>
        <v>0</v>
      </c>
      <c r="X189" s="83">
        <f t="shared" si="28"/>
        <v>0</v>
      </c>
      <c r="Y189" s="148" t="e">
        <f t="shared" si="29"/>
        <v>#DIV/0!</v>
      </c>
      <c r="Z189" s="90" t="e">
        <f t="shared" si="25"/>
        <v>#DIV/0!</v>
      </c>
    </row>
    <row r="190" spans="2:26" x14ac:dyDescent="0.25">
      <c r="B190" s="25" t="str">
        <f>IF(COUNTA(C190:C190)&gt;0,MAX($B$15:$B189)+1, "" )</f>
        <v/>
      </c>
      <c r="C190" s="38"/>
      <c r="D190" s="38"/>
      <c r="E190" s="38"/>
      <c r="F190" s="38"/>
      <c r="G190" s="38"/>
      <c r="H190" s="38"/>
      <c r="I190" s="38"/>
      <c r="J190" s="2" t="str">
        <f>IF(C190&gt;"",MAX($J$11:$J189)+1, "" )</f>
        <v/>
      </c>
      <c r="K190" s="2">
        <f t="shared" si="20"/>
        <v>0</v>
      </c>
      <c r="L190" s="31"/>
      <c r="M190" s="31"/>
      <c r="N190" s="83">
        <f>SUMIF('2 - Planting Details'!$B:$B,'1 - Project Details and Scoring'!$J190,'2 - Planting Details'!$F:$F)</f>
        <v>0</v>
      </c>
      <c r="O190" s="83">
        <f>SUMIF('2 - Planting Details'!$B:$B,'1 - Project Details and Scoring'!$J190,'2 - Planting Details'!$L:$L)+SUMIF('2 - Planting Details'!$B:$B,'1 - Project Details and Scoring'!$J190,'2 - Planting Details'!$R:$R)</f>
        <v>0</v>
      </c>
      <c r="P190" s="33"/>
      <c r="Q190" s="83">
        <f t="shared" si="21"/>
        <v>0</v>
      </c>
      <c r="R190" s="83">
        <f t="shared" si="22"/>
        <v>0</v>
      </c>
      <c r="S190" s="83">
        <f t="shared" si="26"/>
        <v>0</v>
      </c>
      <c r="T190" s="84" t="e">
        <f t="shared" si="27"/>
        <v>#DIV/0!</v>
      </c>
      <c r="V190" s="25">
        <f t="shared" si="23"/>
        <v>0</v>
      </c>
      <c r="W190" s="147">
        <f t="shared" si="24"/>
        <v>0</v>
      </c>
      <c r="X190" s="83">
        <f t="shared" si="28"/>
        <v>0</v>
      </c>
      <c r="Y190" s="148" t="e">
        <f t="shared" si="29"/>
        <v>#DIV/0!</v>
      </c>
      <c r="Z190" s="90" t="e">
        <f t="shared" si="25"/>
        <v>#DIV/0!</v>
      </c>
    </row>
    <row r="191" spans="2:26" x14ac:dyDescent="0.25">
      <c r="B191" s="25" t="str">
        <f>IF(COUNTA(C191:C191)&gt;0,MAX($B$15:$B190)+1, "" )</f>
        <v/>
      </c>
      <c r="C191" s="38"/>
      <c r="D191" s="38"/>
      <c r="E191" s="38"/>
      <c r="F191" s="38"/>
      <c r="G191" s="38"/>
      <c r="H191" s="38"/>
      <c r="I191" s="38"/>
      <c r="J191" s="2" t="str">
        <f>IF(C191&gt;"",MAX($J$11:$J190)+1, "" )</f>
        <v/>
      </c>
      <c r="K191" s="2">
        <f t="shared" si="20"/>
        <v>0</v>
      </c>
      <c r="L191" s="31"/>
      <c r="M191" s="31"/>
      <c r="N191" s="83">
        <f>SUMIF('2 - Planting Details'!$B:$B,'1 - Project Details and Scoring'!$J191,'2 - Planting Details'!$F:$F)</f>
        <v>0</v>
      </c>
      <c r="O191" s="83">
        <f>SUMIF('2 - Planting Details'!$B:$B,'1 - Project Details and Scoring'!$J191,'2 - Planting Details'!$L:$L)+SUMIF('2 - Planting Details'!$B:$B,'1 - Project Details and Scoring'!$J191,'2 - Planting Details'!$R:$R)</f>
        <v>0</v>
      </c>
      <c r="P191" s="33"/>
      <c r="Q191" s="83">
        <f t="shared" si="21"/>
        <v>0</v>
      </c>
      <c r="R191" s="83">
        <f t="shared" si="22"/>
        <v>0</v>
      </c>
      <c r="S191" s="83">
        <f t="shared" si="26"/>
        <v>0</v>
      </c>
      <c r="T191" s="84" t="e">
        <f t="shared" si="27"/>
        <v>#DIV/0!</v>
      </c>
      <c r="V191" s="25">
        <f t="shared" si="23"/>
        <v>0</v>
      </c>
      <c r="W191" s="147">
        <f t="shared" si="24"/>
        <v>0</v>
      </c>
      <c r="X191" s="83">
        <f t="shared" si="28"/>
        <v>0</v>
      </c>
      <c r="Y191" s="148" t="e">
        <f t="shared" si="29"/>
        <v>#DIV/0!</v>
      </c>
      <c r="Z191" s="90" t="e">
        <f t="shared" si="25"/>
        <v>#DIV/0!</v>
      </c>
    </row>
    <row r="192" spans="2:26" x14ac:dyDescent="0.25">
      <c r="B192" s="25" t="str">
        <f>IF(COUNTA(C192:C192)&gt;0,MAX($B$15:$B191)+1, "" )</f>
        <v/>
      </c>
      <c r="C192" s="38"/>
      <c r="D192" s="38"/>
      <c r="E192" s="38"/>
      <c r="F192" s="38"/>
      <c r="G192" s="38"/>
      <c r="H192" s="38"/>
      <c r="I192" s="38"/>
      <c r="J192" s="2" t="str">
        <f>IF(C192&gt;"",MAX($J$11:$J191)+1, "" )</f>
        <v/>
      </c>
      <c r="K192" s="2">
        <f t="shared" si="20"/>
        <v>0</v>
      </c>
      <c r="L192" s="31"/>
      <c r="M192" s="31"/>
      <c r="N192" s="83">
        <f>SUMIF('2 - Planting Details'!$B:$B,'1 - Project Details and Scoring'!$J192,'2 - Planting Details'!$F:$F)</f>
        <v>0</v>
      </c>
      <c r="O192" s="83">
        <f>SUMIF('2 - Planting Details'!$B:$B,'1 - Project Details and Scoring'!$J192,'2 - Planting Details'!$L:$L)+SUMIF('2 - Planting Details'!$B:$B,'1 - Project Details and Scoring'!$J192,'2 - Planting Details'!$R:$R)</f>
        <v>0</v>
      </c>
      <c r="P192" s="33"/>
      <c r="Q192" s="83">
        <f t="shared" si="21"/>
        <v>0</v>
      </c>
      <c r="R192" s="83">
        <f t="shared" si="22"/>
        <v>0</v>
      </c>
      <c r="S192" s="83">
        <f t="shared" si="26"/>
        <v>0</v>
      </c>
      <c r="T192" s="84" t="e">
        <f t="shared" si="27"/>
        <v>#DIV/0!</v>
      </c>
      <c r="V192" s="25">
        <f t="shared" si="23"/>
        <v>0</v>
      </c>
      <c r="W192" s="147">
        <f t="shared" si="24"/>
        <v>0</v>
      </c>
      <c r="X192" s="83">
        <f t="shared" si="28"/>
        <v>0</v>
      </c>
      <c r="Y192" s="148" t="e">
        <f t="shared" si="29"/>
        <v>#DIV/0!</v>
      </c>
      <c r="Z192" s="90" t="e">
        <f t="shared" si="25"/>
        <v>#DIV/0!</v>
      </c>
    </row>
    <row r="193" spans="2:26" x14ac:dyDescent="0.25">
      <c r="B193" s="25" t="str">
        <f>IF(COUNTA(C193:C193)&gt;0,MAX($B$15:$B192)+1, "" )</f>
        <v/>
      </c>
      <c r="C193" s="38"/>
      <c r="D193" s="38"/>
      <c r="E193" s="38"/>
      <c r="F193" s="38"/>
      <c r="G193" s="38"/>
      <c r="H193" s="38"/>
      <c r="I193" s="38"/>
      <c r="J193" s="2" t="str">
        <f>IF(C193&gt;"",MAX($J$11:$J192)+1, "" )</f>
        <v/>
      </c>
      <c r="K193" s="2">
        <f t="shared" si="20"/>
        <v>0</v>
      </c>
      <c r="L193" s="31"/>
      <c r="M193" s="31"/>
      <c r="N193" s="83">
        <f>SUMIF('2 - Planting Details'!$B:$B,'1 - Project Details and Scoring'!$J193,'2 - Planting Details'!$F:$F)</f>
        <v>0</v>
      </c>
      <c r="O193" s="83">
        <f>SUMIF('2 - Planting Details'!$B:$B,'1 - Project Details and Scoring'!$J193,'2 - Planting Details'!$L:$L)+SUMIF('2 - Planting Details'!$B:$B,'1 - Project Details and Scoring'!$J193,'2 - Planting Details'!$R:$R)</f>
        <v>0</v>
      </c>
      <c r="P193" s="33"/>
      <c r="Q193" s="83">
        <f t="shared" si="21"/>
        <v>0</v>
      </c>
      <c r="R193" s="83">
        <f t="shared" si="22"/>
        <v>0</v>
      </c>
      <c r="S193" s="83">
        <f t="shared" si="26"/>
        <v>0</v>
      </c>
      <c r="T193" s="84" t="e">
        <f t="shared" si="27"/>
        <v>#DIV/0!</v>
      </c>
      <c r="V193" s="25">
        <f t="shared" si="23"/>
        <v>0</v>
      </c>
      <c r="W193" s="147">
        <f t="shared" si="24"/>
        <v>0</v>
      </c>
      <c r="X193" s="83">
        <f t="shared" si="28"/>
        <v>0</v>
      </c>
      <c r="Y193" s="148" t="e">
        <f t="shared" si="29"/>
        <v>#DIV/0!</v>
      </c>
      <c r="Z193" s="90" t="e">
        <f t="shared" si="25"/>
        <v>#DIV/0!</v>
      </c>
    </row>
    <row r="194" spans="2:26" x14ac:dyDescent="0.25">
      <c r="B194" s="25" t="str">
        <f>IF(COUNTA(C194:C194)&gt;0,MAX($B$15:$B193)+1, "" )</f>
        <v/>
      </c>
      <c r="C194" s="38"/>
      <c r="D194" s="38"/>
      <c r="E194" s="38"/>
      <c r="F194" s="38"/>
      <c r="G194" s="38"/>
      <c r="H194" s="38"/>
      <c r="I194" s="38"/>
      <c r="J194" s="2" t="str">
        <f>IF(C194&gt;"",MAX($J$11:$J193)+1, "" )</f>
        <v/>
      </c>
      <c r="K194" s="2">
        <f t="shared" si="20"/>
        <v>0</v>
      </c>
      <c r="L194" s="31"/>
      <c r="M194" s="31"/>
      <c r="N194" s="83">
        <f>SUMIF('2 - Planting Details'!$B:$B,'1 - Project Details and Scoring'!$J194,'2 - Planting Details'!$F:$F)</f>
        <v>0</v>
      </c>
      <c r="O194" s="83">
        <f>SUMIF('2 - Planting Details'!$B:$B,'1 - Project Details and Scoring'!$J194,'2 - Planting Details'!$L:$L)+SUMIF('2 - Planting Details'!$B:$B,'1 - Project Details and Scoring'!$J194,'2 - Planting Details'!$R:$R)</f>
        <v>0</v>
      </c>
      <c r="P194" s="33"/>
      <c r="Q194" s="83">
        <f t="shared" si="21"/>
        <v>0</v>
      </c>
      <c r="R194" s="83">
        <f t="shared" si="22"/>
        <v>0</v>
      </c>
      <c r="S194" s="83">
        <f t="shared" si="26"/>
        <v>0</v>
      </c>
      <c r="T194" s="84" t="e">
        <f t="shared" si="27"/>
        <v>#DIV/0!</v>
      </c>
      <c r="V194" s="25">
        <f t="shared" si="23"/>
        <v>0</v>
      </c>
      <c r="W194" s="147">
        <f t="shared" si="24"/>
        <v>0</v>
      </c>
      <c r="X194" s="83">
        <f t="shared" si="28"/>
        <v>0</v>
      </c>
      <c r="Y194" s="148" t="e">
        <f t="shared" si="29"/>
        <v>#DIV/0!</v>
      </c>
      <c r="Z194" s="90" t="e">
        <f t="shared" si="25"/>
        <v>#DIV/0!</v>
      </c>
    </row>
    <row r="195" spans="2:26" x14ac:dyDescent="0.25">
      <c r="B195" s="25" t="str">
        <f>IF(COUNTA(C195:C195)&gt;0,MAX($B$15:$B194)+1, "" )</f>
        <v/>
      </c>
      <c r="C195" s="38"/>
      <c r="D195" s="38"/>
      <c r="E195" s="38"/>
      <c r="F195" s="38"/>
      <c r="G195" s="38"/>
      <c r="H195" s="38"/>
      <c r="I195" s="38"/>
      <c r="J195" s="2" t="str">
        <f>IF(C195&gt;"",MAX($J$11:$J194)+1, "" )</f>
        <v/>
      </c>
      <c r="K195" s="2">
        <f t="shared" si="20"/>
        <v>0</v>
      </c>
      <c r="L195" s="31"/>
      <c r="M195" s="31"/>
      <c r="N195" s="83">
        <f>SUMIF('2 - Planting Details'!$B:$B,'1 - Project Details and Scoring'!$J195,'2 - Planting Details'!$F:$F)</f>
        <v>0</v>
      </c>
      <c r="O195" s="83">
        <f>SUMIF('2 - Planting Details'!$B:$B,'1 - Project Details and Scoring'!$J195,'2 - Planting Details'!$L:$L)+SUMIF('2 - Planting Details'!$B:$B,'1 - Project Details and Scoring'!$J195,'2 - Planting Details'!$R:$R)</f>
        <v>0</v>
      </c>
      <c r="P195" s="33"/>
      <c r="Q195" s="83">
        <f t="shared" si="21"/>
        <v>0</v>
      </c>
      <c r="R195" s="83">
        <f t="shared" si="22"/>
        <v>0</v>
      </c>
      <c r="S195" s="83">
        <f t="shared" si="26"/>
        <v>0</v>
      </c>
      <c r="T195" s="84" t="e">
        <f t="shared" si="27"/>
        <v>#DIV/0!</v>
      </c>
      <c r="V195" s="25">
        <f t="shared" si="23"/>
        <v>0</v>
      </c>
      <c r="W195" s="147">
        <f t="shared" si="24"/>
        <v>0</v>
      </c>
      <c r="X195" s="83">
        <f t="shared" si="28"/>
        <v>0</v>
      </c>
      <c r="Y195" s="148" t="e">
        <f t="shared" si="29"/>
        <v>#DIV/0!</v>
      </c>
      <c r="Z195" s="90" t="e">
        <f t="shared" si="25"/>
        <v>#DIV/0!</v>
      </c>
    </row>
    <row r="196" spans="2:26" x14ac:dyDescent="0.25">
      <c r="B196" s="25" t="str">
        <f>IF(COUNTA(C196:C196)&gt;0,MAX($B$15:$B195)+1, "" )</f>
        <v/>
      </c>
      <c r="C196" s="38"/>
      <c r="D196" s="38"/>
      <c r="E196" s="38"/>
      <c r="F196" s="38"/>
      <c r="G196" s="38"/>
      <c r="H196" s="38"/>
      <c r="I196" s="38"/>
      <c r="J196" s="2" t="str">
        <f>IF(C196&gt;"",MAX($J$11:$J195)+1, "" )</f>
        <v/>
      </c>
      <c r="K196" s="2">
        <f t="shared" si="20"/>
        <v>0</v>
      </c>
      <c r="L196" s="31"/>
      <c r="M196" s="31"/>
      <c r="N196" s="83">
        <f>SUMIF('2 - Planting Details'!$B:$B,'1 - Project Details and Scoring'!$J196,'2 - Planting Details'!$F:$F)</f>
        <v>0</v>
      </c>
      <c r="O196" s="83">
        <f>SUMIF('2 - Planting Details'!$B:$B,'1 - Project Details and Scoring'!$J196,'2 - Planting Details'!$L:$L)+SUMIF('2 - Planting Details'!$B:$B,'1 - Project Details and Scoring'!$J196,'2 - Planting Details'!$R:$R)</f>
        <v>0</v>
      </c>
      <c r="P196" s="33"/>
      <c r="Q196" s="83">
        <f t="shared" si="21"/>
        <v>0</v>
      </c>
      <c r="R196" s="83">
        <f t="shared" si="22"/>
        <v>0</v>
      </c>
      <c r="S196" s="83">
        <f t="shared" si="26"/>
        <v>0</v>
      </c>
      <c r="T196" s="84" t="e">
        <f t="shared" si="27"/>
        <v>#DIV/0!</v>
      </c>
      <c r="V196" s="25">
        <f t="shared" si="23"/>
        <v>0</v>
      </c>
      <c r="W196" s="147">
        <f t="shared" si="24"/>
        <v>0</v>
      </c>
      <c r="X196" s="83">
        <f t="shared" si="28"/>
        <v>0</v>
      </c>
      <c r="Y196" s="148" t="e">
        <f t="shared" si="29"/>
        <v>#DIV/0!</v>
      </c>
      <c r="Z196" s="90" t="e">
        <f t="shared" si="25"/>
        <v>#DIV/0!</v>
      </c>
    </row>
    <row r="197" spans="2:26" x14ac:dyDescent="0.25">
      <c r="B197" s="25" t="str">
        <f>IF(COUNTA(C197:C197)&gt;0,MAX($B$15:$B196)+1, "" )</f>
        <v/>
      </c>
      <c r="C197" s="38"/>
      <c r="D197" s="38"/>
      <c r="E197" s="38"/>
      <c r="F197" s="38"/>
      <c r="G197" s="38"/>
      <c r="H197" s="38"/>
      <c r="I197" s="38"/>
      <c r="J197" s="2" t="str">
        <f>IF(C197&gt;"",MAX($J$11:$J196)+1, "" )</f>
        <v/>
      </c>
      <c r="K197" s="2">
        <f t="shared" si="20"/>
        <v>0</v>
      </c>
      <c r="L197" s="31"/>
      <c r="M197" s="31"/>
      <c r="N197" s="83">
        <f>SUMIF('2 - Planting Details'!$B:$B,'1 - Project Details and Scoring'!$J197,'2 - Planting Details'!$F:$F)</f>
        <v>0</v>
      </c>
      <c r="O197" s="83">
        <f>SUMIF('2 - Planting Details'!$B:$B,'1 - Project Details and Scoring'!$J197,'2 - Planting Details'!$L:$L)+SUMIF('2 - Planting Details'!$B:$B,'1 - Project Details and Scoring'!$J197,'2 - Planting Details'!$R:$R)</f>
        <v>0</v>
      </c>
      <c r="P197" s="33"/>
      <c r="Q197" s="83">
        <f t="shared" si="21"/>
        <v>0</v>
      </c>
      <c r="R197" s="83">
        <f t="shared" si="22"/>
        <v>0</v>
      </c>
      <c r="S197" s="83">
        <f t="shared" si="26"/>
        <v>0</v>
      </c>
      <c r="T197" s="84" t="e">
        <f t="shared" si="27"/>
        <v>#DIV/0!</v>
      </c>
      <c r="V197" s="25">
        <f t="shared" si="23"/>
        <v>0</v>
      </c>
      <c r="W197" s="147">
        <f t="shared" si="24"/>
        <v>0</v>
      </c>
      <c r="X197" s="83">
        <f t="shared" si="28"/>
        <v>0</v>
      </c>
      <c r="Y197" s="148" t="e">
        <f t="shared" si="29"/>
        <v>#DIV/0!</v>
      </c>
      <c r="Z197" s="90" t="e">
        <f t="shared" si="25"/>
        <v>#DIV/0!</v>
      </c>
    </row>
    <row r="198" spans="2:26" x14ac:dyDescent="0.25">
      <c r="B198" s="25" t="str">
        <f>IF(COUNTA(C198:C198)&gt;0,MAX($B$15:$B197)+1, "" )</f>
        <v/>
      </c>
      <c r="C198" s="38"/>
      <c r="D198" s="38"/>
      <c r="E198" s="38"/>
      <c r="F198" s="38"/>
      <c r="G198" s="38"/>
      <c r="H198" s="38"/>
      <c r="I198" s="38"/>
      <c r="J198" s="2" t="str">
        <f>IF(C198&gt;"",MAX($J$11:$J197)+1, "" )</f>
        <v/>
      </c>
      <c r="K198" s="2">
        <f t="shared" si="20"/>
        <v>0</v>
      </c>
      <c r="L198" s="31"/>
      <c r="M198" s="31"/>
      <c r="N198" s="83">
        <f>SUMIF('2 - Planting Details'!$B:$B,'1 - Project Details and Scoring'!$J198,'2 - Planting Details'!$F:$F)</f>
        <v>0</v>
      </c>
      <c r="O198" s="83">
        <f>SUMIF('2 - Planting Details'!$B:$B,'1 - Project Details and Scoring'!$J198,'2 - Planting Details'!$L:$L)+SUMIF('2 - Planting Details'!$B:$B,'1 - Project Details and Scoring'!$J198,'2 - Planting Details'!$R:$R)</f>
        <v>0</v>
      </c>
      <c r="P198" s="33"/>
      <c r="Q198" s="83">
        <f t="shared" si="21"/>
        <v>0</v>
      </c>
      <c r="R198" s="83">
        <f t="shared" si="22"/>
        <v>0</v>
      </c>
      <c r="S198" s="83">
        <f t="shared" si="26"/>
        <v>0</v>
      </c>
      <c r="T198" s="84" t="e">
        <f t="shared" si="27"/>
        <v>#DIV/0!</v>
      </c>
      <c r="V198" s="25">
        <f t="shared" si="23"/>
        <v>0</v>
      </c>
      <c r="W198" s="147">
        <f t="shared" si="24"/>
        <v>0</v>
      </c>
      <c r="X198" s="83">
        <f t="shared" si="28"/>
        <v>0</v>
      </c>
      <c r="Y198" s="148" t="e">
        <f t="shared" si="29"/>
        <v>#DIV/0!</v>
      </c>
      <c r="Z198" s="90" t="e">
        <f t="shared" si="25"/>
        <v>#DIV/0!</v>
      </c>
    </row>
    <row r="199" spans="2:26" x14ac:dyDescent="0.25">
      <c r="B199" s="25" t="str">
        <f>IF(COUNTA(C199:C199)&gt;0,MAX($B$15:$B198)+1, "" )</f>
        <v/>
      </c>
      <c r="C199" s="38"/>
      <c r="D199" s="38"/>
      <c r="E199" s="38"/>
      <c r="F199" s="38"/>
      <c r="G199" s="38"/>
      <c r="H199" s="38"/>
      <c r="I199" s="38"/>
      <c r="J199" s="2" t="str">
        <f>IF(C199&gt;"",MAX($J$11:$J198)+1, "" )</f>
        <v/>
      </c>
      <c r="K199" s="2">
        <f t="shared" si="20"/>
        <v>0</v>
      </c>
      <c r="L199" s="31"/>
      <c r="M199" s="31"/>
      <c r="N199" s="83">
        <f>SUMIF('2 - Planting Details'!$B:$B,'1 - Project Details and Scoring'!$J199,'2 - Planting Details'!$F:$F)</f>
        <v>0</v>
      </c>
      <c r="O199" s="83">
        <f>SUMIF('2 - Planting Details'!$B:$B,'1 - Project Details and Scoring'!$J199,'2 - Planting Details'!$L:$L)+SUMIF('2 - Planting Details'!$B:$B,'1 - Project Details and Scoring'!$J199,'2 - Planting Details'!$R:$R)</f>
        <v>0</v>
      </c>
      <c r="P199" s="33"/>
      <c r="Q199" s="83">
        <f t="shared" si="21"/>
        <v>0</v>
      </c>
      <c r="R199" s="83">
        <f t="shared" si="22"/>
        <v>0</v>
      </c>
      <c r="S199" s="83">
        <f t="shared" si="26"/>
        <v>0</v>
      </c>
      <c r="T199" s="84" t="e">
        <f t="shared" si="27"/>
        <v>#DIV/0!</v>
      </c>
      <c r="V199" s="25">
        <f t="shared" si="23"/>
        <v>0</v>
      </c>
      <c r="W199" s="147">
        <f t="shared" si="24"/>
        <v>0</v>
      </c>
      <c r="X199" s="83">
        <f t="shared" si="28"/>
        <v>0</v>
      </c>
      <c r="Y199" s="148" t="e">
        <f t="shared" si="29"/>
        <v>#DIV/0!</v>
      </c>
      <c r="Z199" s="90" t="e">
        <f t="shared" si="25"/>
        <v>#DIV/0!</v>
      </c>
    </row>
    <row r="200" spans="2:26" x14ac:dyDescent="0.25">
      <c r="B200" s="25" t="str">
        <f>IF(COUNTA(C200:C200)&gt;0,MAX($B$15:$B199)+1, "" )</f>
        <v/>
      </c>
      <c r="C200" s="38"/>
      <c r="D200" s="38"/>
      <c r="E200" s="38"/>
      <c r="F200" s="38"/>
      <c r="G200" s="38"/>
      <c r="H200" s="38"/>
      <c r="I200" s="38"/>
      <c r="J200" s="2" t="str">
        <f>IF(C200&gt;"",MAX($J$11:$J199)+1, "" )</f>
        <v/>
      </c>
      <c r="K200" s="2">
        <f t="shared" si="20"/>
        <v>0</v>
      </c>
      <c r="L200" s="31"/>
      <c r="M200" s="31"/>
      <c r="N200" s="83">
        <f>SUMIF('2 - Planting Details'!$B:$B,'1 - Project Details and Scoring'!$J200,'2 - Planting Details'!$F:$F)</f>
        <v>0</v>
      </c>
      <c r="O200" s="83">
        <f>SUMIF('2 - Planting Details'!$B:$B,'1 - Project Details and Scoring'!$J200,'2 - Planting Details'!$L:$L)+SUMIF('2 - Planting Details'!$B:$B,'1 - Project Details and Scoring'!$J200,'2 - Planting Details'!$R:$R)</f>
        <v>0</v>
      </c>
      <c r="P200" s="33"/>
      <c r="Q200" s="83">
        <f t="shared" si="21"/>
        <v>0</v>
      </c>
      <c r="R200" s="83">
        <f t="shared" si="22"/>
        <v>0</v>
      </c>
      <c r="S200" s="83">
        <f t="shared" si="26"/>
        <v>0</v>
      </c>
      <c r="T200" s="84" t="e">
        <f t="shared" si="27"/>
        <v>#DIV/0!</v>
      </c>
      <c r="V200" s="25">
        <f t="shared" si="23"/>
        <v>0</v>
      </c>
      <c r="W200" s="147">
        <f t="shared" si="24"/>
        <v>0</v>
      </c>
      <c r="X200" s="83">
        <f t="shared" si="28"/>
        <v>0</v>
      </c>
      <c r="Y200" s="148" t="e">
        <f t="shared" si="29"/>
        <v>#DIV/0!</v>
      </c>
      <c r="Z200" s="90" t="e">
        <f t="shared" si="25"/>
        <v>#DIV/0!</v>
      </c>
    </row>
    <row r="201" spans="2:26" x14ac:dyDescent="0.25">
      <c r="B201" s="25" t="str">
        <f>IF(COUNTA(C201:C201)&gt;0,MAX($B$15:$B200)+1, "" )</f>
        <v/>
      </c>
      <c r="C201" s="38"/>
      <c r="D201" s="38"/>
      <c r="E201" s="38"/>
      <c r="F201" s="38"/>
      <c r="G201" s="38"/>
      <c r="H201" s="38"/>
      <c r="I201" s="38"/>
      <c r="J201" s="2" t="str">
        <f>IF(C201&gt;"",MAX($J$11:$J200)+1, "" )</f>
        <v/>
      </c>
      <c r="K201" s="2">
        <f t="shared" si="20"/>
        <v>0</v>
      </c>
      <c r="L201" s="31"/>
      <c r="M201" s="31"/>
      <c r="N201" s="83">
        <f>SUMIF('2 - Planting Details'!$B:$B,'1 - Project Details and Scoring'!$J201,'2 - Planting Details'!$F:$F)</f>
        <v>0</v>
      </c>
      <c r="O201" s="83">
        <f>SUMIF('2 - Planting Details'!$B:$B,'1 - Project Details and Scoring'!$J201,'2 - Planting Details'!$L:$L)+SUMIF('2 - Planting Details'!$B:$B,'1 - Project Details and Scoring'!$J201,'2 - Planting Details'!$R:$R)</f>
        <v>0</v>
      </c>
      <c r="P201" s="33"/>
      <c r="Q201" s="83">
        <f t="shared" si="21"/>
        <v>0</v>
      </c>
      <c r="R201" s="83">
        <f t="shared" si="22"/>
        <v>0</v>
      </c>
      <c r="S201" s="83">
        <f t="shared" si="26"/>
        <v>0</v>
      </c>
      <c r="T201" s="84" t="e">
        <f t="shared" si="27"/>
        <v>#DIV/0!</v>
      </c>
      <c r="V201" s="25">
        <f t="shared" si="23"/>
        <v>0</v>
      </c>
      <c r="W201" s="147">
        <f t="shared" si="24"/>
        <v>0</v>
      </c>
      <c r="X201" s="83">
        <f t="shared" si="28"/>
        <v>0</v>
      </c>
      <c r="Y201" s="148" t="e">
        <f t="shared" si="29"/>
        <v>#DIV/0!</v>
      </c>
      <c r="Z201" s="90" t="e">
        <f t="shared" si="25"/>
        <v>#DIV/0!</v>
      </c>
    </row>
    <row r="202" spans="2:26" x14ac:dyDescent="0.25">
      <c r="B202" s="25" t="str">
        <f>IF(COUNTA(C202:C202)&gt;0,MAX($B$15:$B201)+1, "" )</f>
        <v/>
      </c>
      <c r="C202" s="38"/>
      <c r="D202" s="38"/>
      <c r="E202" s="38"/>
      <c r="F202" s="38"/>
      <c r="G202" s="38"/>
      <c r="H202" s="38"/>
      <c r="I202" s="38"/>
      <c r="J202" s="2" t="str">
        <f>IF(C202&gt;"",MAX($J$11:$J201)+1, "" )</f>
        <v/>
      </c>
      <c r="K202" s="2">
        <f t="shared" si="20"/>
        <v>0</v>
      </c>
      <c r="L202" s="31"/>
      <c r="M202" s="31"/>
      <c r="N202" s="83">
        <f>SUMIF('2 - Planting Details'!$B:$B,'1 - Project Details and Scoring'!$J202,'2 - Planting Details'!$F:$F)</f>
        <v>0</v>
      </c>
      <c r="O202" s="83">
        <f>SUMIF('2 - Planting Details'!$B:$B,'1 - Project Details and Scoring'!$J202,'2 - Planting Details'!$L:$L)+SUMIF('2 - Planting Details'!$B:$B,'1 - Project Details and Scoring'!$J202,'2 - Planting Details'!$R:$R)</f>
        <v>0</v>
      </c>
      <c r="P202" s="33"/>
      <c r="Q202" s="83">
        <f t="shared" si="21"/>
        <v>0</v>
      </c>
      <c r="R202" s="83">
        <f t="shared" si="22"/>
        <v>0</v>
      </c>
      <c r="S202" s="83">
        <f t="shared" si="26"/>
        <v>0</v>
      </c>
      <c r="T202" s="84" t="e">
        <f t="shared" si="27"/>
        <v>#DIV/0!</v>
      </c>
      <c r="V202" s="25">
        <f t="shared" si="23"/>
        <v>0</v>
      </c>
      <c r="W202" s="147">
        <f t="shared" si="24"/>
        <v>0</v>
      </c>
      <c r="X202" s="83">
        <f t="shared" si="28"/>
        <v>0</v>
      </c>
      <c r="Y202" s="148" t="e">
        <f t="shared" si="29"/>
        <v>#DIV/0!</v>
      </c>
      <c r="Z202" s="90" t="e">
        <f t="shared" si="25"/>
        <v>#DIV/0!</v>
      </c>
    </row>
    <row r="203" spans="2:26" x14ac:dyDescent="0.25">
      <c r="B203" s="25" t="str">
        <f>IF(COUNTA(C203:C203)&gt;0,MAX($B$15:$B202)+1, "" )</f>
        <v/>
      </c>
      <c r="C203" s="38"/>
      <c r="D203" s="38"/>
      <c r="E203" s="38"/>
      <c r="F203" s="38"/>
      <c r="G203" s="38"/>
      <c r="H203" s="38"/>
      <c r="I203" s="38"/>
      <c r="J203" s="2" t="str">
        <f>IF(C203&gt;"",MAX($J$11:$J202)+1, "" )</f>
        <v/>
      </c>
      <c r="K203" s="2">
        <f t="shared" si="20"/>
        <v>0</v>
      </c>
      <c r="L203" s="31"/>
      <c r="M203" s="31"/>
      <c r="N203" s="83">
        <f>SUMIF('2 - Planting Details'!$B:$B,'1 - Project Details and Scoring'!$J203,'2 - Planting Details'!$F:$F)</f>
        <v>0</v>
      </c>
      <c r="O203" s="83">
        <f>SUMIF('2 - Planting Details'!$B:$B,'1 - Project Details and Scoring'!$J203,'2 - Planting Details'!$L:$L)+SUMIF('2 - Planting Details'!$B:$B,'1 - Project Details and Scoring'!$J203,'2 - Planting Details'!$R:$R)</f>
        <v>0</v>
      </c>
      <c r="P203" s="33"/>
      <c r="Q203" s="83">
        <f t="shared" si="21"/>
        <v>0</v>
      </c>
      <c r="R203" s="83">
        <f t="shared" si="22"/>
        <v>0</v>
      </c>
      <c r="S203" s="83">
        <f t="shared" si="26"/>
        <v>0</v>
      </c>
      <c r="T203" s="84" t="e">
        <f t="shared" si="27"/>
        <v>#DIV/0!</v>
      </c>
      <c r="V203" s="25">
        <f t="shared" si="23"/>
        <v>0</v>
      </c>
      <c r="W203" s="147">
        <f t="shared" si="24"/>
        <v>0</v>
      </c>
      <c r="X203" s="83">
        <f t="shared" si="28"/>
        <v>0</v>
      </c>
      <c r="Y203" s="148" t="e">
        <f t="shared" si="29"/>
        <v>#DIV/0!</v>
      </c>
      <c r="Z203" s="90" t="e">
        <f t="shared" si="25"/>
        <v>#DIV/0!</v>
      </c>
    </row>
    <row r="204" spans="2:26" x14ac:dyDescent="0.25">
      <c r="B204" s="25" t="str">
        <f>IF(COUNTA(C204:C204)&gt;0,MAX($B$15:$B203)+1, "" )</f>
        <v/>
      </c>
      <c r="C204" s="38"/>
      <c r="D204" s="38"/>
      <c r="E204" s="38"/>
      <c r="F204" s="38"/>
      <c r="G204" s="38"/>
      <c r="H204" s="38"/>
      <c r="I204" s="38"/>
      <c r="J204" s="2" t="str">
        <f>IF(C204&gt;"",MAX($J$11:$J203)+1, "" )</f>
        <v/>
      </c>
      <c r="K204" s="2">
        <f t="shared" si="20"/>
        <v>0</v>
      </c>
      <c r="L204" s="31"/>
      <c r="M204" s="31"/>
      <c r="N204" s="83">
        <f>SUMIF('2 - Planting Details'!$B:$B,'1 - Project Details and Scoring'!$J204,'2 - Planting Details'!$F:$F)</f>
        <v>0</v>
      </c>
      <c r="O204" s="83">
        <f>SUMIF('2 - Planting Details'!$B:$B,'1 - Project Details and Scoring'!$J204,'2 - Planting Details'!$L:$L)+SUMIF('2 - Planting Details'!$B:$B,'1 - Project Details and Scoring'!$J204,'2 - Planting Details'!$R:$R)</f>
        <v>0</v>
      </c>
      <c r="P204" s="33"/>
      <c r="Q204" s="83">
        <f t="shared" si="21"/>
        <v>0</v>
      </c>
      <c r="R204" s="83">
        <f t="shared" si="22"/>
        <v>0</v>
      </c>
      <c r="S204" s="83">
        <f t="shared" si="26"/>
        <v>0</v>
      </c>
      <c r="T204" s="84" t="e">
        <f t="shared" si="27"/>
        <v>#DIV/0!</v>
      </c>
      <c r="V204" s="25">
        <f t="shared" si="23"/>
        <v>0</v>
      </c>
      <c r="W204" s="147">
        <f t="shared" si="24"/>
        <v>0</v>
      </c>
      <c r="X204" s="83">
        <f t="shared" si="28"/>
        <v>0</v>
      </c>
      <c r="Y204" s="148" t="e">
        <f t="shared" si="29"/>
        <v>#DIV/0!</v>
      </c>
      <c r="Z204" s="90" t="e">
        <f t="shared" si="25"/>
        <v>#DIV/0!</v>
      </c>
    </row>
    <row r="205" spans="2:26" x14ac:dyDescent="0.25">
      <c r="B205" s="25" t="str">
        <f>IF(COUNTA(C205:C205)&gt;0,MAX($B$15:$B204)+1, "" )</f>
        <v/>
      </c>
      <c r="C205" s="38"/>
      <c r="D205" s="38"/>
      <c r="E205" s="38"/>
      <c r="F205" s="38"/>
      <c r="G205" s="38"/>
      <c r="H205" s="38"/>
      <c r="I205" s="38"/>
      <c r="J205" s="2" t="str">
        <f>IF(C205&gt;"",MAX($J$11:$J204)+1, "" )</f>
        <v/>
      </c>
      <c r="K205" s="2">
        <f t="shared" si="20"/>
        <v>0</v>
      </c>
      <c r="L205" s="31"/>
      <c r="M205" s="31"/>
      <c r="N205" s="83">
        <f>SUMIF('2 - Planting Details'!$B:$B,'1 - Project Details and Scoring'!$J205,'2 - Planting Details'!$F:$F)</f>
        <v>0</v>
      </c>
      <c r="O205" s="83">
        <f>SUMIF('2 - Planting Details'!$B:$B,'1 - Project Details and Scoring'!$J205,'2 - Planting Details'!$L:$L)+SUMIF('2 - Planting Details'!$B:$B,'1 - Project Details and Scoring'!$J205,'2 - Planting Details'!$R:$R)</f>
        <v>0</v>
      </c>
      <c r="P205" s="33"/>
      <c r="Q205" s="83">
        <f t="shared" si="21"/>
        <v>0</v>
      </c>
      <c r="R205" s="83">
        <f t="shared" si="22"/>
        <v>0</v>
      </c>
      <c r="S205" s="83">
        <f t="shared" si="26"/>
        <v>0</v>
      </c>
      <c r="T205" s="84" t="e">
        <f t="shared" si="27"/>
        <v>#DIV/0!</v>
      </c>
      <c r="V205" s="25">
        <f t="shared" si="23"/>
        <v>0</v>
      </c>
      <c r="W205" s="147">
        <f t="shared" si="24"/>
        <v>0</v>
      </c>
      <c r="X205" s="83">
        <f t="shared" si="28"/>
        <v>0</v>
      </c>
      <c r="Y205" s="148" t="e">
        <f t="shared" si="29"/>
        <v>#DIV/0!</v>
      </c>
      <c r="Z205" s="90" t="e">
        <f t="shared" si="25"/>
        <v>#DIV/0!</v>
      </c>
    </row>
    <row r="206" spans="2:26" x14ac:dyDescent="0.25">
      <c r="B206" s="25" t="str">
        <f>IF(COUNTA(C206:C206)&gt;0,MAX($B$15:$B205)+1, "" )</f>
        <v/>
      </c>
      <c r="C206" s="38"/>
      <c r="D206" s="38"/>
      <c r="E206" s="38"/>
      <c r="F206" s="38"/>
      <c r="G206" s="38"/>
      <c r="H206" s="38"/>
      <c r="I206" s="38"/>
      <c r="J206" s="2" t="str">
        <f>IF(C206&gt;"",MAX($J$11:$J205)+1, "" )</f>
        <v/>
      </c>
      <c r="K206" s="2">
        <f t="shared" si="20"/>
        <v>0</v>
      </c>
      <c r="L206" s="31"/>
      <c r="M206" s="31"/>
      <c r="N206" s="83">
        <f>SUMIF('2 - Planting Details'!$B:$B,'1 - Project Details and Scoring'!$J206,'2 - Planting Details'!$F:$F)</f>
        <v>0</v>
      </c>
      <c r="O206" s="83">
        <f>SUMIF('2 - Planting Details'!$B:$B,'1 - Project Details and Scoring'!$J206,'2 - Planting Details'!$L:$L)+SUMIF('2 - Planting Details'!$B:$B,'1 - Project Details and Scoring'!$J206,'2 - Planting Details'!$R:$R)</f>
        <v>0</v>
      </c>
      <c r="P206" s="33"/>
      <c r="Q206" s="83">
        <f t="shared" si="21"/>
        <v>0</v>
      </c>
      <c r="R206" s="83">
        <f t="shared" si="22"/>
        <v>0</v>
      </c>
      <c r="S206" s="83">
        <f t="shared" si="26"/>
        <v>0</v>
      </c>
      <c r="T206" s="84" t="e">
        <f t="shared" si="27"/>
        <v>#DIV/0!</v>
      </c>
      <c r="V206" s="25">
        <f t="shared" si="23"/>
        <v>0</v>
      </c>
      <c r="W206" s="147">
        <f t="shared" si="24"/>
        <v>0</v>
      </c>
      <c r="X206" s="83">
        <f t="shared" si="28"/>
        <v>0</v>
      </c>
      <c r="Y206" s="148" t="e">
        <f t="shared" si="29"/>
        <v>#DIV/0!</v>
      </c>
      <c r="Z206" s="90" t="e">
        <f t="shared" si="25"/>
        <v>#DIV/0!</v>
      </c>
    </row>
    <row r="207" spans="2:26" x14ac:dyDescent="0.25">
      <c r="B207" s="25" t="str">
        <f>IF(COUNTA(C207:C207)&gt;0,MAX($B$15:$B206)+1, "" )</f>
        <v/>
      </c>
      <c r="C207" s="38"/>
      <c r="D207" s="38"/>
      <c r="E207" s="38"/>
      <c r="F207" s="38"/>
      <c r="G207" s="38"/>
      <c r="H207" s="38"/>
      <c r="I207" s="38"/>
      <c r="J207" s="2" t="str">
        <f>IF(C207&gt;"",MAX($J$11:$J206)+1, "" )</f>
        <v/>
      </c>
      <c r="K207" s="2">
        <f t="shared" si="20"/>
        <v>0</v>
      </c>
      <c r="L207" s="31"/>
      <c r="M207" s="31"/>
      <c r="N207" s="83">
        <f>SUMIF('2 - Planting Details'!$B:$B,'1 - Project Details and Scoring'!$J207,'2 - Planting Details'!$F:$F)</f>
        <v>0</v>
      </c>
      <c r="O207" s="83">
        <f>SUMIF('2 - Planting Details'!$B:$B,'1 - Project Details and Scoring'!$J207,'2 - Planting Details'!$L:$L)+SUMIF('2 - Planting Details'!$B:$B,'1 - Project Details and Scoring'!$J207,'2 - Planting Details'!$R:$R)</f>
        <v>0</v>
      </c>
      <c r="P207" s="33"/>
      <c r="Q207" s="83">
        <f t="shared" si="21"/>
        <v>0</v>
      </c>
      <c r="R207" s="83">
        <f t="shared" si="22"/>
        <v>0</v>
      </c>
      <c r="S207" s="83">
        <f t="shared" si="26"/>
        <v>0</v>
      </c>
      <c r="T207" s="84" t="e">
        <f t="shared" si="27"/>
        <v>#DIV/0!</v>
      </c>
      <c r="V207" s="25">
        <f t="shared" si="23"/>
        <v>0</v>
      </c>
      <c r="W207" s="147">
        <f t="shared" si="24"/>
        <v>0</v>
      </c>
      <c r="X207" s="83">
        <f t="shared" si="28"/>
        <v>0</v>
      </c>
      <c r="Y207" s="148" t="e">
        <f t="shared" si="29"/>
        <v>#DIV/0!</v>
      </c>
      <c r="Z207" s="90" t="e">
        <f t="shared" si="25"/>
        <v>#DIV/0!</v>
      </c>
    </row>
    <row r="208" spans="2:26" x14ac:dyDescent="0.25">
      <c r="B208" s="25" t="str">
        <f>IF(COUNTA(C208:C208)&gt;0,MAX($B$15:$B207)+1, "" )</f>
        <v/>
      </c>
      <c r="C208" s="38"/>
      <c r="D208" s="38"/>
      <c r="E208" s="38"/>
      <c r="F208" s="38"/>
      <c r="G208" s="38"/>
      <c r="H208" s="38"/>
      <c r="I208" s="38"/>
      <c r="J208" s="2" t="str">
        <f>IF(C208&gt;"",MAX($J$11:$J207)+1, "" )</f>
        <v/>
      </c>
      <c r="K208" s="2">
        <f t="shared" si="20"/>
        <v>0</v>
      </c>
      <c r="L208" s="31"/>
      <c r="M208" s="31"/>
      <c r="N208" s="83">
        <f>SUMIF('2 - Planting Details'!$B:$B,'1 - Project Details and Scoring'!$J208,'2 - Planting Details'!$F:$F)</f>
        <v>0</v>
      </c>
      <c r="O208" s="83">
        <f>SUMIF('2 - Planting Details'!$B:$B,'1 - Project Details and Scoring'!$J208,'2 - Planting Details'!$L:$L)+SUMIF('2 - Planting Details'!$B:$B,'1 - Project Details and Scoring'!$J208,'2 - Planting Details'!$R:$R)</f>
        <v>0</v>
      </c>
      <c r="P208" s="33"/>
      <c r="Q208" s="83">
        <f t="shared" si="21"/>
        <v>0</v>
      </c>
      <c r="R208" s="83">
        <f t="shared" si="22"/>
        <v>0</v>
      </c>
      <c r="S208" s="83">
        <f t="shared" si="26"/>
        <v>0</v>
      </c>
      <c r="T208" s="84" t="e">
        <f t="shared" si="27"/>
        <v>#DIV/0!</v>
      </c>
      <c r="V208" s="25">
        <f t="shared" si="23"/>
        <v>0</v>
      </c>
      <c r="W208" s="147">
        <f t="shared" si="24"/>
        <v>0</v>
      </c>
      <c r="X208" s="83">
        <f t="shared" si="28"/>
        <v>0</v>
      </c>
      <c r="Y208" s="148" t="e">
        <f t="shared" si="29"/>
        <v>#DIV/0!</v>
      </c>
      <c r="Z208" s="90" t="e">
        <f t="shared" si="25"/>
        <v>#DIV/0!</v>
      </c>
    </row>
    <row r="209" spans="2:26" x14ac:dyDescent="0.25">
      <c r="B209" s="25" t="str">
        <f>IF(COUNTA(C209:C209)&gt;0,MAX($B$15:$B208)+1, "" )</f>
        <v/>
      </c>
      <c r="C209" s="38"/>
      <c r="D209" s="38"/>
      <c r="E209" s="38"/>
      <c r="F209" s="38"/>
      <c r="G209" s="38"/>
      <c r="H209" s="38"/>
      <c r="I209" s="38"/>
      <c r="J209" s="2" t="str">
        <f>IF(C209&gt;"",MAX($J$11:$J208)+1, "" )</f>
        <v/>
      </c>
      <c r="K209" s="2">
        <f t="shared" si="20"/>
        <v>0</v>
      </c>
      <c r="L209" s="31"/>
      <c r="M209" s="31"/>
      <c r="N209" s="83">
        <f>SUMIF('2 - Planting Details'!$B:$B,'1 - Project Details and Scoring'!$J209,'2 - Planting Details'!$F:$F)</f>
        <v>0</v>
      </c>
      <c r="O209" s="83">
        <f>SUMIF('2 - Planting Details'!$B:$B,'1 - Project Details and Scoring'!$J209,'2 - Planting Details'!$L:$L)+SUMIF('2 - Planting Details'!$B:$B,'1 - Project Details and Scoring'!$J209,'2 - Planting Details'!$R:$R)</f>
        <v>0</v>
      </c>
      <c r="P209" s="33"/>
      <c r="Q209" s="83">
        <f t="shared" si="21"/>
        <v>0</v>
      </c>
      <c r="R209" s="83">
        <f t="shared" si="22"/>
        <v>0</v>
      </c>
      <c r="S209" s="83">
        <f t="shared" si="26"/>
        <v>0</v>
      </c>
      <c r="T209" s="84" t="e">
        <f t="shared" si="27"/>
        <v>#DIV/0!</v>
      </c>
      <c r="V209" s="25">
        <f t="shared" si="23"/>
        <v>0</v>
      </c>
      <c r="W209" s="147">
        <f t="shared" si="24"/>
        <v>0</v>
      </c>
      <c r="X209" s="83">
        <f t="shared" si="28"/>
        <v>0</v>
      </c>
      <c r="Y209" s="148" t="e">
        <f t="shared" si="29"/>
        <v>#DIV/0!</v>
      </c>
      <c r="Z209" s="90" t="e">
        <f t="shared" si="25"/>
        <v>#DIV/0!</v>
      </c>
    </row>
    <row r="210" spans="2:26" x14ac:dyDescent="0.25">
      <c r="B210" s="25" t="str">
        <f>IF(COUNTA(C210:C210)&gt;0,MAX($B$15:$B209)+1, "" )</f>
        <v/>
      </c>
      <c r="C210" s="38"/>
      <c r="D210" s="38"/>
      <c r="E210" s="38"/>
      <c r="F210" s="38"/>
      <c r="G210" s="38"/>
      <c r="H210" s="38"/>
      <c r="I210" s="38"/>
      <c r="J210" s="2" t="str">
        <f>IF(C210&gt;"",MAX($J$11:$J209)+1, "" )</f>
        <v/>
      </c>
      <c r="K210" s="2">
        <f t="shared" ref="K210:K273" si="30">C210</f>
        <v>0</v>
      </c>
      <c r="L210" s="31"/>
      <c r="M210" s="31"/>
      <c r="N210" s="83">
        <f>SUMIF('2 - Planting Details'!$B:$B,'1 - Project Details and Scoring'!$J210,'2 - Planting Details'!$F:$F)</f>
        <v>0</v>
      </c>
      <c r="O210" s="83">
        <f>SUMIF('2 - Planting Details'!$B:$B,'1 - Project Details and Scoring'!$J210,'2 - Planting Details'!$L:$L)+SUMIF('2 - Planting Details'!$B:$B,'1 - Project Details and Scoring'!$J210,'2 - Planting Details'!$R:$R)</f>
        <v>0</v>
      </c>
      <c r="P210" s="33"/>
      <c r="Q210" s="83">
        <f t="shared" ref="Q210:Q273" si="31">IF(N210&gt;0,IF(G210="yes",100,0),0)</f>
        <v>0</v>
      </c>
      <c r="R210" s="83">
        <f t="shared" ref="R210:R273" si="32">IF(N210&gt;0,
IF(H210="low",100,
IF(H210="Medium",50,0)),
0)</f>
        <v>0</v>
      </c>
      <c r="S210" s="83">
        <f t="shared" si="26"/>
        <v>0</v>
      </c>
      <c r="T210" s="84" t="e">
        <f t="shared" si="27"/>
        <v>#DIV/0!</v>
      </c>
      <c r="V210" s="25">
        <f t="shared" ref="V210:V273" si="33">IF(O210&gt;0,
IF(G210="yes",100,0),0)</f>
        <v>0</v>
      </c>
      <c r="W210" s="147">
        <f t="shared" ref="W210:W273" si="34">IF(O210&gt;0,
IF(H210="low",100,
IF(H210="Medium",50,0)),
0)</f>
        <v>0</v>
      </c>
      <c r="X210" s="83">
        <f t="shared" si="28"/>
        <v>0</v>
      </c>
      <c r="Y210" s="148" t="e">
        <f t="shared" si="29"/>
        <v>#DIV/0!</v>
      </c>
      <c r="Z210" s="90" t="e">
        <f t="shared" ref="Z210:Z273" si="35">IF(B210&gt;0,
IF(T210=0,Y210,
IF(Y210=0,T210,
(AVERAGE(T210,Y210)))),
"")</f>
        <v>#DIV/0!</v>
      </c>
    </row>
    <row r="211" spans="2:26" x14ac:dyDescent="0.25">
      <c r="B211" s="25" t="str">
        <f>IF(COUNTA(C211:C211)&gt;0,MAX($B$15:$B210)+1, "" )</f>
        <v/>
      </c>
      <c r="C211" s="38"/>
      <c r="D211" s="38"/>
      <c r="E211" s="38"/>
      <c r="F211" s="38"/>
      <c r="G211" s="38"/>
      <c r="H211" s="38"/>
      <c r="I211" s="38"/>
      <c r="J211" s="2" t="str">
        <f>IF(C211&gt;"",MAX($J$11:$J210)+1, "" )</f>
        <v/>
      </c>
      <c r="K211" s="2">
        <f t="shared" si="30"/>
        <v>0</v>
      </c>
      <c r="L211" s="31"/>
      <c r="M211" s="31"/>
      <c r="N211" s="83">
        <f>SUMIF('2 - Planting Details'!$B:$B,'1 - Project Details and Scoring'!$J211,'2 - Planting Details'!$F:$F)</f>
        <v>0</v>
      </c>
      <c r="O211" s="83">
        <f>SUMIF('2 - Planting Details'!$B:$B,'1 - Project Details and Scoring'!$J211,'2 - Planting Details'!$L:$L)+SUMIF('2 - Planting Details'!$B:$B,'1 - Project Details and Scoring'!$J211,'2 - Planting Details'!$R:$R)</f>
        <v>0</v>
      </c>
      <c r="P211" s="33"/>
      <c r="Q211" s="83">
        <f t="shared" si="31"/>
        <v>0</v>
      </c>
      <c r="R211" s="83">
        <f t="shared" si="32"/>
        <v>0</v>
      </c>
      <c r="S211" s="83">
        <f t="shared" ref="S211:S274" si="36">Q211+R211</f>
        <v>0</v>
      </c>
      <c r="T211" s="84" t="e">
        <f t="shared" ref="T211:T274" si="37">S211*(N211/$N$17)</f>
        <v>#DIV/0!</v>
      </c>
      <c r="V211" s="25">
        <f t="shared" si="33"/>
        <v>0</v>
      </c>
      <c r="W211" s="147">
        <f t="shared" si="34"/>
        <v>0</v>
      </c>
      <c r="X211" s="83">
        <f t="shared" ref="X211:X274" si="38">V211+W211</f>
        <v>0</v>
      </c>
      <c r="Y211" s="148" t="e">
        <f t="shared" ref="Y211:Y274" si="39">X211*(O211/$O$17)</f>
        <v>#DIV/0!</v>
      </c>
      <c r="Z211" s="90" t="e">
        <f t="shared" si="35"/>
        <v>#DIV/0!</v>
      </c>
    </row>
    <row r="212" spans="2:26" x14ac:dyDescent="0.25">
      <c r="B212" s="25" t="str">
        <f>IF(COUNTA(C212:C212)&gt;0,MAX($B$15:$B211)+1, "" )</f>
        <v/>
      </c>
      <c r="C212" s="38"/>
      <c r="D212" s="38"/>
      <c r="E212" s="38"/>
      <c r="F212" s="38"/>
      <c r="G212" s="38"/>
      <c r="H212" s="38"/>
      <c r="I212" s="38"/>
      <c r="J212" s="2" t="str">
        <f>IF(C212&gt;"",MAX($J$11:$J211)+1, "" )</f>
        <v/>
      </c>
      <c r="K212" s="2">
        <f t="shared" si="30"/>
        <v>0</v>
      </c>
      <c r="L212" s="31"/>
      <c r="M212" s="31"/>
      <c r="N212" s="83">
        <f>SUMIF('2 - Planting Details'!$B:$B,'1 - Project Details and Scoring'!$J212,'2 - Planting Details'!$F:$F)</f>
        <v>0</v>
      </c>
      <c r="O212" s="83">
        <f>SUMIF('2 - Planting Details'!$B:$B,'1 - Project Details and Scoring'!$J212,'2 - Planting Details'!$L:$L)+SUMIF('2 - Planting Details'!$B:$B,'1 - Project Details and Scoring'!$J212,'2 - Planting Details'!$R:$R)</f>
        <v>0</v>
      </c>
      <c r="P212" s="33"/>
      <c r="Q212" s="83">
        <f t="shared" si="31"/>
        <v>0</v>
      </c>
      <c r="R212" s="83">
        <f t="shared" si="32"/>
        <v>0</v>
      </c>
      <c r="S212" s="83">
        <f t="shared" si="36"/>
        <v>0</v>
      </c>
      <c r="T212" s="84" t="e">
        <f t="shared" si="37"/>
        <v>#DIV/0!</v>
      </c>
      <c r="V212" s="25">
        <f t="shared" si="33"/>
        <v>0</v>
      </c>
      <c r="W212" s="147">
        <f t="shared" si="34"/>
        <v>0</v>
      </c>
      <c r="X212" s="83">
        <f t="shared" si="38"/>
        <v>0</v>
      </c>
      <c r="Y212" s="148" t="e">
        <f t="shared" si="39"/>
        <v>#DIV/0!</v>
      </c>
      <c r="Z212" s="90" t="e">
        <f t="shared" si="35"/>
        <v>#DIV/0!</v>
      </c>
    </row>
    <row r="213" spans="2:26" x14ac:dyDescent="0.25">
      <c r="B213" s="25" t="str">
        <f>IF(COUNTA(C213:C213)&gt;0,MAX($B$15:$B212)+1, "" )</f>
        <v/>
      </c>
      <c r="C213" s="38"/>
      <c r="D213" s="38"/>
      <c r="E213" s="38"/>
      <c r="F213" s="38"/>
      <c r="G213" s="38"/>
      <c r="H213" s="38"/>
      <c r="I213" s="38"/>
      <c r="J213" s="2" t="str">
        <f>IF(C213&gt;"",MAX($J$11:$J212)+1, "" )</f>
        <v/>
      </c>
      <c r="K213" s="2">
        <f t="shared" si="30"/>
        <v>0</v>
      </c>
      <c r="L213" s="31"/>
      <c r="M213" s="31"/>
      <c r="N213" s="83">
        <f>SUMIF('2 - Planting Details'!$B:$B,'1 - Project Details and Scoring'!$J213,'2 - Planting Details'!$F:$F)</f>
        <v>0</v>
      </c>
      <c r="O213" s="83">
        <f>SUMIF('2 - Planting Details'!$B:$B,'1 - Project Details and Scoring'!$J213,'2 - Planting Details'!$L:$L)+SUMIF('2 - Planting Details'!$B:$B,'1 - Project Details and Scoring'!$J213,'2 - Planting Details'!$R:$R)</f>
        <v>0</v>
      </c>
      <c r="P213" s="33"/>
      <c r="Q213" s="83">
        <f t="shared" si="31"/>
        <v>0</v>
      </c>
      <c r="R213" s="83">
        <f t="shared" si="32"/>
        <v>0</v>
      </c>
      <c r="S213" s="83">
        <f t="shared" si="36"/>
        <v>0</v>
      </c>
      <c r="T213" s="84" t="e">
        <f t="shared" si="37"/>
        <v>#DIV/0!</v>
      </c>
      <c r="V213" s="25">
        <f t="shared" si="33"/>
        <v>0</v>
      </c>
      <c r="W213" s="147">
        <f t="shared" si="34"/>
        <v>0</v>
      </c>
      <c r="X213" s="83">
        <f t="shared" si="38"/>
        <v>0</v>
      </c>
      <c r="Y213" s="148" t="e">
        <f t="shared" si="39"/>
        <v>#DIV/0!</v>
      </c>
      <c r="Z213" s="90" t="e">
        <f t="shared" si="35"/>
        <v>#DIV/0!</v>
      </c>
    </row>
    <row r="214" spans="2:26" x14ac:dyDescent="0.25">
      <c r="B214" s="25" t="str">
        <f>IF(COUNTA(C214:C214)&gt;0,MAX($B$15:$B213)+1, "" )</f>
        <v/>
      </c>
      <c r="C214" s="38"/>
      <c r="D214" s="38"/>
      <c r="E214" s="38"/>
      <c r="F214" s="38"/>
      <c r="G214" s="38"/>
      <c r="H214" s="38"/>
      <c r="I214" s="38"/>
      <c r="J214" s="2" t="str">
        <f>IF(C214&gt;"",MAX($J$11:$J213)+1, "" )</f>
        <v/>
      </c>
      <c r="K214" s="2">
        <f t="shared" si="30"/>
        <v>0</v>
      </c>
      <c r="L214" s="31"/>
      <c r="M214" s="31"/>
      <c r="N214" s="83">
        <f>SUMIF('2 - Planting Details'!$B:$B,'1 - Project Details and Scoring'!$J214,'2 - Planting Details'!$F:$F)</f>
        <v>0</v>
      </c>
      <c r="O214" s="83">
        <f>SUMIF('2 - Planting Details'!$B:$B,'1 - Project Details and Scoring'!$J214,'2 - Planting Details'!$L:$L)+SUMIF('2 - Planting Details'!$B:$B,'1 - Project Details and Scoring'!$J214,'2 - Planting Details'!$R:$R)</f>
        <v>0</v>
      </c>
      <c r="P214" s="33"/>
      <c r="Q214" s="83">
        <f t="shared" si="31"/>
        <v>0</v>
      </c>
      <c r="R214" s="83">
        <f t="shared" si="32"/>
        <v>0</v>
      </c>
      <c r="S214" s="83">
        <f t="shared" si="36"/>
        <v>0</v>
      </c>
      <c r="T214" s="84" t="e">
        <f t="shared" si="37"/>
        <v>#DIV/0!</v>
      </c>
      <c r="V214" s="25">
        <f t="shared" si="33"/>
        <v>0</v>
      </c>
      <c r="W214" s="147">
        <f t="shared" si="34"/>
        <v>0</v>
      </c>
      <c r="X214" s="83">
        <f t="shared" si="38"/>
        <v>0</v>
      </c>
      <c r="Y214" s="148" t="e">
        <f t="shared" si="39"/>
        <v>#DIV/0!</v>
      </c>
      <c r="Z214" s="90" t="e">
        <f t="shared" si="35"/>
        <v>#DIV/0!</v>
      </c>
    </row>
    <row r="215" spans="2:26" x14ac:dyDescent="0.25">
      <c r="B215" s="25" t="str">
        <f>IF(COUNTA(C215:C215)&gt;0,MAX($B$15:$B214)+1, "" )</f>
        <v/>
      </c>
      <c r="C215" s="38"/>
      <c r="D215" s="38"/>
      <c r="E215" s="38"/>
      <c r="F215" s="38"/>
      <c r="G215" s="38"/>
      <c r="H215" s="38"/>
      <c r="I215" s="38"/>
      <c r="J215" s="2" t="str">
        <f>IF(C215&gt;"",MAX($J$11:$J214)+1, "" )</f>
        <v/>
      </c>
      <c r="K215" s="2">
        <f t="shared" si="30"/>
        <v>0</v>
      </c>
      <c r="L215" s="31"/>
      <c r="M215" s="31"/>
      <c r="N215" s="83">
        <f>SUMIF('2 - Planting Details'!$B:$B,'1 - Project Details and Scoring'!$J215,'2 - Planting Details'!$F:$F)</f>
        <v>0</v>
      </c>
      <c r="O215" s="83">
        <f>SUMIF('2 - Planting Details'!$B:$B,'1 - Project Details and Scoring'!$J215,'2 - Planting Details'!$L:$L)+SUMIF('2 - Planting Details'!$B:$B,'1 - Project Details and Scoring'!$J215,'2 - Planting Details'!$R:$R)</f>
        <v>0</v>
      </c>
      <c r="P215" s="33"/>
      <c r="Q215" s="83">
        <f t="shared" si="31"/>
        <v>0</v>
      </c>
      <c r="R215" s="83">
        <f t="shared" si="32"/>
        <v>0</v>
      </c>
      <c r="S215" s="83">
        <f t="shared" si="36"/>
        <v>0</v>
      </c>
      <c r="T215" s="84" t="e">
        <f t="shared" si="37"/>
        <v>#DIV/0!</v>
      </c>
      <c r="V215" s="25">
        <f t="shared" si="33"/>
        <v>0</v>
      </c>
      <c r="W215" s="147">
        <f t="shared" si="34"/>
        <v>0</v>
      </c>
      <c r="X215" s="83">
        <f t="shared" si="38"/>
        <v>0</v>
      </c>
      <c r="Y215" s="148" t="e">
        <f t="shared" si="39"/>
        <v>#DIV/0!</v>
      </c>
      <c r="Z215" s="90" t="e">
        <f t="shared" si="35"/>
        <v>#DIV/0!</v>
      </c>
    </row>
    <row r="216" spans="2:26" x14ac:dyDescent="0.25">
      <c r="B216" s="25" t="str">
        <f>IF(COUNTA(C216:C216)&gt;0,MAX($B$15:$B215)+1, "" )</f>
        <v/>
      </c>
      <c r="C216" s="38"/>
      <c r="D216" s="38"/>
      <c r="E216" s="38"/>
      <c r="F216" s="38"/>
      <c r="G216" s="38"/>
      <c r="H216" s="38"/>
      <c r="I216" s="38"/>
      <c r="J216" s="2" t="str">
        <f>IF(C216&gt;"",MAX($J$11:$J215)+1, "" )</f>
        <v/>
      </c>
      <c r="K216" s="2">
        <f t="shared" si="30"/>
        <v>0</v>
      </c>
      <c r="L216" s="31"/>
      <c r="M216" s="31"/>
      <c r="N216" s="83">
        <f>SUMIF('2 - Planting Details'!$B:$B,'1 - Project Details and Scoring'!$J216,'2 - Planting Details'!$F:$F)</f>
        <v>0</v>
      </c>
      <c r="O216" s="83">
        <f>SUMIF('2 - Planting Details'!$B:$B,'1 - Project Details and Scoring'!$J216,'2 - Planting Details'!$L:$L)+SUMIF('2 - Planting Details'!$B:$B,'1 - Project Details and Scoring'!$J216,'2 - Planting Details'!$R:$R)</f>
        <v>0</v>
      </c>
      <c r="P216" s="33"/>
      <c r="Q216" s="83">
        <f t="shared" si="31"/>
        <v>0</v>
      </c>
      <c r="R216" s="83">
        <f t="shared" si="32"/>
        <v>0</v>
      </c>
      <c r="S216" s="83">
        <f t="shared" si="36"/>
        <v>0</v>
      </c>
      <c r="T216" s="84" t="e">
        <f t="shared" si="37"/>
        <v>#DIV/0!</v>
      </c>
      <c r="V216" s="25">
        <f t="shared" si="33"/>
        <v>0</v>
      </c>
      <c r="W216" s="147">
        <f t="shared" si="34"/>
        <v>0</v>
      </c>
      <c r="X216" s="83">
        <f t="shared" si="38"/>
        <v>0</v>
      </c>
      <c r="Y216" s="148" t="e">
        <f t="shared" si="39"/>
        <v>#DIV/0!</v>
      </c>
      <c r="Z216" s="90" t="e">
        <f t="shared" si="35"/>
        <v>#DIV/0!</v>
      </c>
    </row>
    <row r="217" spans="2:26" x14ac:dyDescent="0.25">
      <c r="B217" s="25" t="str">
        <f>IF(COUNTA(C217:C217)&gt;0,MAX($B$15:$B216)+1, "" )</f>
        <v/>
      </c>
      <c r="C217" s="38"/>
      <c r="D217" s="38"/>
      <c r="E217" s="38"/>
      <c r="F217" s="38"/>
      <c r="G217" s="38"/>
      <c r="H217" s="38"/>
      <c r="I217" s="38"/>
      <c r="J217" s="2" t="str">
        <f>IF(C217&gt;"",MAX($J$11:$J216)+1, "" )</f>
        <v/>
      </c>
      <c r="K217" s="2">
        <f t="shared" si="30"/>
        <v>0</v>
      </c>
      <c r="L217" s="31"/>
      <c r="M217" s="31"/>
      <c r="N217" s="83">
        <f>SUMIF('2 - Planting Details'!$B:$B,'1 - Project Details and Scoring'!$J217,'2 - Planting Details'!$F:$F)</f>
        <v>0</v>
      </c>
      <c r="O217" s="83">
        <f>SUMIF('2 - Planting Details'!$B:$B,'1 - Project Details and Scoring'!$J217,'2 - Planting Details'!$L:$L)+SUMIF('2 - Planting Details'!$B:$B,'1 - Project Details and Scoring'!$J217,'2 - Planting Details'!$R:$R)</f>
        <v>0</v>
      </c>
      <c r="P217" s="33"/>
      <c r="Q217" s="83">
        <f t="shared" si="31"/>
        <v>0</v>
      </c>
      <c r="R217" s="83">
        <f t="shared" si="32"/>
        <v>0</v>
      </c>
      <c r="S217" s="83">
        <f t="shared" si="36"/>
        <v>0</v>
      </c>
      <c r="T217" s="84" t="e">
        <f t="shared" si="37"/>
        <v>#DIV/0!</v>
      </c>
      <c r="V217" s="25">
        <f t="shared" si="33"/>
        <v>0</v>
      </c>
      <c r="W217" s="147">
        <f t="shared" si="34"/>
        <v>0</v>
      </c>
      <c r="X217" s="83">
        <f t="shared" si="38"/>
        <v>0</v>
      </c>
      <c r="Y217" s="148" t="e">
        <f t="shared" si="39"/>
        <v>#DIV/0!</v>
      </c>
      <c r="Z217" s="90" t="e">
        <f t="shared" si="35"/>
        <v>#DIV/0!</v>
      </c>
    </row>
    <row r="218" spans="2:26" x14ac:dyDescent="0.25">
      <c r="B218" s="25" t="str">
        <f>IF(COUNTA(C218:C218)&gt;0,MAX($B$15:$B217)+1, "" )</f>
        <v/>
      </c>
      <c r="C218" s="38"/>
      <c r="D218" s="38"/>
      <c r="E218" s="38"/>
      <c r="F218" s="38"/>
      <c r="G218" s="38"/>
      <c r="H218" s="38"/>
      <c r="I218" s="38"/>
      <c r="J218" s="2" t="str">
        <f>IF(C218&gt;"",MAX($J$11:$J217)+1, "" )</f>
        <v/>
      </c>
      <c r="K218" s="2">
        <f t="shared" si="30"/>
        <v>0</v>
      </c>
      <c r="L218" s="31"/>
      <c r="M218" s="31"/>
      <c r="N218" s="83">
        <f>SUMIF('2 - Planting Details'!$B:$B,'1 - Project Details and Scoring'!$J218,'2 - Planting Details'!$F:$F)</f>
        <v>0</v>
      </c>
      <c r="O218" s="83">
        <f>SUMIF('2 - Planting Details'!$B:$B,'1 - Project Details and Scoring'!$J218,'2 - Planting Details'!$L:$L)+SUMIF('2 - Planting Details'!$B:$B,'1 - Project Details and Scoring'!$J218,'2 - Planting Details'!$R:$R)</f>
        <v>0</v>
      </c>
      <c r="P218" s="33"/>
      <c r="Q218" s="83">
        <f t="shared" si="31"/>
        <v>0</v>
      </c>
      <c r="R218" s="83">
        <f t="shared" si="32"/>
        <v>0</v>
      </c>
      <c r="S218" s="83">
        <f t="shared" si="36"/>
        <v>0</v>
      </c>
      <c r="T218" s="84" t="e">
        <f t="shared" si="37"/>
        <v>#DIV/0!</v>
      </c>
      <c r="V218" s="25">
        <f t="shared" si="33"/>
        <v>0</v>
      </c>
      <c r="W218" s="147">
        <f t="shared" si="34"/>
        <v>0</v>
      </c>
      <c r="X218" s="83">
        <f t="shared" si="38"/>
        <v>0</v>
      </c>
      <c r="Y218" s="148" t="e">
        <f t="shared" si="39"/>
        <v>#DIV/0!</v>
      </c>
      <c r="Z218" s="90" t="e">
        <f t="shared" si="35"/>
        <v>#DIV/0!</v>
      </c>
    </row>
    <row r="219" spans="2:26" x14ac:dyDescent="0.25">
      <c r="B219" s="25" t="str">
        <f>IF(COUNTA(C219:C219)&gt;0,MAX($B$15:$B218)+1, "" )</f>
        <v/>
      </c>
      <c r="C219" s="38"/>
      <c r="D219" s="38"/>
      <c r="E219" s="38"/>
      <c r="F219" s="38"/>
      <c r="G219" s="38"/>
      <c r="H219" s="38"/>
      <c r="I219" s="38"/>
      <c r="J219" s="2" t="str">
        <f>IF(C219&gt;"",MAX($J$11:$J218)+1, "" )</f>
        <v/>
      </c>
      <c r="K219" s="2">
        <f t="shared" si="30"/>
        <v>0</v>
      </c>
      <c r="L219" s="31"/>
      <c r="M219" s="31"/>
      <c r="N219" s="83">
        <f>SUMIF('2 - Planting Details'!$B:$B,'1 - Project Details and Scoring'!$J219,'2 - Planting Details'!$F:$F)</f>
        <v>0</v>
      </c>
      <c r="O219" s="83">
        <f>SUMIF('2 - Planting Details'!$B:$B,'1 - Project Details and Scoring'!$J219,'2 - Planting Details'!$L:$L)+SUMIF('2 - Planting Details'!$B:$B,'1 - Project Details and Scoring'!$J219,'2 - Planting Details'!$R:$R)</f>
        <v>0</v>
      </c>
      <c r="P219" s="33"/>
      <c r="Q219" s="83">
        <f t="shared" si="31"/>
        <v>0</v>
      </c>
      <c r="R219" s="83">
        <f t="shared" si="32"/>
        <v>0</v>
      </c>
      <c r="S219" s="83">
        <f t="shared" si="36"/>
        <v>0</v>
      </c>
      <c r="T219" s="84" t="e">
        <f t="shared" si="37"/>
        <v>#DIV/0!</v>
      </c>
      <c r="V219" s="25">
        <f t="shared" si="33"/>
        <v>0</v>
      </c>
      <c r="W219" s="147">
        <f t="shared" si="34"/>
        <v>0</v>
      </c>
      <c r="X219" s="83">
        <f t="shared" si="38"/>
        <v>0</v>
      </c>
      <c r="Y219" s="148" t="e">
        <f t="shared" si="39"/>
        <v>#DIV/0!</v>
      </c>
      <c r="Z219" s="90" t="e">
        <f t="shared" si="35"/>
        <v>#DIV/0!</v>
      </c>
    </row>
    <row r="220" spans="2:26" x14ac:dyDescent="0.25">
      <c r="B220" s="25" t="str">
        <f>IF(COUNTA(C220:C220)&gt;0,MAX($B$15:$B219)+1, "" )</f>
        <v/>
      </c>
      <c r="C220" s="38"/>
      <c r="D220" s="38"/>
      <c r="E220" s="38"/>
      <c r="F220" s="38"/>
      <c r="G220" s="38"/>
      <c r="H220" s="38"/>
      <c r="I220" s="38"/>
      <c r="J220" s="2" t="str">
        <f>IF(C220&gt;"",MAX($J$11:$J219)+1, "" )</f>
        <v/>
      </c>
      <c r="K220" s="2">
        <f t="shared" si="30"/>
        <v>0</v>
      </c>
      <c r="L220" s="31"/>
      <c r="M220" s="31"/>
      <c r="N220" s="83">
        <f>SUMIF('2 - Planting Details'!$B:$B,'1 - Project Details and Scoring'!$J220,'2 - Planting Details'!$F:$F)</f>
        <v>0</v>
      </c>
      <c r="O220" s="83">
        <f>SUMIF('2 - Planting Details'!$B:$B,'1 - Project Details and Scoring'!$J220,'2 - Planting Details'!$L:$L)+SUMIF('2 - Planting Details'!$B:$B,'1 - Project Details and Scoring'!$J220,'2 - Planting Details'!$R:$R)</f>
        <v>0</v>
      </c>
      <c r="P220" s="33"/>
      <c r="Q220" s="83">
        <f t="shared" si="31"/>
        <v>0</v>
      </c>
      <c r="R220" s="83">
        <f t="shared" si="32"/>
        <v>0</v>
      </c>
      <c r="S220" s="83">
        <f t="shared" si="36"/>
        <v>0</v>
      </c>
      <c r="T220" s="84" t="e">
        <f t="shared" si="37"/>
        <v>#DIV/0!</v>
      </c>
      <c r="V220" s="25">
        <f t="shared" si="33"/>
        <v>0</v>
      </c>
      <c r="W220" s="147">
        <f t="shared" si="34"/>
        <v>0</v>
      </c>
      <c r="X220" s="83">
        <f t="shared" si="38"/>
        <v>0</v>
      </c>
      <c r="Y220" s="148" t="e">
        <f t="shared" si="39"/>
        <v>#DIV/0!</v>
      </c>
      <c r="Z220" s="90" t="e">
        <f t="shared" si="35"/>
        <v>#DIV/0!</v>
      </c>
    </row>
    <row r="221" spans="2:26" x14ac:dyDescent="0.25">
      <c r="B221" s="25" t="str">
        <f>IF(COUNTA(C221:C221)&gt;0,MAX($B$15:$B220)+1, "" )</f>
        <v/>
      </c>
      <c r="C221" s="38"/>
      <c r="D221" s="38"/>
      <c r="E221" s="38"/>
      <c r="F221" s="38"/>
      <c r="G221" s="38"/>
      <c r="H221" s="38"/>
      <c r="I221" s="38"/>
      <c r="J221" s="2" t="str">
        <f>IF(C221&gt;"",MAX($J$11:$J220)+1, "" )</f>
        <v/>
      </c>
      <c r="K221" s="2">
        <f t="shared" si="30"/>
        <v>0</v>
      </c>
      <c r="L221" s="31"/>
      <c r="M221" s="31"/>
      <c r="N221" s="83">
        <f>SUMIF('2 - Planting Details'!$B:$B,'1 - Project Details and Scoring'!$J221,'2 - Planting Details'!$F:$F)</f>
        <v>0</v>
      </c>
      <c r="O221" s="83">
        <f>SUMIF('2 - Planting Details'!$B:$B,'1 - Project Details and Scoring'!$J221,'2 - Planting Details'!$L:$L)+SUMIF('2 - Planting Details'!$B:$B,'1 - Project Details and Scoring'!$J221,'2 - Planting Details'!$R:$R)</f>
        <v>0</v>
      </c>
      <c r="P221" s="33"/>
      <c r="Q221" s="83">
        <f t="shared" si="31"/>
        <v>0</v>
      </c>
      <c r="R221" s="83">
        <f t="shared" si="32"/>
        <v>0</v>
      </c>
      <c r="S221" s="83">
        <f t="shared" si="36"/>
        <v>0</v>
      </c>
      <c r="T221" s="84" t="e">
        <f t="shared" si="37"/>
        <v>#DIV/0!</v>
      </c>
      <c r="V221" s="25">
        <f t="shared" si="33"/>
        <v>0</v>
      </c>
      <c r="W221" s="147">
        <f t="shared" si="34"/>
        <v>0</v>
      </c>
      <c r="X221" s="83">
        <f t="shared" si="38"/>
        <v>0</v>
      </c>
      <c r="Y221" s="148" t="e">
        <f t="shared" si="39"/>
        <v>#DIV/0!</v>
      </c>
      <c r="Z221" s="90" t="e">
        <f t="shared" si="35"/>
        <v>#DIV/0!</v>
      </c>
    </row>
    <row r="222" spans="2:26" x14ac:dyDescent="0.25">
      <c r="B222" s="25" t="str">
        <f>IF(COUNTA(C222:C222)&gt;0,MAX($B$15:$B221)+1, "" )</f>
        <v/>
      </c>
      <c r="C222" s="38"/>
      <c r="D222" s="38"/>
      <c r="E222" s="38"/>
      <c r="F222" s="38"/>
      <c r="G222" s="38"/>
      <c r="H222" s="38"/>
      <c r="I222" s="38"/>
      <c r="J222" s="2" t="str">
        <f>IF(C222&gt;"",MAX($J$11:$J221)+1, "" )</f>
        <v/>
      </c>
      <c r="K222" s="2">
        <f t="shared" si="30"/>
        <v>0</v>
      </c>
      <c r="L222" s="31"/>
      <c r="M222" s="31"/>
      <c r="N222" s="83">
        <f>SUMIF('2 - Planting Details'!$B:$B,'1 - Project Details and Scoring'!$J222,'2 - Planting Details'!$F:$F)</f>
        <v>0</v>
      </c>
      <c r="O222" s="83">
        <f>SUMIF('2 - Planting Details'!$B:$B,'1 - Project Details and Scoring'!$J222,'2 - Planting Details'!$L:$L)+SUMIF('2 - Planting Details'!$B:$B,'1 - Project Details and Scoring'!$J222,'2 - Planting Details'!$R:$R)</f>
        <v>0</v>
      </c>
      <c r="P222" s="33"/>
      <c r="Q222" s="83">
        <f t="shared" si="31"/>
        <v>0</v>
      </c>
      <c r="R222" s="83">
        <f t="shared" si="32"/>
        <v>0</v>
      </c>
      <c r="S222" s="83">
        <f t="shared" si="36"/>
        <v>0</v>
      </c>
      <c r="T222" s="84" t="e">
        <f t="shared" si="37"/>
        <v>#DIV/0!</v>
      </c>
      <c r="V222" s="25">
        <f t="shared" si="33"/>
        <v>0</v>
      </c>
      <c r="W222" s="147">
        <f t="shared" si="34"/>
        <v>0</v>
      </c>
      <c r="X222" s="83">
        <f t="shared" si="38"/>
        <v>0</v>
      </c>
      <c r="Y222" s="148" t="e">
        <f t="shared" si="39"/>
        <v>#DIV/0!</v>
      </c>
      <c r="Z222" s="90" t="e">
        <f t="shared" si="35"/>
        <v>#DIV/0!</v>
      </c>
    </row>
    <row r="223" spans="2:26" x14ac:dyDescent="0.25">
      <c r="B223" s="25" t="str">
        <f>IF(COUNTA(C223:C223)&gt;0,MAX($B$15:$B222)+1, "" )</f>
        <v/>
      </c>
      <c r="C223" s="38"/>
      <c r="D223" s="38"/>
      <c r="E223" s="38"/>
      <c r="F223" s="38"/>
      <c r="G223" s="38"/>
      <c r="H223" s="38"/>
      <c r="I223" s="38"/>
      <c r="J223" s="2" t="str">
        <f>IF(C223&gt;"",MAX($J$11:$J222)+1, "" )</f>
        <v/>
      </c>
      <c r="K223" s="2">
        <f t="shared" si="30"/>
        <v>0</v>
      </c>
      <c r="L223" s="31"/>
      <c r="M223" s="31"/>
      <c r="N223" s="83">
        <f>SUMIF('2 - Planting Details'!$B:$B,'1 - Project Details and Scoring'!$J223,'2 - Planting Details'!$F:$F)</f>
        <v>0</v>
      </c>
      <c r="O223" s="83">
        <f>SUMIF('2 - Planting Details'!$B:$B,'1 - Project Details and Scoring'!$J223,'2 - Planting Details'!$L:$L)+SUMIF('2 - Planting Details'!$B:$B,'1 - Project Details and Scoring'!$J223,'2 - Planting Details'!$R:$R)</f>
        <v>0</v>
      </c>
      <c r="P223" s="33"/>
      <c r="Q223" s="83">
        <f t="shared" si="31"/>
        <v>0</v>
      </c>
      <c r="R223" s="83">
        <f t="shared" si="32"/>
        <v>0</v>
      </c>
      <c r="S223" s="83">
        <f t="shared" si="36"/>
        <v>0</v>
      </c>
      <c r="T223" s="84" t="e">
        <f t="shared" si="37"/>
        <v>#DIV/0!</v>
      </c>
      <c r="V223" s="25">
        <f t="shared" si="33"/>
        <v>0</v>
      </c>
      <c r="W223" s="147">
        <f t="shared" si="34"/>
        <v>0</v>
      </c>
      <c r="X223" s="83">
        <f t="shared" si="38"/>
        <v>0</v>
      </c>
      <c r="Y223" s="148" t="e">
        <f t="shared" si="39"/>
        <v>#DIV/0!</v>
      </c>
      <c r="Z223" s="90" t="e">
        <f t="shared" si="35"/>
        <v>#DIV/0!</v>
      </c>
    </row>
    <row r="224" spans="2:26" x14ac:dyDescent="0.25">
      <c r="B224" s="25" t="str">
        <f>IF(COUNTA(C224:C224)&gt;0,MAX($B$15:$B223)+1, "" )</f>
        <v/>
      </c>
      <c r="C224" s="38"/>
      <c r="D224" s="38"/>
      <c r="E224" s="38"/>
      <c r="F224" s="38"/>
      <c r="G224" s="38"/>
      <c r="H224" s="38"/>
      <c r="I224" s="38"/>
      <c r="J224" s="2" t="str">
        <f>IF(C224&gt;"",MAX($J$11:$J223)+1, "" )</f>
        <v/>
      </c>
      <c r="K224" s="2">
        <f t="shared" si="30"/>
        <v>0</v>
      </c>
      <c r="L224" s="31"/>
      <c r="M224" s="31"/>
      <c r="N224" s="83">
        <f>SUMIF('2 - Planting Details'!$B:$B,'1 - Project Details and Scoring'!$J224,'2 - Planting Details'!$F:$F)</f>
        <v>0</v>
      </c>
      <c r="O224" s="83">
        <f>SUMIF('2 - Planting Details'!$B:$B,'1 - Project Details and Scoring'!$J224,'2 - Planting Details'!$L:$L)+SUMIF('2 - Planting Details'!$B:$B,'1 - Project Details and Scoring'!$J224,'2 - Planting Details'!$R:$R)</f>
        <v>0</v>
      </c>
      <c r="P224" s="33"/>
      <c r="Q224" s="83">
        <f t="shared" si="31"/>
        <v>0</v>
      </c>
      <c r="R224" s="83">
        <f t="shared" si="32"/>
        <v>0</v>
      </c>
      <c r="S224" s="83">
        <f t="shared" si="36"/>
        <v>0</v>
      </c>
      <c r="T224" s="84" t="e">
        <f t="shared" si="37"/>
        <v>#DIV/0!</v>
      </c>
      <c r="V224" s="25">
        <f t="shared" si="33"/>
        <v>0</v>
      </c>
      <c r="W224" s="147">
        <f t="shared" si="34"/>
        <v>0</v>
      </c>
      <c r="X224" s="83">
        <f t="shared" si="38"/>
        <v>0</v>
      </c>
      <c r="Y224" s="148" t="e">
        <f t="shared" si="39"/>
        <v>#DIV/0!</v>
      </c>
      <c r="Z224" s="90" t="e">
        <f t="shared" si="35"/>
        <v>#DIV/0!</v>
      </c>
    </row>
    <row r="225" spans="2:26" x14ac:dyDescent="0.25">
      <c r="B225" s="25" t="str">
        <f>IF(COUNTA(C225:C225)&gt;0,MAX($B$15:$B224)+1, "" )</f>
        <v/>
      </c>
      <c r="C225" s="38"/>
      <c r="D225" s="38"/>
      <c r="E225" s="38"/>
      <c r="F225" s="38"/>
      <c r="G225" s="38"/>
      <c r="H225" s="38"/>
      <c r="I225" s="38"/>
      <c r="J225" s="2" t="str">
        <f>IF(C225&gt;"",MAX($J$11:$J224)+1, "" )</f>
        <v/>
      </c>
      <c r="K225" s="2">
        <f t="shared" si="30"/>
        <v>0</v>
      </c>
      <c r="L225" s="31"/>
      <c r="M225" s="31"/>
      <c r="N225" s="83">
        <f>SUMIF('2 - Planting Details'!$B:$B,'1 - Project Details and Scoring'!$J225,'2 - Planting Details'!$F:$F)</f>
        <v>0</v>
      </c>
      <c r="O225" s="83">
        <f>SUMIF('2 - Planting Details'!$B:$B,'1 - Project Details and Scoring'!$J225,'2 - Planting Details'!$L:$L)+SUMIF('2 - Planting Details'!$B:$B,'1 - Project Details and Scoring'!$J225,'2 - Planting Details'!$R:$R)</f>
        <v>0</v>
      </c>
      <c r="P225" s="33"/>
      <c r="Q225" s="83">
        <f t="shared" si="31"/>
        <v>0</v>
      </c>
      <c r="R225" s="83">
        <f t="shared" si="32"/>
        <v>0</v>
      </c>
      <c r="S225" s="83">
        <f t="shared" si="36"/>
        <v>0</v>
      </c>
      <c r="T225" s="84" t="e">
        <f t="shared" si="37"/>
        <v>#DIV/0!</v>
      </c>
      <c r="V225" s="25">
        <f t="shared" si="33"/>
        <v>0</v>
      </c>
      <c r="W225" s="147">
        <f t="shared" si="34"/>
        <v>0</v>
      </c>
      <c r="X225" s="83">
        <f t="shared" si="38"/>
        <v>0</v>
      </c>
      <c r="Y225" s="148" t="e">
        <f t="shared" si="39"/>
        <v>#DIV/0!</v>
      </c>
      <c r="Z225" s="90" t="e">
        <f t="shared" si="35"/>
        <v>#DIV/0!</v>
      </c>
    </row>
    <row r="226" spans="2:26" x14ac:dyDescent="0.25">
      <c r="B226" s="25" t="str">
        <f>IF(COUNTA(C226:C226)&gt;0,MAX($B$15:$B225)+1, "" )</f>
        <v/>
      </c>
      <c r="C226" s="38"/>
      <c r="D226" s="38"/>
      <c r="E226" s="38"/>
      <c r="F226" s="38"/>
      <c r="G226" s="38"/>
      <c r="H226" s="38"/>
      <c r="I226" s="38"/>
      <c r="J226" s="2" t="str">
        <f>IF(C226&gt;"",MAX($J$11:$J225)+1, "" )</f>
        <v/>
      </c>
      <c r="K226" s="2">
        <f t="shared" si="30"/>
        <v>0</v>
      </c>
      <c r="L226" s="31"/>
      <c r="M226" s="31"/>
      <c r="N226" s="83">
        <f>SUMIF('2 - Planting Details'!$B:$B,'1 - Project Details and Scoring'!$J226,'2 - Planting Details'!$F:$F)</f>
        <v>0</v>
      </c>
      <c r="O226" s="83">
        <f>SUMIF('2 - Planting Details'!$B:$B,'1 - Project Details and Scoring'!$J226,'2 - Planting Details'!$L:$L)+SUMIF('2 - Planting Details'!$B:$B,'1 - Project Details and Scoring'!$J226,'2 - Planting Details'!$R:$R)</f>
        <v>0</v>
      </c>
      <c r="P226" s="33"/>
      <c r="Q226" s="83">
        <f t="shared" si="31"/>
        <v>0</v>
      </c>
      <c r="R226" s="83">
        <f t="shared" si="32"/>
        <v>0</v>
      </c>
      <c r="S226" s="83">
        <f t="shared" si="36"/>
        <v>0</v>
      </c>
      <c r="T226" s="84" t="e">
        <f t="shared" si="37"/>
        <v>#DIV/0!</v>
      </c>
      <c r="V226" s="25">
        <f t="shared" si="33"/>
        <v>0</v>
      </c>
      <c r="W226" s="147">
        <f t="shared" si="34"/>
        <v>0</v>
      </c>
      <c r="X226" s="83">
        <f t="shared" si="38"/>
        <v>0</v>
      </c>
      <c r="Y226" s="148" t="e">
        <f t="shared" si="39"/>
        <v>#DIV/0!</v>
      </c>
      <c r="Z226" s="90" t="e">
        <f t="shared" si="35"/>
        <v>#DIV/0!</v>
      </c>
    </row>
    <row r="227" spans="2:26" x14ac:dyDescent="0.25">
      <c r="B227" s="25" t="str">
        <f>IF(COUNTA(C227:C227)&gt;0,MAX($B$15:$B226)+1, "" )</f>
        <v/>
      </c>
      <c r="C227" s="38"/>
      <c r="D227" s="38"/>
      <c r="E227" s="38"/>
      <c r="F227" s="38"/>
      <c r="G227" s="38"/>
      <c r="H227" s="38"/>
      <c r="I227" s="38"/>
      <c r="J227" s="2" t="str">
        <f>IF(C227&gt;"",MAX($J$11:$J226)+1, "" )</f>
        <v/>
      </c>
      <c r="K227" s="2">
        <f t="shared" si="30"/>
        <v>0</v>
      </c>
      <c r="L227" s="31"/>
      <c r="M227" s="31"/>
      <c r="N227" s="83">
        <f>SUMIF('2 - Planting Details'!$B:$B,'1 - Project Details and Scoring'!$J227,'2 - Planting Details'!$F:$F)</f>
        <v>0</v>
      </c>
      <c r="O227" s="83">
        <f>SUMIF('2 - Planting Details'!$B:$B,'1 - Project Details and Scoring'!$J227,'2 - Planting Details'!$L:$L)+SUMIF('2 - Planting Details'!$B:$B,'1 - Project Details and Scoring'!$J227,'2 - Planting Details'!$R:$R)</f>
        <v>0</v>
      </c>
      <c r="P227" s="33"/>
      <c r="Q227" s="83">
        <f t="shared" si="31"/>
        <v>0</v>
      </c>
      <c r="R227" s="83">
        <f t="shared" si="32"/>
        <v>0</v>
      </c>
      <c r="S227" s="83">
        <f t="shared" si="36"/>
        <v>0</v>
      </c>
      <c r="T227" s="84" t="e">
        <f t="shared" si="37"/>
        <v>#DIV/0!</v>
      </c>
      <c r="V227" s="25">
        <f t="shared" si="33"/>
        <v>0</v>
      </c>
      <c r="W227" s="147">
        <f t="shared" si="34"/>
        <v>0</v>
      </c>
      <c r="X227" s="83">
        <f t="shared" si="38"/>
        <v>0</v>
      </c>
      <c r="Y227" s="148" t="e">
        <f t="shared" si="39"/>
        <v>#DIV/0!</v>
      </c>
      <c r="Z227" s="90" t="e">
        <f t="shared" si="35"/>
        <v>#DIV/0!</v>
      </c>
    </row>
    <row r="228" spans="2:26" x14ac:dyDescent="0.25">
      <c r="B228" s="25" t="str">
        <f>IF(COUNTA(C228:C228)&gt;0,MAX($B$15:$B227)+1, "" )</f>
        <v/>
      </c>
      <c r="C228" s="38"/>
      <c r="D228" s="38"/>
      <c r="E228" s="38"/>
      <c r="F228" s="38"/>
      <c r="G228" s="38"/>
      <c r="H228" s="38"/>
      <c r="I228" s="38"/>
      <c r="J228" s="2" t="str">
        <f>IF(C228&gt;"",MAX($J$11:$J227)+1, "" )</f>
        <v/>
      </c>
      <c r="K228" s="2">
        <f t="shared" si="30"/>
        <v>0</v>
      </c>
      <c r="L228" s="31"/>
      <c r="M228" s="31"/>
      <c r="N228" s="83">
        <f>SUMIF('2 - Planting Details'!$B:$B,'1 - Project Details and Scoring'!$J228,'2 - Planting Details'!$F:$F)</f>
        <v>0</v>
      </c>
      <c r="O228" s="83">
        <f>SUMIF('2 - Planting Details'!$B:$B,'1 - Project Details and Scoring'!$J228,'2 - Planting Details'!$L:$L)+SUMIF('2 - Planting Details'!$B:$B,'1 - Project Details and Scoring'!$J228,'2 - Planting Details'!$R:$R)</f>
        <v>0</v>
      </c>
      <c r="P228" s="33"/>
      <c r="Q228" s="83">
        <f t="shared" si="31"/>
        <v>0</v>
      </c>
      <c r="R228" s="83">
        <f t="shared" si="32"/>
        <v>0</v>
      </c>
      <c r="S228" s="83">
        <f t="shared" si="36"/>
        <v>0</v>
      </c>
      <c r="T228" s="84" t="e">
        <f t="shared" si="37"/>
        <v>#DIV/0!</v>
      </c>
      <c r="V228" s="25">
        <f t="shared" si="33"/>
        <v>0</v>
      </c>
      <c r="W228" s="147">
        <f t="shared" si="34"/>
        <v>0</v>
      </c>
      <c r="X228" s="83">
        <f t="shared" si="38"/>
        <v>0</v>
      </c>
      <c r="Y228" s="148" t="e">
        <f t="shared" si="39"/>
        <v>#DIV/0!</v>
      </c>
      <c r="Z228" s="90" t="e">
        <f t="shared" si="35"/>
        <v>#DIV/0!</v>
      </c>
    </row>
    <row r="229" spans="2:26" x14ac:dyDescent="0.25">
      <c r="B229" s="25" t="str">
        <f>IF(COUNTA(C229:C229)&gt;0,MAX($B$15:$B228)+1, "" )</f>
        <v/>
      </c>
      <c r="C229" s="38"/>
      <c r="D229" s="38"/>
      <c r="E229" s="38"/>
      <c r="F229" s="38"/>
      <c r="G229" s="38"/>
      <c r="H229" s="38"/>
      <c r="I229" s="38"/>
      <c r="J229" s="2" t="str">
        <f>IF(C229&gt;"",MAX($J$11:$J228)+1, "" )</f>
        <v/>
      </c>
      <c r="K229" s="2">
        <f t="shared" si="30"/>
        <v>0</v>
      </c>
      <c r="L229" s="31"/>
      <c r="M229" s="31"/>
      <c r="N229" s="83">
        <f>SUMIF('2 - Planting Details'!$B:$B,'1 - Project Details and Scoring'!$J229,'2 - Planting Details'!$F:$F)</f>
        <v>0</v>
      </c>
      <c r="O229" s="83">
        <f>SUMIF('2 - Planting Details'!$B:$B,'1 - Project Details and Scoring'!$J229,'2 - Planting Details'!$L:$L)+SUMIF('2 - Planting Details'!$B:$B,'1 - Project Details and Scoring'!$J229,'2 - Planting Details'!$R:$R)</f>
        <v>0</v>
      </c>
      <c r="P229" s="33"/>
      <c r="Q229" s="83">
        <f t="shared" si="31"/>
        <v>0</v>
      </c>
      <c r="R229" s="83">
        <f t="shared" si="32"/>
        <v>0</v>
      </c>
      <c r="S229" s="83">
        <f t="shared" si="36"/>
        <v>0</v>
      </c>
      <c r="T229" s="84" t="e">
        <f t="shared" si="37"/>
        <v>#DIV/0!</v>
      </c>
      <c r="V229" s="25">
        <f t="shared" si="33"/>
        <v>0</v>
      </c>
      <c r="W229" s="147">
        <f t="shared" si="34"/>
        <v>0</v>
      </c>
      <c r="X229" s="83">
        <f t="shared" si="38"/>
        <v>0</v>
      </c>
      <c r="Y229" s="148" t="e">
        <f t="shared" si="39"/>
        <v>#DIV/0!</v>
      </c>
      <c r="Z229" s="90" t="e">
        <f t="shared" si="35"/>
        <v>#DIV/0!</v>
      </c>
    </row>
    <row r="230" spans="2:26" x14ac:dyDescent="0.25">
      <c r="B230" s="25" t="str">
        <f>IF(COUNTA(C230:C230)&gt;0,MAX($B$15:$B229)+1, "" )</f>
        <v/>
      </c>
      <c r="C230" s="38"/>
      <c r="D230" s="38"/>
      <c r="E230" s="38"/>
      <c r="F230" s="38"/>
      <c r="G230" s="38"/>
      <c r="H230" s="38"/>
      <c r="I230" s="38"/>
      <c r="J230" s="2" t="str">
        <f>IF(C230&gt;"",MAX($J$11:$J229)+1, "" )</f>
        <v/>
      </c>
      <c r="K230" s="2">
        <f t="shared" si="30"/>
        <v>0</v>
      </c>
      <c r="L230" s="31"/>
      <c r="M230" s="31"/>
      <c r="N230" s="83">
        <f>SUMIF('2 - Planting Details'!$B:$B,'1 - Project Details and Scoring'!$J230,'2 - Planting Details'!$F:$F)</f>
        <v>0</v>
      </c>
      <c r="O230" s="83">
        <f>SUMIF('2 - Planting Details'!$B:$B,'1 - Project Details and Scoring'!$J230,'2 - Planting Details'!$L:$L)+SUMIF('2 - Planting Details'!$B:$B,'1 - Project Details and Scoring'!$J230,'2 - Planting Details'!$R:$R)</f>
        <v>0</v>
      </c>
      <c r="P230" s="33"/>
      <c r="Q230" s="83">
        <f t="shared" si="31"/>
        <v>0</v>
      </c>
      <c r="R230" s="83">
        <f t="shared" si="32"/>
        <v>0</v>
      </c>
      <c r="S230" s="83">
        <f t="shared" si="36"/>
        <v>0</v>
      </c>
      <c r="T230" s="84" t="e">
        <f t="shared" si="37"/>
        <v>#DIV/0!</v>
      </c>
      <c r="V230" s="25">
        <f t="shared" si="33"/>
        <v>0</v>
      </c>
      <c r="W230" s="147">
        <f t="shared" si="34"/>
        <v>0</v>
      </c>
      <c r="X230" s="83">
        <f t="shared" si="38"/>
        <v>0</v>
      </c>
      <c r="Y230" s="148" t="e">
        <f t="shared" si="39"/>
        <v>#DIV/0!</v>
      </c>
      <c r="Z230" s="90" t="e">
        <f t="shared" si="35"/>
        <v>#DIV/0!</v>
      </c>
    </row>
    <row r="231" spans="2:26" x14ac:dyDescent="0.25">
      <c r="B231" s="25" t="str">
        <f>IF(COUNTA(C231:C231)&gt;0,MAX($B$15:$B230)+1, "" )</f>
        <v/>
      </c>
      <c r="C231" s="38"/>
      <c r="D231" s="38"/>
      <c r="E231" s="38"/>
      <c r="F231" s="38"/>
      <c r="G231" s="38"/>
      <c r="H231" s="38"/>
      <c r="I231" s="38"/>
      <c r="J231" s="2" t="str">
        <f>IF(C231&gt;"",MAX($J$11:$J230)+1, "" )</f>
        <v/>
      </c>
      <c r="K231" s="2">
        <f t="shared" si="30"/>
        <v>0</v>
      </c>
      <c r="L231" s="31"/>
      <c r="M231" s="31"/>
      <c r="N231" s="83">
        <f>SUMIF('2 - Planting Details'!$B:$B,'1 - Project Details and Scoring'!$J231,'2 - Planting Details'!$F:$F)</f>
        <v>0</v>
      </c>
      <c r="O231" s="83">
        <f>SUMIF('2 - Planting Details'!$B:$B,'1 - Project Details and Scoring'!$J231,'2 - Planting Details'!$L:$L)+SUMIF('2 - Planting Details'!$B:$B,'1 - Project Details and Scoring'!$J231,'2 - Planting Details'!$R:$R)</f>
        <v>0</v>
      </c>
      <c r="P231" s="33"/>
      <c r="Q231" s="83">
        <f t="shared" si="31"/>
        <v>0</v>
      </c>
      <c r="R231" s="83">
        <f t="shared" si="32"/>
        <v>0</v>
      </c>
      <c r="S231" s="83">
        <f t="shared" si="36"/>
        <v>0</v>
      </c>
      <c r="T231" s="84" t="e">
        <f t="shared" si="37"/>
        <v>#DIV/0!</v>
      </c>
      <c r="V231" s="25">
        <f t="shared" si="33"/>
        <v>0</v>
      </c>
      <c r="W231" s="147">
        <f t="shared" si="34"/>
        <v>0</v>
      </c>
      <c r="X231" s="83">
        <f t="shared" si="38"/>
        <v>0</v>
      </c>
      <c r="Y231" s="148" t="e">
        <f t="shared" si="39"/>
        <v>#DIV/0!</v>
      </c>
      <c r="Z231" s="90" t="e">
        <f t="shared" si="35"/>
        <v>#DIV/0!</v>
      </c>
    </row>
    <row r="232" spans="2:26" x14ac:dyDescent="0.25">
      <c r="B232" s="25" t="str">
        <f>IF(COUNTA(C232:C232)&gt;0,MAX($B$15:$B231)+1, "" )</f>
        <v/>
      </c>
      <c r="C232" s="38"/>
      <c r="D232" s="38"/>
      <c r="E232" s="38"/>
      <c r="F232" s="38"/>
      <c r="G232" s="38"/>
      <c r="H232" s="38"/>
      <c r="I232" s="38"/>
      <c r="J232" s="2" t="str">
        <f>IF(C232&gt;"",MAX($J$11:$J231)+1, "" )</f>
        <v/>
      </c>
      <c r="K232" s="2">
        <f t="shared" si="30"/>
        <v>0</v>
      </c>
      <c r="L232" s="31"/>
      <c r="M232" s="31"/>
      <c r="N232" s="83">
        <f>SUMIF('2 - Planting Details'!$B:$B,'1 - Project Details and Scoring'!$J232,'2 - Planting Details'!$F:$F)</f>
        <v>0</v>
      </c>
      <c r="O232" s="83">
        <f>SUMIF('2 - Planting Details'!$B:$B,'1 - Project Details and Scoring'!$J232,'2 - Planting Details'!$L:$L)+SUMIF('2 - Planting Details'!$B:$B,'1 - Project Details and Scoring'!$J232,'2 - Planting Details'!$R:$R)</f>
        <v>0</v>
      </c>
      <c r="P232" s="33"/>
      <c r="Q232" s="83">
        <f t="shared" si="31"/>
        <v>0</v>
      </c>
      <c r="R232" s="83">
        <f t="shared" si="32"/>
        <v>0</v>
      </c>
      <c r="S232" s="83">
        <f t="shared" si="36"/>
        <v>0</v>
      </c>
      <c r="T232" s="84" t="e">
        <f t="shared" si="37"/>
        <v>#DIV/0!</v>
      </c>
      <c r="V232" s="25">
        <f t="shared" si="33"/>
        <v>0</v>
      </c>
      <c r="W232" s="147">
        <f t="shared" si="34"/>
        <v>0</v>
      </c>
      <c r="X232" s="83">
        <f t="shared" si="38"/>
        <v>0</v>
      </c>
      <c r="Y232" s="148" t="e">
        <f t="shared" si="39"/>
        <v>#DIV/0!</v>
      </c>
      <c r="Z232" s="90" t="e">
        <f t="shared" si="35"/>
        <v>#DIV/0!</v>
      </c>
    </row>
    <row r="233" spans="2:26" x14ac:dyDescent="0.25">
      <c r="B233" s="25" t="str">
        <f>IF(COUNTA(C233:C233)&gt;0,MAX($B$15:$B232)+1, "" )</f>
        <v/>
      </c>
      <c r="C233" s="38"/>
      <c r="D233" s="38"/>
      <c r="E233" s="38"/>
      <c r="F233" s="38"/>
      <c r="G233" s="38"/>
      <c r="H233" s="38"/>
      <c r="I233" s="38"/>
      <c r="J233" s="2" t="str">
        <f>IF(C233&gt;"",MAX($J$11:$J232)+1, "" )</f>
        <v/>
      </c>
      <c r="K233" s="2">
        <f t="shared" si="30"/>
        <v>0</v>
      </c>
      <c r="L233" s="31"/>
      <c r="M233" s="31"/>
      <c r="N233" s="83">
        <f>SUMIF('2 - Planting Details'!$B:$B,'1 - Project Details and Scoring'!$J233,'2 - Planting Details'!$F:$F)</f>
        <v>0</v>
      </c>
      <c r="O233" s="83">
        <f>SUMIF('2 - Planting Details'!$B:$B,'1 - Project Details and Scoring'!$J233,'2 - Planting Details'!$L:$L)+SUMIF('2 - Planting Details'!$B:$B,'1 - Project Details and Scoring'!$J233,'2 - Planting Details'!$R:$R)</f>
        <v>0</v>
      </c>
      <c r="P233" s="33"/>
      <c r="Q233" s="83">
        <f t="shared" si="31"/>
        <v>0</v>
      </c>
      <c r="R233" s="83">
        <f t="shared" si="32"/>
        <v>0</v>
      </c>
      <c r="S233" s="83">
        <f t="shared" si="36"/>
        <v>0</v>
      </c>
      <c r="T233" s="84" t="e">
        <f t="shared" si="37"/>
        <v>#DIV/0!</v>
      </c>
      <c r="V233" s="25">
        <f t="shared" si="33"/>
        <v>0</v>
      </c>
      <c r="W233" s="147">
        <f t="shared" si="34"/>
        <v>0</v>
      </c>
      <c r="X233" s="83">
        <f t="shared" si="38"/>
        <v>0</v>
      </c>
      <c r="Y233" s="148" t="e">
        <f t="shared" si="39"/>
        <v>#DIV/0!</v>
      </c>
      <c r="Z233" s="90" t="e">
        <f t="shared" si="35"/>
        <v>#DIV/0!</v>
      </c>
    </row>
    <row r="234" spans="2:26" x14ac:dyDescent="0.25">
      <c r="B234" s="25" t="str">
        <f>IF(COUNTA(C234:C234)&gt;0,MAX($B$15:$B233)+1, "" )</f>
        <v/>
      </c>
      <c r="C234" s="38"/>
      <c r="D234" s="38"/>
      <c r="E234" s="38"/>
      <c r="F234" s="38"/>
      <c r="G234" s="38"/>
      <c r="H234" s="38"/>
      <c r="I234" s="38"/>
      <c r="J234" s="2" t="str">
        <f>IF(C234&gt;"",MAX($J$11:$J233)+1, "" )</f>
        <v/>
      </c>
      <c r="K234" s="2">
        <f t="shared" si="30"/>
        <v>0</v>
      </c>
      <c r="L234" s="31"/>
      <c r="M234" s="31"/>
      <c r="N234" s="83">
        <f>SUMIF('2 - Planting Details'!$B:$B,'1 - Project Details and Scoring'!$J234,'2 - Planting Details'!$F:$F)</f>
        <v>0</v>
      </c>
      <c r="O234" s="83">
        <f>SUMIF('2 - Planting Details'!$B:$B,'1 - Project Details and Scoring'!$J234,'2 - Planting Details'!$L:$L)+SUMIF('2 - Planting Details'!$B:$B,'1 - Project Details and Scoring'!$J234,'2 - Planting Details'!$R:$R)</f>
        <v>0</v>
      </c>
      <c r="P234" s="33"/>
      <c r="Q234" s="83">
        <f t="shared" si="31"/>
        <v>0</v>
      </c>
      <c r="R234" s="83">
        <f t="shared" si="32"/>
        <v>0</v>
      </c>
      <c r="S234" s="83">
        <f t="shared" si="36"/>
        <v>0</v>
      </c>
      <c r="T234" s="84" t="e">
        <f t="shared" si="37"/>
        <v>#DIV/0!</v>
      </c>
      <c r="V234" s="25">
        <f t="shared" si="33"/>
        <v>0</v>
      </c>
      <c r="W234" s="147">
        <f t="shared" si="34"/>
        <v>0</v>
      </c>
      <c r="X234" s="83">
        <f t="shared" si="38"/>
        <v>0</v>
      </c>
      <c r="Y234" s="148" t="e">
        <f t="shared" si="39"/>
        <v>#DIV/0!</v>
      </c>
      <c r="Z234" s="90" t="e">
        <f t="shared" si="35"/>
        <v>#DIV/0!</v>
      </c>
    </row>
    <row r="235" spans="2:26" x14ac:dyDescent="0.25">
      <c r="B235" s="25" t="str">
        <f>IF(COUNTA(C235:C235)&gt;0,MAX($B$15:$B234)+1, "" )</f>
        <v/>
      </c>
      <c r="C235" s="38"/>
      <c r="D235" s="38"/>
      <c r="E235" s="38"/>
      <c r="F235" s="38"/>
      <c r="G235" s="38"/>
      <c r="H235" s="38"/>
      <c r="I235" s="38"/>
      <c r="J235" s="2" t="str">
        <f>IF(C235&gt;"",MAX($J$11:$J234)+1, "" )</f>
        <v/>
      </c>
      <c r="K235" s="2">
        <f t="shared" si="30"/>
        <v>0</v>
      </c>
      <c r="L235" s="31"/>
      <c r="M235" s="31"/>
      <c r="N235" s="83">
        <f>SUMIF('2 - Planting Details'!$B:$B,'1 - Project Details and Scoring'!$J235,'2 - Planting Details'!$F:$F)</f>
        <v>0</v>
      </c>
      <c r="O235" s="83">
        <f>SUMIF('2 - Planting Details'!$B:$B,'1 - Project Details and Scoring'!$J235,'2 - Planting Details'!$L:$L)+SUMIF('2 - Planting Details'!$B:$B,'1 - Project Details and Scoring'!$J235,'2 - Planting Details'!$R:$R)</f>
        <v>0</v>
      </c>
      <c r="P235" s="33"/>
      <c r="Q235" s="83">
        <f t="shared" si="31"/>
        <v>0</v>
      </c>
      <c r="R235" s="83">
        <f t="shared" si="32"/>
        <v>0</v>
      </c>
      <c r="S235" s="83">
        <f t="shared" si="36"/>
        <v>0</v>
      </c>
      <c r="T235" s="84" t="e">
        <f t="shared" si="37"/>
        <v>#DIV/0!</v>
      </c>
      <c r="V235" s="25">
        <f t="shared" si="33"/>
        <v>0</v>
      </c>
      <c r="W235" s="147">
        <f t="shared" si="34"/>
        <v>0</v>
      </c>
      <c r="X235" s="83">
        <f t="shared" si="38"/>
        <v>0</v>
      </c>
      <c r="Y235" s="148" t="e">
        <f t="shared" si="39"/>
        <v>#DIV/0!</v>
      </c>
      <c r="Z235" s="90" t="e">
        <f t="shared" si="35"/>
        <v>#DIV/0!</v>
      </c>
    </row>
    <row r="236" spans="2:26" x14ac:dyDescent="0.25">
      <c r="B236" s="25" t="str">
        <f>IF(COUNTA(C236:C236)&gt;0,MAX($B$15:$B235)+1, "" )</f>
        <v/>
      </c>
      <c r="C236" s="38"/>
      <c r="D236" s="38"/>
      <c r="E236" s="38"/>
      <c r="F236" s="38"/>
      <c r="G236" s="38"/>
      <c r="H236" s="38"/>
      <c r="I236" s="38"/>
      <c r="J236" s="2" t="str">
        <f>IF(C236&gt;"",MAX($J$11:$J235)+1, "" )</f>
        <v/>
      </c>
      <c r="K236" s="2">
        <f t="shared" si="30"/>
        <v>0</v>
      </c>
      <c r="L236" s="31"/>
      <c r="M236" s="31"/>
      <c r="N236" s="83">
        <f>SUMIF('2 - Planting Details'!$B:$B,'1 - Project Details and Scoring'!$J236,'2 - Planting Details'!$F:$F)</f>
        <v>0</v>
      </c>
      <c r="O236" s="83">
        <f>SUMIF('2 - Planting Details'!$B:$B,'1 - Project Details and Scoring'!$J236,'2 - Planting Details'!$L:$L)+SUMIF('2 - Planting Details'!$B:$B,'1 - Project Details and Scoring'!$J236,'2 - Planting Details'!$R:$R)</f>
        <v>0</v>
      </c>
      <c r="P236" s="33"/>
      <c r="Q236" s="83">
        <f t="shared" si="31"/>
        <v>0</v>
      </c>
      <c r="R236" s="83">
        <f t="shared" si="32"/>
        <v>0</v>
      </c>
      <c r="S236" s="83">
        <f t="shared" si="36"/>
        <v>0</v>
      </c>
      <c r="T236" s="84" t="e">
        <f t="shared" si="37"/>
        <v>#DIV/0!</v>
      </c>
      <c r="V236" s="25">
        <f t="shared" si="33"/>
        <v>0</v>
      </c>
      <c r="W236" s="147">
        <f t="shared" si="34"/>
        <v>0</v>
      </c>
      <c r="X236" s="83">
        <f t="shared" si="38"/>
        <v>0</v>
      </c>
      <c r="Y236" s="148" t="e">
        <f t="shared" si="39"/>
        <v>#DIV/0!</v>
      </c>
      <c r="Z236" s="90" t="e">
        <f t="shared" si="35"/>
        <v>#DIV/0!</v>
      </c>
    </row>
    <row r="237" spans="2:26" x14ac:dyDescent="0.25">
      <c r="B237" s="25" t="str">
        <f>IF(COUNTA(C237:C237)&gt;0,MAX($B$15:$B236)+1, "" )</f>
        <v/>
      </c>
      <c r="C237" s="38"/>
      <c r="D237" s="38"/>
      <c r="E237" s="38"/>
      <c r="F237" s="38"/>
      <c r="G237" s="38"/>
      <c r="H237" s="38"/>
      <c r="I237" s="38"/>
      <c r="J237" s="2" t="str">
        <f>IF(C237&gt;"",MAX($J$11:$J236)+1, "" )</f>
        <v/>
      </c>
      <c r="K237" s="2">
        <f t="shared" si="30"/>
        <v>0</v>
      </c>
      <c r="L237" s="31"/>
      <c r="M237" s="31"/>
      <c r="N237" s="83">
        <f>SUMIF('2 - Planting Details'!$B:$B,'1 - Project Details and Scoring'!$J237,'2 - Planting Details'!$F:$F)</f>
        <v>0</v>
      </c>
      <c r="O237" s="83">
        <f>SUMIF('2 - Planting Details'!$B:$B,'1 - Project Details and Scoring'!$J237,'2 - Planting Details'!$L:$L)+SUMIF('2 - Planting Details'!$B:$B,'1 - Project Details and Scoring'!$J237,'2 - Planting Details'!$R:$R)</f>
        <v>0</v>
      </c>
      <c r="P237" s="33"/>
      <c r="Q237" s="83">
        <f t="shared" si="31"/>
        <v>0</v>
      </c>
      <c r="R237" s="83">
        <f t="shared" si="32"/>
        <v>0</v>
      </c>
      <c r="S237" s="83">
        <f t="shared" si="36"/>
        <v>0</v>
      </c>
      <c r="T237" s="84" t="e">
        <f t="shared" si="37"/>
        <v>#DIV/0!</v>
      </c>
      <c r="V237" s="25">
        <f t="shared" si="33"/>
        <v>0</v>
      </c>
      <c r="W237" s="147">
        <f t="shared" si="34"/>
        <v>0</v>
      </c>
      <c r="X237" s="83">
        <f t="shared" si="38"/>
        <v>0</v>
      </c>
      <c r="Y237" s="148" t="e">
        <f t="shared" si="39"/>
        <v>#DIV/0!</v>
      </c>
      <c r="Z237" s="90" t="e">
        <f t="shared" si="35"/>
        <v>#DIV/0!</v>
      </c>
    </row>
    <row r="238" spans="2:26" x14ac:dyDescent="0.25">
      <c r="B238" s="25" t="str">
        <f>IF(COUNTA(C238:C238)&gt;0,MAX($B$15:$B237)+1, "" )</f>
        <v/>
      </c>
      <c r="C238" s="38"/>
      <c r="D238" s="38"/>
      <c r="E238" s="38"/>
      <c r="F238" s="38"/>
      <c r="G238" s="38"/>
      <c r="H238" s="38"/>
      <c r="I238" s="38"/>
      <c r="J238" s="2" t="str">
        <f>IF(C238&gt;"",MAX($J$11:$J237)+1, "" )</f>
        <v/>
      </c>
      <c r="K238" s="2">
        <f t="shared" si="30"/>
        <v>0</v>
      </c>
      <c r="L238" s="31"/>
      <c r="M238" s="31"/>
      <c r="N238" s="83">
        <f>SUMIF('2 - Planting Details'!$B:$B,'1 - Project Details and Scoring'!$J238,'2 - Planting Details'!$F:$F)</f>
        <v>0</v>
      </c>
      <c r="O238" s="83">
        <f>SUMIF('2 - Planting Details'!$B:$B,'1 - Project Details and Scoring'!$J238,'2 - Planting Details'!$L:$L)+SUMIF('2 - Planting Details'!$B:$B,'1 - Project Details and Scoring'!$J238,'2 - Planting Details'!$R:$R)</f>
        <v>0</v>
      </c>
      <c r="P238" s="33"/>
      <c r="Q238" s="83">
        <f t="shared" si="31"/>
        <v>0</v>
      </c>
      <c r="R238" s="83">
        <f t="shared" si="32"/>
        <v>0</v>
      </c>
      <c r="S238" s="83">
        <f t="shared" si="36"/>
        <v>0</v>
      </c>
      <c r="T238" s="84" t="e">
        <f t="shared" si="37"/>
        <v>#DIV/0!</v>
      </c>
      <c r="V238" s="25">
        <f t="shared" si="33"/>
        <v>0</v>
      </c>
      <c r="W238" s="147">
        <f t="shared" si="34"/>
        <v>0</v>
      </c>
      <c r="X238" s="83">
        <f t="shared" si="38"/>
        <v>0</v>
      </c>
      <c r="Y238" s="148" t="e">
        <f t="shared" si="39"/>
        <v>#DIV/0!</v>
      </c>
      <c r="Z238" s="90" t="e">
        <f t="shared" si="35"/>
        <v>#DIV/0!</v>
      </c>
    </row>
    <row r="239" spans="2:26" x14ac:dyDescent="0.25">
      <c r="B239" s="25" t="str">
        <f>IF(COUNTA(C239:C239)&gt;0,MAX($B$15:$B238)+1, "" )</f>
        <v/>
      </c>
      <c r="C239" s="38"/>
      <c r="D239" s="38"/>
      <c r="E239" s="38"/>
      <c r="F239" s="38"/>
      <c r="G239" s="38"/>
      <c r="H239" s="38"/>
      <c r="I239" s="38"/>
      <c r="J239" s="2" t="str">
        <f>IF(C239&gt;"",MAX($J$11:$J238)+1, "" )</f>
        <v/>
      </c>
      <c r="K239" s="2">
        <f t="shared" si="30"/>
        <v>0</v>
      </c>
      <c r="L239" s="31"/>
      <c r="M239" s="31"/>
      <c r="N239" s="83">
        <f>SUMIF('2 - Planting Details'!$B:$B,'1 - Project Details and Scoring'!$J239,'2 - Planting Details'!$F:$F)</f>
        <v>0</v>
      </c>
      <c r="O239" s="83">
        <f>SUMIF('2 - Planting Details'!$B:$B,'1 - Project Details and Scoring'!$J239,'2 - Planting Details'!$L:$L)+SUMIF('2 - Planting Details'!$B:$B,'1 - Project Details and Scoring'!$J239,'2 - Planting Details'!$R:$R)</f>
        <v>0</v>
      </c>
      <c r="P239" s="33"/>
      <c r="Q239" s="83">
        <f t="shared" si="31"/>
        <v>0</v>
      </c>
      <c r="R239" s="83">
        <f t="shared" si="32"/>
        <v>0</v>
      </c>
      <c r="S239" s="83">
        <f t="shared" si="36"/>
        <v>0</v>
      </c>
      <c r="T239" s="84" t="e">
        <f t="shared" si="37"/>
        <v>#DIV/0!</v>
      </c>
      <c r="V239" s="25">
        <f t="shared" si="33"/>
        <v>0</v>
      </c>
      <c r="W239" s="147">
        <f t="shared" si="34"/>
        <v>0</v>
      </c>
      <c r="X239" s="83">
        <f t="shared" si="38"/>
        <v>0</v>
      </c>
      <c r="Y239" s="148" t="e">
        <f t="shared" si="39"/>
        <v>#DIV/0!</v>
      </c>
      <c r="Z239" s="90" t="e">
        <f t="shared" si="35"/>
        <v>#DIV/0!</v>
      </c>
    </row>
    <row r="240" spans="2:26" x14ac:dyDescent="0.25">
      <c r="B240" s="25" t="str">
        <f>IF(COUNTA(C240:C240)&gt;0,MAX($B$15:$B239)+1, "" )</f>
        <v/>
      </c>
      <c r="C240" s="38"/>
      <c r="D240" s="38"/>
      <c r="E240" s="38"/>
      <c r="F240" s="38"/>
      <c r="G240" s="38"/>
      <c r="H240" s="38"/>
      <c r="I240" s="38"/>
      <c r="J240" s="2" t="str">
        <f>IF(C240&gt;"",MAX($J$11:$J239)+1, "" )</f>
        <v/>
      </c>
      <c r="K240" s="2">
        <f t="shared" si="30"/>
        <v>0</v>
      </c>
      <c r="L240" s="31"/>
      <c r="M240" s="31"/>
      <c r="N240" s="83">
        <f>SUMIF('2 - Planting Details'!$B:$B,'1 - Project Details and Scoring'!$J240,'2 - Planting Details'!$F:$F)</f>
        <v>0</v>
      </c>
      <c r="O240" s="83">
        <f>SUMIF('2 - Planting Details'!$B:$B,'1 - Project Details and Scoring'!$J240,'2 - Planting Details'!$L:$L)+SUMIF('2 - Planting Details'!$B:$B,'1 - Project Details and Scoring'!$J240,'2 - Planting Details'!$R:$R)</f>
        <v>0</v>
      </c>
      <c r="P240" s="33"/>
      <c r="Q240" s="83">
        <f t="shared" si="31"/>
        <v>0</v>
      </c>
      <c r="R240" s="83">
        <f t="shared" si="32"/>
        <v>0</v>
      </c>
      <c r="S240" s="83">
        <f t="shared" si="36"/>
        <v>0</v>
      </c>
      <c r="T240" s="84" t="e">
        <f t="shared" si="37"/>
        <v>#DIV/0!</v>
      </c>
      <c r="V240" s="25">
        <f t="shared" si="33"/>
        <v>0</v>
      </c>
      <c r="W240" s="147">
        <f t="shared" si="34"/>
        <v>0</v>
      </c>
      <c r="X240" s="83">
        <f t="shared" si="38"/>
        <v>0</v>
      </c>
      <c r="Y240" s="148" t="e">
        <f t="shared" si="39"/>
        <v>#DIV/0!</v>
      </c>
      <c r="Z240" s="90" t="e">
        <f t="shared" si="35"/>
        <v>#DIV/0!</v>
      </c>
    </row>
    <row r="241" spans="2:26" x14ac:dyDescent="0.25">
      <c r="B241" s="25" t="str">
        <f>IF(COUNTA(C241:C241)&gt;0,MAX($B$15:$B240)+1, "" )</f>
        <v/>
      </c>
      <c r="C241" s="38"/>
      <c r="D241" s="38"/>
      <c r="E241" s="38"/>
      <c r="F241" s="38"/>
      <c r="G241" s="38"/>
      <c r="H241" s="38"/>
      <c r="I241" s="38"/>
      <c r="J241" s="2" t="str">
        <f>IF(C241&gt;"",MAX($J$11:$J240)+1, "" )</f>
        <v/>
      </c>
      <c r="K241" s="2">
        <f t="shared" si="30"/>
        <v>0</v>
      </c>
      <c r="L241" s="31"/>
      <c r="M241" s="31"/>
      <c r="N241" s="83">
        <f>SUMIF('2 - Planting Details'!$B:$B,'1 - Project Details and Scoring'!$J241,'2 - Planting Details'!$F:$F)</f>
        <v>0</v>
      </c>
      <c r="O241" s="83">
        <f>SUMIF('2 - Planting Details'!$B:$B,'1 - Project Details and Scoring'!$J241,'2 - Planting Details'!$L:$L)+SUMIF('2 - Planting Details'!$B:$B,'1 - Project Details and Scoring'!$J241,'2 - Planting Details'!$R:$R)</f>
        <v>0</v>
      </c>
      <c r="P241" s="33"/>
      <c r="Q241" s="83">
        <f t="shared" si="31"/>
        <v>0</v>
      </c>
      <c r="R241" s="83">
        <f t="shared" si="32"/>
        <v>0</v>
      </c>
      <c r="S241" s="83">
        <f t="shared" si="36"/>
        <v>0</v>
      </c>
      <c r="T241" s="84" t="e">
        <f t="shared" si="37"/>
        <v>#DIV/0!</v>
      </c>
      <c r="V241" s="25">
        <f t="shared" si="33"/>
        <v>0</v>
      </c>
      <c r="W241" s="147">
        <f t="shared" si="34"/>
        <v>0</v>
      </c>
      <c r="X241" s="83">
        <f t="shared" si="38"/>
        <v>0</v>
      </c>
      <c r="Y241" s="148" t="e">
        <f t="shared" si="39"/>
        <v>#DIV/0!</v>
      </c>
      <c r="Z241" s="90" t="e">
        <f t="shared" si="35"/>
        <v>#DIV/0!</v>
      </c>
    </row>
    <row r="242" spans="2:26" x14ac:dyDescent="0.25">
      <c r="B242" s="25" t="str">
        <f>IF(COUNTA(C242:C242)&gt;0,MAX($B$15:$B241)+1, "" )</f>
        <v/>
      </c>
      <c r="C242" s="38"/>
      <c r="D242" s="38"/>
      <c r="E242" s="38"/>
      <c r="F242" s="38"/>
      <c r="G242" s="38"/>
      <c r="H242" s="38"/>
      <c r="I242" s="38"/>
      <c r="J242" s="2" t="str">
        <f>IF(C242&gt;"",MAX($J$11:$J241)+1, "" )</f>
        <v/>
      </c>
      <c r="K242" s="2">
        <f t="shared" si="30"/>
        <v>0</v>
      </c>
      <c r="L242" s="31"/>
      <c r="M242" s="31"/>
      <c r="N242" s="83">
        <f>SUMIF('2 - Planting Details'!$B:$B,'1 - Project Details and Scoring'!$J242,'2 - Planting Details'!$F:$F)</f>
        <v>0</v>
      </c>
      <c r="O242" s="83">
        <f>SUMIF('2 - Planting Details'!$B:$B,'1 - Project Details and Scoring'!$J242,'2 - Planting Details'!$L:$L)+SUMIF('2 - Planting Details'!$B:$B,'1 - Project Details and Scoring'!$J242,'2 - Planting Details'!$R:$R)</f>
        <v>0</v>
      </c>
      <c r="P242" s="33"/>
      <c r="Q242" s="83">
        <f t="shared" si="31"/>
        <v>0</v>
      </c>
      <c r="R242" s="83">
        <f t="shared" si="32"/>
        <v>0</v>
      </c>
      <c r="S242" s="83">
        <f t="shared" si="36"/>
        <v>0</v>
      </c>
      <c r="T242" s="84" t="e">
        <f t="shared" si="37"/>
        <v>#DIV/0!</v>
      </c>
      <c r="V242" s="25">
        <f t="shared" si="33"/>
        <v>0</v>
      </c>
      <c r="W242" s="147">
        <f t="shared" si="34"/>
        <v>0</v>
      </c>
      <c r="X242" s="83">
        <f t="shared" si="38"/>
        <v>0</v>
      </c>
      <c r="Y242" s="148" t="e">
        <f t="shared" si="39"/>
        <v>#DIV/0!</v>
      </c>
      <c r="Z242" s="90" t="e">
        <f t="shared" si="35"/>
        <v>#DIV/0!</v>
      </c>
    </row>
    <row r="243" spans="2:26" x14ac:dyDescent="0.25">
      <c r="B243" s="25" t="str">
        <f>IF(COUNTA(C243:C243)&gt;0,MAX($B$15:$B242)+1, "" )</f>
        <v/>
      </c>
      <c r="C243" s="38"/>
      <c r="D243" s="38"/>
      <c r="E243" s="38"/>
      <c r="F243" s="38"/>
      <c r="G243" s="38"/>
      <c r="H243" s="38"/>
      <c r="I243" s="38"/>
      <c r="J243" s="2" t="str">
        <f>IF(C243&gt;"",MAX($J$11:$J242)+1, "" )</f>
        <v/>
      </c>
      <c r="K243" s="2">
        <f t="shared" si="30"/>
        <v>0</v>
      </c>
      <c r="L243" s="31"/>
      <c r="M243" s="31"/>
      <c r="N243" s="83">
        <f>SUMIF('2 - Planting Details'!$B:$B,'1 - Project Details and Scoring'!$J243,'2 - Planting Details'!$F:$F)</f>
        <v>0</v>
      </c>
      <c r="O243" s="83">
        <f>SUMIF('2 - Planting Details'!$B:$B,'1 - Project Details and Scoring'!$J243,'2 - Planting Details'!$L:$L)+SUMIF('2 - Planting Details'!$B:$B,'1 - Project Details and Scoring'!$J243,'2 - Planting Details'!$R:$R)</f>
        <v>0</v>
      </c>
      <c r="P243" s="33"/>
      <c r="Q243" s="83">
        <f t="shared" si="31"/>
        <v>0</v>
      </c>
      <c r="R243" s="83">
        <f t="shared" si="32"/>
        <v>0</v>
      </c>
      <c r="S243" s="83">
        <f t="shared" si="36"/>
        <v>0</v>
      </c>
      <c r="T243" s="84" t="e">
        <f t="shared" si="37"/>
        <v>#DIV/0!</v>
      </c>
      <c r="V243" s="25">
        <f t="shared" si="33"/>
        <v>0</v>
      </c>
      <c r="W243" s="147">
        <f t="shared" si="34"/>
        <v>0</v>
      </c>
      <c r="X243" s="83">
        <f t="shared" si="38"/>
        <v>0</v>
      </c>
      <c r="Y243" s="148" t="e">
        <f t="shared" si="39"/>
        <v>#DIV/0!</v>
      </c>
      <c r="Z243" s="90" t="e">
        <f t="shared" si="35"/>
        <v>#DIV/0!</v>
      </c>
    </row>
    <row r="244" spans="2:26" x14ac:dyDescent="0.25">
      <c r="B244" s="25" t="str">
        <f>IF(COUNTA(C244:C244)&gt;0,MAX($B$15:$B243)+1, "" )</f>
        <v/>
      </c>
      <c r="C244" s="38"/>
      <c r="D244" s="38"/>
      <c r="E244" s="38"/>
      <c r="F244" s="38"/>
      <c r="G244" s="38"/>
      <c r="H244" s="38"/>
      <c r="I244" s="38"/>
      <c r="J244" s="2" t="str">
        <f>IF(C244&gt;"",MAX($J$11:$J243)+1, "" )</f>
        <v/>
      </c>
      <c r="K244" s="2">
        <f t="shared" si="30"/>
        <v>0</v>
      </c>
      <c r="L244" s="31"/>
      <c r="M244" s="31"/>
      <c r="N244" s="83">
        <f>SUMIF('2 - Planting Details'!$B:$B,'1 - Project Details and Scoring'!$J244,'2 - Planting Details'!$F:$F)</f>
        <v>0</v>
      </c>
      <c r="O244" s="83">
        <f>SUMIF('2 - Planting Details'!$B:$B,'1 - Project Details and Scoring'!$J244,'2 - Planting Details'!$L:$L)+SUMIF('2 - Planting Details'!$B:$B,'1 - Project Details and Scoring'!$J244,'2 - Planting Details'!$R:$R)</f>
        <v>0</v>
      </c>
      <c r="P244" s="33"/>
      <c r="Q244" s="83">
        <f t="shared" si="31"/>
        <v>0</v>
      </c>
      <c r="R244" s="83">
        <f t="shared" si="32"/>
        <v>0</v>
      </c>
      <c r="S244" s="83">
        <f t="shared" si="36"/>
        <v>0</v>
      </c>
      <c r="T244" s="84" t="e">
        <f t="shared" si="37"/>
        <v>#DIV/0!</v>
      </c>
      <c r="V244" s="25">
        <f t="shared" si="33"/>
        <v>0</v>
      </c>
      <c r="W244" s="147">
        <f t="shared" si="34"/>
        <v>0</v>
      </c>
      <c r="X244" s="83">
        <f t="shared" si="38"/>
        <v>0</v>
      </c>
      <c r="Y244" s="148" t="e">
        <f t="shared" si="39"/>
        <v>#DIV/0!</v>
      </c>
      <c r="Z244" s="90" t="e">
        <f t="shared" si="35"/>
        <v>#DIV/0!</v>
      </c>
    </row>
    <row r="245" spans="2:26" x14ac:dyDescent="0.25">
      <c r="B245" s="25" t="str">
        <f>IF(COUNTA(C245:C245)&gt;0,MAX($B$15:$B244)+1, "" )</f>
        <v/>
      </c>
      <c r="C245" s="38"/>
      <c r="D245" s="38"/>
      <c r="E245" s="38"/>
      <c r="F245" s="38"/>
      <c r="G245" s="38"/>
      <c r="H245" s="38"/>
      <c r="I245" s="38"/>
      <c r="J245" s="2" t="str">
        <f>IF(C245&gt;"",MAX($J$11:$J244)+1, "" )</f>
        <v/>
      </c>
      <c r="K245" s="2">
        <f t="shared" si="30"/>
        <v>0</v>
      </c>
      <c r="L245" s="31"/>
      <c r="M245" s="31"/>
      <c r="N245" s="83">
        <f>SUMIF('2 - Planting Details'!$B:$B,'1 - Project Details and Scoring'!$J245,'2 - Planting Details'!$F:$F)</f>
        <v>0</v>
      </c>
      <c r="O245" s="83">
        <f>SUMIF('2 - Planting Details'!$B:$B,'1 - Project Details and Scoring'!$J245,'2 - Planting Details'!$L:$L)+SUMIF('2 - Planting Details'!$B:$B,'1 - Project Details and Scoring'!$J245,'2 - Planting Details'!$R:$R)</f>
        <v>0</v>
      </c>
      <c r="P245" s="33"/>
      <c r="Q245" s="83">
        <f t="shared" si="31"/>
        <v>0</v>
      </c>
      <c r="R245" s="83">
        <f t="shared" si="32"/>
        <v>0</v>
      </c>
      <c r="S245" s="83">
        <f t="shared" si="36"/>
        <v>0</v>
      </c>
      <c r="T245" s="84" t="e">
        <f t="shared" si="37"/>
        <v>#DIV/0!</v>
      </c>
      <c r="V245" s="25">
        <f t="shared" si="33"/>
        <v>0</v>
      </c>
      <c r="W245" s="147">
        <f t="shared" si="34"/>
        <v>0</v>
      </c>
      <c r="X245" s="83">
        <f t="shared" si="38"/>
        <v>0</v>
      </c>
      <c r="Y245" s="148" t="e">
        <f t="shared" si="39"/>
        <v>#DIV/0!</v>
      </c>
      <c r="Z245" s="90" t="e">
        <f t="shared" si="35"/>
        <v>#DIV/0!</v>
      </c>
    </row>
    <row r="246" spans="2:26" x14ac:dyDescent="0.25">
      <c r="B246" s="25" t="str">
        <f>IF(COUNTA(C246:C246)&gt;0,MAX($B$15:$B245)+1, "" )</f>
        <v/>
      </c>
      <c r="C246" s="38"/>
      <c r="D246" s="38"/>
      <c r="E246" s="38"/>
      <c r="F246" s="38"/>
      <c r="G246" s="38"/>
      <c r="H246" s="38"/>
      <c r="I246" s="38"/>
      <c r="J246" s="2" t="str">
        <f>IF(C246&gt;"",MAX($J$11:$J245)+1, "" )</f>
        <v/>
      </c>
      <c r="K246" s="2">
        <f t="shared" si="30"/>
        <v>0</v>
      </c>
      <c r="L246" s="31"/>
      <c r="M246" s="31"/>
      <c r="N246" s="83">
        <f>SUMIF('2 - Planting Details'!$B:$B,'1 - Project Details and Scoring'!$J246,'2 - Planting Details'!$F:$F)</f>
        <v>0</v>
      </c>
      <c r="O246" s="83">
        <f>SUMIF('2 - Planting Details'!$B:$B,'1 - Project Details and Scoring'!$J246,'2 - Planting Details'!$L:$L)+SUMIF('2 - Planting Details'!$B:$B,'1 - Project Details and Scoring'!$J246,'2 - Planting Details'!$R:$R)</f>
        <v>0</v>
      </c>
      <c r="P246" s="33"/>
      <c r="Q246" s="83">
        <f t="shared" si="31"/>
        <v>0</v>
      </c>
      <c r="R246" s="83">
        <f t="shared" si="32"/>
        <v>0</v>
      </c>
      <c r="S246" s="83">
        <f t="shared" si="36"/>
        <v>0</v>
      </c>
      <c r="T246" s="84" t="e">
        <f t="shared" si="37"/>
        <v>#DIV/0!</v>
      </c>
      <c r="V246" s="25">
        <f t="shared" si="33"/>
        <v>0</v>
      </c>
      <c r="W246" s="147">
        <f t="shared" si="34"/>
        <v>0</v>
      </c>
      <c r="X246" s="83">
        <f t="shared" si="38"/>
        <v>0</v>
      </c>
      <c r="Y246" s="148" t="e">
        <f t="shared" si="39"/>
        <v>#DIV/0!</v>
      </c>
      <c r="Z246" s="90" t="e">
        <f t="shared" si="35"/>
        <v>#DIV/0!</v>
      </c>
    </row>
    <row r="247" spans="2:26" x14ac:dyDescent="0.25">
      <c r="B247" s="25" t="str">
        <f>IF(COUNTA(C247:C247)&gt;0,MAX($B$15:$B246)+1, "" )</f>
        <v/>
      </c>
      <c r="C247" s="38"/>
      <c r="D247" s="38"/>
      <c r="E247" s="38"/>
      <c r="F247" s="38"/>
      <c r="G247" s="38"/>
      <c r="H247" s="38"/>
      <c r="I247" s="38"/>
      <c r="J247" s="2" t="str">
        <f>IF(C247&gt;"",MAX($J$11:$J246)+1, "" )</f>
        <v/>
      </c>
      <c r="K247" s="2">
        <f t="shared" si="30"/>
        <v>0</v>
      </c>
      <c r="L247" s="31"/>
      <c r="M247" s="31"/>
      <c r="N247" s="83">
        <f>SUMIF('2 - Planting Details'!$B:$B,'1 - Project Details and Scoring'!$J247,'2 - Planting Details'!$F:$F)</f>
        <v>0</v>
      </c>
      <c r="O247" s="83">
        <f>SUMIF('2 - Planting Details'!$B:$B,'1 - Project Details and Scoring'!$J247,'2 - Planting Details'!$L:$L)+SUMIF('2 - Planting Details'!$B:$B,'1 - Project Details and Scoring'!$J247,'2 - Planting Details'!$R:$R)</f>
        <v>0</v>
      </c>
      <c r="P247" s="33"/>
      <c r="Q247" s="83">
        <f t="shared" si="31"/>
        <v>0</v>
      </c>
      <c r="R247" s="83">
        <f t="shared" si="32"/>
        <v>0</v>
      </c>
      <c r="S247" s="83">
        <f t="shared" si="36"/>
        <v>0</v>
      </c>
      <c r="T247" s="84" t="e">
        <f t="shared" si="37"/>
        <v>#DIV/0!</v>
      </c>
      <c r="V247" s="25">
        <f t="shared" si="33"/>
        <v>0</v>
      </c>
      <c r="W247" s="147">
        <f t="shared" si="34"/>
        <v>0</v>
      </c>
      <c r="X247" s="83">
        <f t="shared" si="38"/>
        <v>0</v>
      </c>
      <c r="Y247" s="148" t="e">
        <f t="shared" si="39"/>
        <v>#DIV/0!</v>
      </c>
      <c r="Z247" s="90" t="e">
        <f t="shared" si="35"/>
        <v>#DIV/0!</v>
      </c>
    </row>
    <row r="248" spans="2:26" x14ac:dyDescent="0.25">
      <c r="B248" s="25" t="str">
        <f>IF(COUNTA(C248:C248)&gt;0,MAX($B$15:$B247)+1, "" )</f>
        <v/>
      </c>
      <c r="C248" s="38"/>
      <c r="D248" s="38"/>
      <c r="E248" s="38"/>
      <c r="F248" s="38"/>
      <c r="G248" s="38"/>
      <c r="H248" s="38"/>
      <c r="I248" s="38"/>
      <c r="J248" s="2" t="str">
        <f>IF(C248&gt;"",MAX($J$11:$J247)+1, "" )</f>
        <v/>
      </c>
      <c r="K248" s="2">
        <f t="shared" si="30"/>
        <v>0</v>
      </c>
      <c r="L248" s="31"/>
      <c r="M248" s="31"/>
      <c r="N248" s="83">
        <f>SUMIF('2 - Planting Details'!$B:$B,'1 - Project Details and Scoring'!$J248,'2 - Planting Details'!$F:$F)</f>
        <v>0</v>
      </c>
      <c r="O248" s="83">
        <f>SUMIF('2 - Planting Details'!$B:$B,'1 - Project Details and Scoring'!$J248,'2 - Planting Details'!$L:$L)+SUMIF('2 - Planting Details'!$B:$B,'1 - Project Details and Scoring'!$J248,'2 - Planting Details'!$R:$R)</f>
        <v>0</v>
      </c>
      <c r="P248" s="33"/>
      <c r="Q248" s="83">
        <f t="shared" si="31"/>
        <v>0</v>
      </c>
      <c r="R248" s="83">
        <f t="shared" si="32"/>
        <v>0</v>
      </c>
      <c r="S248" s="83">
        <f t="shared" si="36"/>
        <v>0</v>
      </c>
      <c r="T248" s="84" t="e">
        <f t="shared" si="37"/>
        <v>#DIV/0!</v>
      </c>
      <c r="V248" s="25">
        <f t="shared" si="33"/>
        <v>0</v>
      </c>
      <c r="W248" s="147">
        <f t="shared" si="34"/>
        <v>0</v>
      </c>
      <c r="X248" s="83">
        <f t="shared" si="38"/>
        <v>0</v>
      </c>
      <c r="Y248" s="148" t="e">
        <f t="shared" si="39"/>
        <v>#DIV/0!</v>
      </c>
      <c r="Z248" s="90" t="e">
        <f t="shared" si="35"/>
        <v>#DIV/0!</v>
      </c>
    </row>
    <row r="249" spans="2:26" x14ac:dyDescent="0.25">
      <c r="B249" s="25" t="str">
        <f>IF(COUNTA(C249:C249)&gt;0,MAX($B$15:$B248)+1, "" )</f>
        <v/>
      </c>
      <c r="C249" s="38"/>
      <c r="D249" s="38"/>
      <c r="E249" s="38"/>
      <c r="F249" s="38"/>
      <c r="G249" s="38"/>
      <c r="H249" s="38"/>
      <c r="I249" s="38"/>
      <c r="J249" s="2" t="str">
        <f>IF(C249&gt;"",MAX($J$11:$J248)+1, "" )</f>
        <v/>
      </c>
      <c r="K249" s="2">
        <f t="shared" si="30"/>
        <v>0</v>
      </c>
      <c r="L249" s="31"/>
      <c r="M249" s="31"/>
      <c r="N249" s="83">
        <f>SUMIF('2 - Planting Details'!$B:$B,'1 - Project Details and Scoring'!$J249,'2 - Planting Details'!$F:$F)</f>
        <v>0</v>
      </c>
      <c r="O249" s="83">
        <f>SUMIF('2 - Planting Details'!$B:$B,'1 - Project Details and Scoring'!$J249,'2 - Planting Details'!$L:$L)+SUMIF('2 - Planting Details'!$B:$B,'1 - Project Details and Scoring'!$J249,'2 - Planting Details'!$R:$R)</f>
        <v>0</v>
      </c>
      <c r="P249" s="33"/>
      <c r="Q249" s="83">
        <f t="shared" si="31"/>
        <v>0</v>
      </c>
      <c r="R249" s="83">
        <f t="shared" si="32"/>
        <v>0</v>
      </c>
      <c r="S249" s="83">
        <f t="shared" si="36"/>
        <v>0</v>
      </c>
      <c r="T249" s="84" t="e">
        <f t="shared" si="37"/>
        <v>#DIV/0!</v>
      </c>
      <c r="V249" s="25">
        <f t="shared" si="33"/>
        <v>0</v>
      </c>
      <c r="W249" s="147">
        <f t="shared" si="34"/>
        <v>0</v>
      </c>
      <c r="X249" s="83">
        <f t="shared" si="38"/>
        <v>0</v>
      </c>
      <c r="Y249" s="148" t="e">
        <f t="shared" si="39"/>
        <v>#DIV/0!</v>
      </c>
      <c r="Z249" s="90" t="e">
        <f t="shared" si="35"/>
        <v>#DIV/0!</v>
      </c>
    </row>
    <row r="250" spans="2:26" x14ac:dyDescent="0.25">
      <c r="B250" s="25" t="str">
        <f>IF(COUNTA(C250:C250)&gt;0,MAX($B$15:$B249)+1, "" )</f>
        <v/>
      </c>
      <c r="C250" s="38"/>
      <c r="D250" s="38"/>
      <c r="E250" s="38"/>
      <c r="F250" s="38"/>
      <c r="G250" s="38"/>
      <c r="H250" s="38"/>
      <c r="I250" s="38"/>
      <c r="J250" s="2" t="str">
        <f>IF(C250&gt;"",MAX($J$11:$J249)+1, "" )</f>
        <v/>
      </c>
      <c r="K250" s="2">
        <f t="shared" si="30"/>
        <v>0</v>
      </c>
      <c r="L250" s="31"/>
      <c r="M250" s="31"/>
      <c r="N250" s="83">
        <f>SUMIF('2 - Planting Details'!$B:$B,'1 - Project Details and Scoring'!$J250,'2 - Planting Details'!$F:$F)</f>
        <v>0</v>
      </c>
      <c r="O250" s="83">
        <f>SUMIF('2 - Planting Details'!$B:$B,'1 - Project Details and Scoring'!$J250,'2 - Planting Details'!$L:$L)+SUMIF('2 - Planting Details'!$B:$B,'1 - Project Details and Scoring'!$J250,'2 - Planting Details'!$R:$R)</f>
        <v>0</v>
      </c>
      <c r="P250" s="33"/>
      <c r="Q250" s="83">
        <f t="shared" si="31"/>
        <v>0</v>
      </c>
      <c r="R250" s="83">
        <f t="shared" si="32"/>
        <v>0</v>
      </c>
      <c r="S250" s="83">
        <f t="shared" si="36"/>
        <v>0</v>
      </c>
      <c r="T250" s="84" t="e">
        <f t="shared" si="37"/>
        <v>#DIV/0!</v>
      </c>
      <c r="V250" s="25">
        <f t="shared" si="33"/>
        <v>0</v>
      </c>
      <c r="W250" s="147">
        <f t="shared" si="34"/>
        <v>0</v>
      </c>
      <c r="X250" s="83">
        <f t="shared" si="38"/>
        <v>0</v>
      </c>
      <c r="Y250" s="148" t="e">
        <f t="shared" si="39"/>
        <v>#DIV/0!</v>
      </c>
      <c r="Z250" s="90" t="e">
        <f t="shared" si="35"/>
        <v>#DIV/0!</v>
      </c>
    </row>
    <row r="251" spans="2:26" x14ac:dyDescent="0.25">
      <c r="B251" s="25" t="str">
        <f>IF(COUNTA(C251:C251)&gt;0,MAX($B$15:$B250)+1, "" )</f>
        <v/>
      </c>
      <c r="C251" s="38"/>
      <c r="D251" s="38"/>
      <c r="E251" s="38"/>
      <c r="F251" s="38"/>
      <c r="G251" s="38"/>
      <c r="H251" s="38"/>
      <c r="I251" s="38"/>
      <c r="J251" s="2" t="str">
        <f>IF(C251&gt;"",MAX($J$11:$J250)+1, "" )</f>
        <v/>
      </c>
      <c r="K251" s="2">
        <f t="shared" si="30"/>
        <v>0</v>
      </c>
      <c r="L251" s="31"/>
      <c r="M251" s="31"/>
      <c r="N251" s="83">
        <f>SUMIF('2 - Planting Details'!$B:$B,'1 - Project Details and Scoring'!$J251,'2 - Planting Details'!$F:$F)</f>
        <v>0</v>
      </c>
      <c r="O251" s="83">
        <f>SUMIF('2 - Planting Details'!$B:$B,'1 - Project Details and Scoring'!$J251,'2 - Planting Details'!$L:$L)+SUMIF('2 - Planting Details'!$B:$B,'1 - Project Details and Scoring'!$J251,'2 - Planting Details'!$R:$R)</f>
        <v>0</v>
      </c>
      <c r="P251" s="33"/>
      <c r="Q251" s="83">
        <f t="shared" si="31"/>
        <v>0</v>
      </c>
      <c r="R251" s="83">
        <f t="shared" si="32"/>
        <v>0</v>
      </c>
      <c r="S251" s="83">
        <f t="shared" si="36"/>
        <v>0</v>
      </c>
      <c r="T251" s="84" t="e">
        <f t="shared" si="37"/>
        <v>#DIV/0!</v>
      </c>
      <c r="V251" s="25">
        <f t="shared" si="33"/>
        <v>0</v>
      </c>
      <c r="W251" s="147">
        <f t="shared" si="34"/>
        <v>0</v>
      </c>
      <c r="X251" s="83">
        <f t="shared" si="38"/>
        <v>0</v>
      </c>
      <c r="Y251" s="148" t="e">
        <f t="shared" si="39"/>
        <v>#DIV/0!</v>
      </c>
      <c r="Z251" s="90" t="e">
        <f t="shared" si="35"/>
        <v>#DIV/0!</v>
      </c>
    </row>
    <row r="252" spans="2:26" x14ac:dyDescent="0.25">
      <c r="B252" s="25" t="str">
        <f>IF(COUNTA(C252:C252)&gt;0,MAX($B$15:$B251)+1, "" )</f>
        <v/>
      </c>
      <c r="C252" s="38"/>
      <c r="D252" s="38"/>
      <c r="E252" s="38"/>
      <c r="F252" s="38"/>
      <c r="G252" s="38"/>
      <c r="H252" s="38"/>
      <c r="I252" s="38"/>
      <c r="J252" s="2" t="str">
        <f>IF(C252&gt;"",MAX($J$11:$J251)+1, "" )</f>
        <v/>
      </c>
      <c r="K252" s="2">
        <f t="shared" si="30"/>
        <v>0</v>
      </c>
      <c r="L252" s="31"/>
      <c r="M252" s="31"/>
      <c r="N252" s="83">
        <f>SUMIF('2 - Planting Details'!$B:$B,'1 - Project Details and Scoring'!$J252,'2 - Planting Details'!$F:$F)</f>
        <v>0</v>
      </c>
      <c r="O252" s="83">
        <f>SUMIF('2 - Planting Details'!$B:$B,'1 - Project Details and Scoring'!$J252,'2 - Planting Details'!$L:$L)+SUMIF('2 - Planting Details'!$B:$B,'1 - Project Details and Scoring'!$J252,'2 - Planting Details'!$R:$R)</f>
        <v>0</v>
      </c>
      <c r="P252" s="33"/>
      <c r="Q252" s="83">
        <f t="shared" si="31"/>
        <v>0</v>
      </c>
      <c r="R252" s="83">
        <f t="shared" si="32"/>
        <v>0</v>
      </c>
      <c r="S252" s="83">
        <f t="shared" si="36"/>
        <v>0</v>
      </c>
      <c r="T252" s="84" t="e">
        <f t="shared" si="37"/>
        <v>#DIV/0!</v>
      </c>
      <c r="V252" s="25">
        <f t="shared" si="33"/>
        <v>0</v>
      </c>
      <c r="W252" s="147">
        <f t="shared" si="34"/>
        <v>0</v>
      </c>
      <c r="X252" s="83">
        <f t="shared" si="38"/>
        <v>0</v>
      </c>
      <c r="Y252" s="148" t="e">
        <f t="shared" si="39"/>
        <v>#DIV/0!</v>
      </c>
      <c r="Z252" s="90" t="e">
        <f t="shared" si="35"/>
        <v>#DIV/0!</v>
      </c>
    </row>
    <row r="253" spans="2:26" x14ac:dyDescent="0.25">
      <c r="B253" s="25" t="str">
        <f>IF(COUNTA(C253:C253)&gt;0,MAX($B$15:$B252)+1, "" )</f>
        <v/>
      </c>
      <c r="C253" s="38"/>
      <c r="D253" s="38"/>
      <c r="E253" s="38"/>
      <c r="F253" s="38"/>
      <c r="G253" s="38"/>
      <c r="H253" s="38"/>
      <c r="I253" s="38"/>
      <c r="J253" s="2" t="str">
        <f>IF(C253&gt;"",MAX($J$11:$J252)+1, "" )</f>
        <v/>
      </c>
      <c r="K253" s="2">
        <f t="shared" si="30"/>
        <v>0</v>
      </c>
      <c r="L253" s="31"/>
      <c r="M253" s="31"/>
      <c r="N253" s="83">
        <f>SUMIF('2 - Planting Details'!$B:$B,'1 - Project Details and Scoring'!$J253,'2 - Planting Details'!$F:$F)</f>
        <v>0</v>
      </c>
      <c r="O253" s="83">
        <f>SUMIF('2 - Planting Details'!$B:$B,'1 - Project Details and Scoring'!$J253,'2 - Planting Details'!$L:$L)+SUMIF('2 - Planting Details'!$B:$B,'1 - Project Details and Scoring'!$J253,'2 - Planting Details'!$R:$R)</f>
        <v>0</v>
      </c>
      <c r="P253" s="33"/>
      <c r="Q253" s="83">
        <f t="shared" si="31"/>
        <v>0</v>
      </c>
      <c r="R253" s="83">
        <f t="shared" si="32"/>
        <v>0</v>
      </c>
      <c r="S253" s="83">
        <f t="shared" si="36"/>
        <v>0</v>
      </c>
      <c r="T253" s="84" t="e">
        <f t="shared" si="37"/>
        <v>#DIV/0!</v>
      </c>
      <c r="V253" s="25">
        <f t="shared" si="33"/>
        <v>0</v>
      </c>
      <c r="W253" s="147">
        <f t="shared" si="34"/>
        <v>0</v>
      </c>
      <c r="X253" s="83">
        <f t="shared" si="38"/>
        <v>0</v>
      </c>
      <c r="Y253" s="148" t="e">
        <f t="shared" si="39"/>
        <v>#DIV/0!</v>
      </c>
      <c r="Z253" s="90" t="e">
        <f t="shared" si="35"/>
        <v>#DIV/0!</v>
      </c>
    </row>
    <row r="254" spans="2:26" x14ac:dyDescent="0.25">
      <c r="B254" s="25" t="str">
        <f>IF(COUNTA(C254:C254)&gt;0,MAX($B$15:$B253)+1, "" )</f>
        <v/>
      </c>
      <c r="C254" s="38"/>
      <c r="D254" s="38"/>
      <c r="E254" s="38"/>
      <c r="F254" s="38"/>
      <c r="G254" s="38"/>
      <c r="H254" s="38"/>
      <c r="I254" s="38"/>
      <c r="J254" s="2" t="str">
        <f>IF(C254&gt;"",MAX($J$11:$J253)+1, "" )</f>
        <v/>
      </c>
      <c r="K254" s="2">
        <f t="shared" si="30"/>
        <v>0</v>
      </c>
      <c r="L254" s="31"/>
      <c r="M254" s="31"/>
      <c r="N254" s="83">
        <f>SUMIF('2 - Planting Details'!$B:$B,'1 - Project Details and Scoring'!$J254,'2 - Planting Details'!$F:$F)</f>
        <v>0</v>
      </c>
      <c r="O254" s="83">
        <f>SUMIF('2 - Planting Details'!$B:$B,'1 - Project Details and Scoring'!$J254,'2 - Planting Details'!$L:$L)+SUMIF('2 - Planting Details'!$B:$B,'1 - Project Details and Scoring'!$J254,'2 - Planting Details'!$R:$R)</f>
        <v>0</v>
      </c>
      <c r="P254" s="33"/>
      <c r="Q254" s="83">
        <f t="shared" si="31"/>
        <v>0</v>
      </c>
      <c r="R254" s="83">
        <f t="shared" si="32"/>
        <v>0</v>
      </c>
      <c r="S254" s="83">
        <f t="shared" si="36"/>
        <v>0</v>
      </c>
      <c r="T254" s="84" t="e">
        <f t="shared" si="37"/>
        <v>#DIV/0!</v>
      </c>
      <c r="V254" s="25">
        <f t="shared" si="33"/>
        <v>0</v>
      </c>
      <c r="W254" s="147">
        <f t="shared" si="34"/>
        <v>0</v>
      </c>
      <c r="X254" s="83">
        <f t="shared" si="38"/>
        <v>0</v>
      </c>
      <c r="Y254" s="148" t="e">
        <f t="shared" si="39"/>
        <v>#DIV/0!</v>
      </c>
      <c r="Z254" s="90" t="e">
        <f t="shared" si="35"/>
        <v>#DIV/0!</v>
      </c>
    </row>
    <row r="255" spans="2:26" x14ac:dyDescent="0.25">
      <c r="B255" s="25" t="str">
        <f>IF(COUNTA(C255:C255)&gt;0,MAX($B$15:$B254)+1, "" )</f>
        <v/>
      </c>
      <c r="C255" s="38"/>
      <c r="D255" s="38"/>
      <c r="E255" s="38"/>
      <c r="F255" s="38"/>
      <c r="G255" s="38"/>
      <c r="H255" s="38"/>
      <c r="I255" s="38"/>
      <c r="J255" s="2" t="str">
        <f>IF(C255&gt;"",MAX($J$11:$J254)+1, "" )</f>
        <v/>
      </c>
      <c r="K255" s="2">
        <f t="shared" si="30"/>
        <v>0</v>
      </c>
      <c r="L255" s="31"/>
      <c r="M255" s="31"/>
      <c r="N255" s="83">
        <f>SUMIF('2 - Planting Details'!$B:$B,'1 - Project Details and Scoring'!$J255,'2 - Planting Details'!$F:$F)</f>
        <v>0</v>
      </c>
      <c r="O255" s="83">
        <f>SUMIF('2 - Planting Details'!$B:$B,'1 - Project Details and Scoring'!$J255,'2 - Planting Details'!$L:$L)+SUMIF('2 - Planting Details'!$B:$B,'1 - Project Details and Scoring'!$J255,'2 - Planting Details'!$R:$R)</f>
        <v>0</v>
      </c>
      <c r="P255" s="33"/>
      <c r="Q255" s="83">
        <f t="shared" si="31"/>
        <v>0</v>
      </c>
      <c r="R255" s="83">
        <f t="shared" si="32"/>
        <v>0</v>
      </c>
      <c r="S255" s="83">
        <f t="shared" si="36"/>
        <v>0</v>
      </c>
      <c r="T255" s="84" t="e">
        <f t="shared" si="37"/>
        <v>#DIV/0!</v>
      </c>
      <c r="V255" s="25">
        <f t="shared" si="33"/>
        <v>0</v>
      </c>
      <c r="W255" s="147">
        <f t="shared" si="34"/>
        <v>0</v>
      </c>
      <c r="X255" s="83">
        <f t="shared" si="38"/>
        <v>0</v>
      </c>
      <c r="Y255" s="148" t="e">
        <f t="shared" si="39"/>
        <v>#DIV/0!</v>
      </c>
      <c r="Z255" s="90" t="e">
        <f t="shared" si="35"/>
        <v>#DIV/0!</v>
      </c>
    </row>
    <row r="256" spans="2:26" x14ac:dyDescent="0.25">
      <c r="B256" s="25" t="str">
        <f>IF(COUNTA(C256:C256)&gt;0,MAX($B$15:$B255)+1, "" )</f>
        <v/>
      </c>
      <c r="C256" s="38"/>
      <c r="D256" s="38"/>
      <c r="E256" s="38"/>
      <c r="F256" s="38"/>
      <c r="G256" s="38"/>
      <c r="H256" s="38"/>
      <c r="I256" s="38"/>
      <c r="J256" s="2" t="str">
        <f>IF(C256&gt;"",MAX($J$11:$J255)+1, "" )</f>
        <v/>
      </c>
      <c r="K256" s="2">
        <f t="shared" si="30"/>
        <v>0</v>
      </c>
      <c r="L256" s="31"/>
      <c r="M256" s="31"/>
      <c r="N256" s="83">
        <f>SUMIF('2 - Planting Details'!$B:$B,'1 - Project Details and Scoring'!$J256,'2 - Planting Details'!$F:$F)</f>
        <v>0</v>
      </c>
      <c r="O256" s="83">
        <f>SUMIF('2 - Planting Details'!$B:$B,'1 - Project Details and Scoring'!$J256,'2 - Planting Details'!$L:$L)+SUMIF('2 - Planting Details'!$B:$B,'1 - Project Details and Scoring'!$J256,'2 - Planting Details'!$R:$R)</f>
        <v>0</v>
      </c>
      <c r="P256" s="33"/>
      <c r="Q256" s="83">
        <f t="shared" si="31"/>
        <v>0</v>
      </c>
      <c r="R256" s="83">
        <f t="shared" si="32"/>
        <v>0</v>
      </c>
      <c r="S256" s="83">
        <f t="shared" si="36"/>
        <v>0</v>
      </c>
      <c r="T256" s="84" t="e">
        <f t="shared" si="37"/>
        <v>#DIV/0!</v>
      </c>
      <c r="V256" s="25">
        <f t="shared" si="33"/>
        <v>0</v>
      </c>
      <c r="W256" s="147">
        <f t="shared" si="34"/>
        <v>0</v>
      </c>
      <c r="X256" s="83">
        <f t="shared" si="38"/>
        <v>0</v>
      </c>
      <c r="Y256" s="148" t="e">
        <f t="shared" si="39"/>
        <v>#DIV/0!</v>
      </c>
      <c r="Z256" s="90" t="e">
        <f t="shared" si="35"/>
        <v>#DIV/0!</v>
      </c>
    </row>
    <row r="257" spans="2:26" x14ac:dyDescent="0.25">
      <c r="B257" s="25" t="str">
        <f>IF(COUNTA(C257:C257)&gt;0,MAX($B$15:$B256)+1, "" )</f>
        <v/>
      </c>
      <c r="C257" s="38"/>
      <c r="D257" s="38"/>
      <c r="E257" s="38"/>
      <c r="F257" s="38"/>
      <c r="G257" s="38"/>
      <c r="H257" s="38"/>
      <c r="I257" s="38"/>
      <c r="J257" s="2" t="str">
        <f>IF(C257&gt;"",MAX($J$11:$J256)+1, "" )</f>
        <v/>
      </c>
      <c r="K257" s="2">
        <f t="shared" si="30"/>
        <v>0</v>
      </c>
      <c r="L257" s="31"/>
      <c r="M257" s="31"/>
      <c r="N257" s="83">
        <f>SUMIF('2 - Planting Details'!$B:$B,'1 - Project Details and Scoring'!$J257,'2 - Planting Details'!$F:$F)</f>
        <v>0</v>
      </c>
      <c r="O257" s="83">
        <f>SUMIF('2 - Planting Details'!$B:$B,'1 - Project Details and Scoring'!$J257,'2 - Planting Details'!$L:$L)+SUMIF('2 - Planting Details'!$B:$B,'1 - Project Details and Scoring'!$J257,'2 - Planting Details'!$R:$R)</f>
        <v>0</v>
      </c>
      <c r="P257" s="33"/>
      <c r="Q257" s="83">
        <f t="shared" si="31"/>
        <v>0</v>
      </c>
      <c r="R257" s="83">
        <f t="shared" si="32"/>
        <v>0</v>
      </c>
      <c r="S257" s="83">
        <f t="shared" si="36"/>
        <v>0</v>
      </c>
      <c r="T257" s="84" t="e">
        <f t="shared" si="37"/>
        <v>#DIV/0!</v>
      </c>
      <c r="V257" s="25">
        <f t="shared" si="33"/>
        <v>0</v>
      </c>
      <c r="W257" s="147">
        <f t="shared" si="34"/>
        <v>0</v>
      </c>
      <c r="X257" s="83">
        <f t="shared" si="38"/>
        <v>0</v>
      </c>
      <c r="Y257" s="148" t="e">
        <f t="shared" si="39"/>
        <v>#DIV/0!</v>
      </c>
      <c r="Z257" s="90" t="e">
        <f t="shared" si="35"/>
        <v>#DIV/0!</v>
      </c>
    </row>
    <row r="258" spans="2:26" x14ac:dyDescent="0.25">
      <c r="B258" s="25" t="str">
        <f>IF(COUNTA(C258:C258)&gt;0,MAX($B$15:$B257)+1, "" )</f>
        <v/>
      </c>
      <c r="C258" s="38"/>
      <c r="D258" s="38"/>
      <c r="E258" s="38"/>
      <c r="F258" s="38"/>
      <c r="G258" s="38"/>
      <c r="H258" s="38"/>
      <c r="I258" s="38"/>
      <c r="J258" s="2" t="str">
        <f>IF(C258&gt;"",MAX($J$11:$J257)+1, "" )</f>
        <v/>
      </c>
      <c r="K258" s="2">
        <f t="shared" si="30"/>
        <v>0</v>
      </c>
      <c r="L258" s="31"/>
      <c r="M258" s="31"/>
      <c r="N258" s="83">
        <f>SUMIF('2 - Planting Details'!$B:$B,'1 - Project Details and Scoring'!$J258,'2 - Planting Details'!$F:$F)</f>
        <v>0</v>
      </c>
      <c r="O258" s="83">
        <f>SUMIF('2 - Planting Details'!$B:$B,'1 - Project Details and Scoring'!$J258,'2 - Planting Details'!$L:$L)+SUMIF('2 - Planting Details'!$B:$B,'1 - Project Details and Scoring'!$J258,'2 - Planting Details'!$R:$R)</f>
        <v>0</v>
      </c>
      <c r="P258" s="33"/>
      <c r="Q258" s="83">
        <f t="shared" si="31"/>
        <v>0</v>
      </c>
      <c r="R258" s="83">
        <f t="shared" si="32"/>
        <v>0</v>
      </c>
      <c r="S258" s="83">
        <f t="shared" si="36"/>
        <v>0</v>
      </c>
      <c r="T258" s="84" t="e">
        <f t="shared" si="37"/>
        <v>#DIV/0!</v>
      </c>
      <c r="V258" s="25">
        <f t="shared" si="33"/>
        <v>0</v>
      </c>
      <c r="W258" s="147">
        <f t="shared" si="34"/>
        <v>0</v>
      </c>
      <c r="X258" s="83">
        <f t="shared" si="38"/>
        <v>0</v>
      </c>
      <c r="Y258" s="148" t="e">
        <f t="shared" si="39"/>
        <v>#DIV/0!</v>
      </c>
      <c r="Z258" s="90" t="e">
        <f t="shared" si="35"/>
        <v>#DIV/0!</v>
      </c>
    </row>
    <row r="259" spans="2:26" x14ac:dyDescent="0.25">
      <c r="B259" s="25" t="str">
        <f>IF(COUNTA(C259:C259)&gt;0,MAX($B$15:$B258)+1, "" )</f>
        <v/>
      </c>
      <c r="C259" s="38"/>
      <c r="D259" s="38"/>
      <c r="E259" s="38"/>
      <c r="F259" s="38"/>
      <c r="G259" s="38"/>
      <c r="H259" s="38"/>
      <c r="I259" s="38"/>
      <c r="J259" s="2" t="str">
        <f>IF(C259&gt;"",MAX($J$11:$J258)+1, "" )</f>
        <v/>
      </c>
      <c r="K259" s="2">
        <f t="shared" si="30"/>
        <v>0</v>
      </c>
      <c r="L259" s="31"/>
      <c r="M259" s="31"/>
      <c r="N259" s="83">
        <f>SUMIF('2 - Planting Details'!$B:$B,'1 - Project Details and Scoring'!$J259,'2 - Planting Details'!$F:$F)</f>
        <v>0</v>
      </c>
      <c r="O259" s="83">
        <f>SUMIF('2 - Planting Details'!$B:$B,'1 - Project Details and Scoring'!$J259,'2 - Planting Details'!$L:$L)+SUMIF('2 - Planting Details'!$B:$B,'1 - Project Details and Scoring'!$J259,'2 - Planting Details'!$R:$R)</f>
        <v>0</v>
      </c>
      <c r="P259" s="33"/>
      <c r="Q259" s="83">
        <f t="shared" si="31"/>
        <v>0</v>
      </c>
      <c r="R259" s="83">
        <f t="shared" si="32"/>
        <v>0</v>
      </c>
      <c r="S259" s="83">
        <f t="shared" si="36"/>
        <v>0</v>
      </c>
      <c r="T259" s="84" t="e">
        <f t="shared" si="37"/>
        <v>#DIV/0!</v>
      </c>
      <c r="V259" s="25">
        <f t="shared" si="33"/>
        <v>0</v>
      </c>
      <c r="W259" s="147">
        <f t="shared" si="34"/>
        <v>0</v>
      </c>
      <c r="X259" s="83">
        <f t="shared" si="38"/>
        <v>0</v>
      </c>
      <c r="Y259" s="148" t="e">
        <f t="shared" si="39"/>
        <v>#DIV/0!</v>
      </c>
      <c r="Z259" s="90" t="e">
        <f t="shared" si="35"/>
        <v>#DIV/0!</v>
      </c>
    </row>
    <row r="260" spans="2:26" x14ac:dyDescent="0.25">
      <c r="B260" s="25" t="str">
        <f>IF(COUNTA(C260:C260)&gt;0,MAX($B$15:$B259)+1, "" )</f>
        <v/>
      </c>
      <c r="C260" s="38"/>
      <c r="D260" s="38"/>
      <c r="E260" s="38"/>
      <c r="F260" s="38"/>
      <c r="G260" s="38"/>
      <c r="H260" s="38"/>
      <c r="I260" s="38"/>
      <c r="J260" s="2" t="str">
        <f>IF(C260&gt;"",MAX($J$11:$J259)+1, "" )</f>
        <v/>
      </c>
      <c r="K260" s="2">
        <f t="shared" si="30"/>
        <v>0</v>
      </c>
      <c r="L260" s="31"/>
      <c r="M260" s="31"/>
      <c r="N260" s="83">
        <f>SUMIF('2 - Planting Details'!$B:$B,'1 - Project Details and Scoring'!$J260,'2 - Planting Details'!$F:$F)</f>
        <v>0</v>
      </c>
      <c r="O260" s="83">
        <f>SUMIF('2 - Planting Details'!$B:$B,'1 - Project Details and Scoring'!$J260,'2 - Planting Details'!$L:$L)+SUMIF('2 - Planting Details'!$B:$B,'1 - Project Details and Scoring'!$J260,'2 - Planting Details'!$R:$R)</f>
        <v>0</v>
      </c>
      <c r="P260" s="33"/>
      <c r="Q260" s="83">
        <f t="shared" si="31"/>
        <v>0</v>
      </c>
      <c r="R260" s="83">
        <f t="shared" si="32"/>
        <v>0</v>
      </c>
      <c r="S260" s="83">
        <f t="shared" si="36"/>
        <v>0</v>
      </c>
      <c r="T260" s="84" t="e">
        <f t="shared" si="37"/>
        <v>#DIV/0!</v>
      </c>
      <c r="V260" s="25">
        <f t="shared" si="33"/>
        <v>0</v>
      </c>
      <c r="W260" s="147">
        <f t="shared" si="34"/>
        <v>0</v>
      </c>
      <c r="X260" s="83">
        <f t="shared" si="38"/>
        <v>0</v>
      </c>
      <c r="Y260" s="148" t="e">
        <f t="shared" si="39"/>
        <v>#DIV/0!</v>
      </c>
      <c r="Z260" s="90" t="e">
        <f t="shared" si="35"/>
        <v>#DIV/0!</v>
      </c>
    </row>
    <row r="261" spans="2:26" x14ac:dyDescent="0.25">
      <c r="B261" s="25" t="str">
        <f>IF(COUNTA(C261:C261)&gt;0,MAX($B$15:$B260)+1, "" )</f>
        <v/>
      </c>
      <c r="C261" s="38"/>
      <c r="D261" s="38"/>
      <c r="E261" s="38"/>
      <c r="F261" s="38"/>
      <c r="G261" s="38"/>
      <c r="H261" s="38"/>
      <c r="I261" s="38"/>
      <c r="J261" s="2" t="str">
        <f>IF(C261&gt;"",MAX($J$11:$J260)+1, "" )</f>
        <v/>
      </c>
      <c r="K261" s="2">
        <f t="shared" si="30"/>
        <v>0</v>
      </c>
      <c r="L261" s="31"/>
      <c r="M261" s="31"/>
      <c r="N261" s="83">
        <f>SUMIF('2 - Planting Details'!$B:$B,'1 - Project Details and Scoring'!$J261,'2 - Planting Details'!$F:$F)</f>
        <v>0</v>
      </c>
      <c r="O261" s="83">
        <f>SUMIF('2 - Planting Details'!$B:$B,'1 - Project Details and Scoring'!$J261,'2 - Planting Details'!$L:$L)+SUMIF('2 - Planting Details'!$B:$B,'1 - Project Details and Scoring'!$J261,'2 - Planting Details'!$R:$R)</f>
        <v>0</v>
      </c>
      <c r="P261" s="33"/>
      <c r="Q261" s="83">
        <f t="shared" si="31"/>
        <v>0</v>
      </c>
      <c r="R261" s="83">
        <f t="shared" si="32"/>
        <v>0</v>
      </c>
      <c r="S261" s="83">
        <f t="shared" si="36"/>
        <v>0</v>
      </c>
      <c r="T261" s="84" t="e">
        <f t="shared" si="37"/>
        <v>#DIV/0!</v>
      </c>
      <c r="V261" s="25">
        <f t="shared" si="33"/>
        <v>0</v>
      </c>
      <c r="W261" s="147">
        <f t="shared" si="34"/>
        <v>0</v>
      </c>
      <c r="X261" s="83">
        <f t="shared" si="38"/>
        <v>0</v>
      </c>
      <c r="Y261" s="148" t="e">
        <f t="shared" si="39"/>
        <v>#DIV/0!</v>
      </c>
      <c r="Z261" s="90" t="e">
        <f t="shared" si="35"/>
        <v>#DIV/0!</v>
      </c>
    </row>
    <row r="262" spans="2:26" x14ac:dyDescent="0.25">
      <c r="B262" s="25" t="str">
        <f>IF(COUNTA(C262:C262)&gt;0,MAX($B$15:$B261)+1, "" )</f>
        <v/>
      </c>
      <c r="C262" s="38"/>
      <c r="D262" s="38"/>
      <c r="E262" s="38"/>
      <c r="F262" s="38"/>
      <c r="G262" s="38"/>
      <c r="H262" s="38"/>
      <c r="I262" s="38"/>
      <c r="J262" s="2" t="str">
        <f>IF(C262&gt;"",MAX($J$11:$J261)+1, "" )</f>
        <v/>
      </c>
      <c r="K262" s="2">
        <f t="shared" si="30"/>
        <v>0</v>
      </c>
      <c r="L262" s="31"/>
      <c r="M262" s="31"/>
      <c r="N262" s="83">
        <f>SUMIF('2 - Planting Details'!$B:$B,'1 - Project Details and Scoring'!$J262,'2 - Planting Details'!$F:$F)</f>
        <v>0</v>
      </c>
      <c r="O262" s="83">
        <f>SUMIF('2 - Planting Details'!$B:$B,'1 - Project Details and Scoring'!$J262,'2 - Planting Details'!$L:$L)+SUMIF('2 - Planting Details'!$B:$B,'1 - Project Details and Scoring'!$J262,'2 - Planting Details'!$R:$R)</f>
        <v>0</v>
      </c>
      <c r="P262" s="33"/>
      <c r="Q262" s="83">
        <f t="shared" si="31"/>
        <v>0</v>
      </c>
      <c r="R262" s="83">
        <f t="shared" si="32"/>
        <v>0</v>
      </c>
      <c r="S262" s="83">
        <f t="shared" si="36"/>
        <v>0</v>
      </c>
      <c r="T262" s="84" t="e">
        <f t="shared" si="37"/>
        <v>#DIV/0!</v>
      </c>
      <c r="V262" s="25">
        <f t="shared" si="33"/>
        <v>0</v>
      </c>
      <c r="W262" s="147">
        <f t="shared" si="34"/>
        <v>0</v>
      </c>
      <c r="X262" s="83">
        <f t="shared" si="38"/>
        <v>0</v>
      </c>
      <c r="Y262" s="148" t="e">
        <f t="shared" si="39"/>
        <v>#DIV/0!</v>
      </c>
      <c r="Z262" s="90" t="e">
        <f t="shared" si="35"/>
        <v>#DIV/0!</v>
      </c>
    </row>
    <row r="263" spans="2:26" x14ac:dyDescent="0.25">
      <c r="B263" s="25" t="str">
        <f>IF(COUNTA(C263:C263)&gt;0,MAX($B$15:$B262)+1, "" )</f>
        <v/>
      </c>
      <c r="C263" s="38"/>
      <c r="D263" s="38"/>
      <c r="E263" s="38"/>
      <c r="F263" s="38"/>
      <c r="G263" s="38"/>
      <c r="H263" s="38"/>
      <c r="I263" s="38"/>
      <c r="J263" s="2" t="str">
        <f>IF(C263&gt;"",MAX($J$11:$J262)+1, "" )</f>
        <v/>
      </c>
      <c r="K263" s="2">
        <f t="shared" si="30"/>
        <v>0</v>
      </c>
      <c r="L263" s="31"/>
      <c r="M263" s="31"/>
      <c r="N263" s="83">
        <f>SUMIF('2 - Planting Details'!$B:$B,'1 - Project Details and Scoring'!$J263,'2 - Planting Details'!$F:$F)</f>
        <v>0</v>
      </c>
      <c r="O263" s="83">
        <f>SUMIF('2 - Planting Details'!$B:$B,'1 - Project Details and Scoring'!$J263,'2 - Planting Details'!$L:$L)+SUMIF('2 - Planting Details'!$B:$B,'1 - Project Details and Scoring'!$J263,'2 - Planting Details'!$R:$R)</f>
        <v>0</v>
      </c>
      <c r="P263" s="33"/>
      <c r="Q263" s="83">
        <f t="shared" si="31"/>
        <v>0</v>
      </c>
      <c r="R263" s="83">
        <f t="shared" si="32"/>
        <v>0</v>
      </c>
      <c r="S263" s="83">
        <f t="shared" si="36"/>
        <v>0</v>
      </c>
      <c r="T263" s="84" t="e">
        <f t="shared" si="37"/>
        <v>#DIV/0!</v>
      </c>
      <c r="V263" s="25">
        <f t="shared" si="33"/>
        <v>0</v>
      </c>
      <c r="W263" s="147">
        <f t="shared" si="34"/>
        <v>0</v>
      </c>
      <c r="X263" s="83">
        <f t="shared" si="38"/>
        <v>0</v>
      </c>
      <c r="Y263" s="148" t="e">
        <f t="shared" si="39"/>
        <v>#DIV/0!</v>
      </c>
      <c r="Z263" s="90" t="e">
        <f t="shared" si="35"/>
        <v>#DIV/0!</v>
      </c>
    </row>
    <row r="264" spans="2:26" x14ac:dyDescent="0.25">
      <c r="B264" s="25" t="str">
        <f>IF(COUNTA(C264:C264)&gt;0,MAX($B$15:$B263)+1, "" )</f>
        <v/>
      </c>
      <c r="C264" s="38"/>
      <c r="D264" s="38"/>
      <c r="E264" s="38"/>
      <c r="F264" s="38"/>
      <c r="G264" s="38"/>
      <c r="H264" s="38"/>
      <c r="I264" s="38"/>
      <c r="J264" s="2" t="str">
        <f>IF(C264&gt;"",MAX($J$11:$J263)+1, "" )</f>
        <v/>
      </c>
      <c r="K264" s="2">
        <f t="shared" si="30"/>
        <v>0</v>
      </c>
      <c r="L264" s="31"/>
      <c r="M264" s="31"/>
      <c r="N264" s="83">
        <f>SUMIF('2 - Planting Details'!$B:$B,'1 - Project Details and Scoring'!$J264,'2 - Planting Details'!$F:$F)</f>
        <v>0</v>
      </c>
      <c r="O264" s="83">
        <f>SUMIF('2 - Planting Details'!$B:$B,'1 - Project Details and Scoring'!$J264,'2 - Planting Details'!$L:$L)+SUMIF('2 - Planting Details'!$B:$B,'1 - Project Details and Scoring'!$J264,'2 - Planting Details'!$R:$R)</f>
        <v>0</v>
      </c>
      <c r="P264" s="33"/>
      <c r="Q264" s="83">
        <f t="shared" si="31"/>
        <v>0</v>
      </c>
      <c r="R264" s="83">
        <f t="shared" si="32"/>
        <v>0</v>
      </c>
      <c r="S264" s="83">
        <f t="shared" si="36"/>
        <v>0</v>
      </c>
      <c r="T264" s="84" t="e">
        <f t="shared" si="37"/>
        <v>#DIV/0!</v>
      </c>
      <c r="V264" s="25">
        <f t="shared" si="33"/>
        <v>0</v>
      </c>
      <c r="W264" s="147">
        <f t="shared" si="34"/>
        <v>0</v>
      </c>
      <c r="X264" s="83">
        <f t="shared" si="38"/>
        <v>0</v>
      </c>
      <c r="Y264" s="148" t="e">
        <f t="shared" si="39"/>
        <v>#DIV/0!</v>
      </c>
      <c r="Z264" s="90" t="e">
        <f t="shared" si="35"/>
        <v>#DIV/0!</v>
      </c>
    </row>
    <row r="265" spans="2:26" x14ac:dyDescent="0.25">
      <c r="B265" s="25" t="str">
        <f>IF(COUNTA(C265:C265)&gt;0,MAX($B$15:$B264)+1, "" )</f>
        <v/>
      </c>
      <c r="C265" s="38"/>
      <c r="D265" s="38"/>
      <c r="E265" s="38"/>
      <c r="F265" s="38"/>
      <c r="G265" s="38"/>
      <c r="H265" s="38"/>
      <c r="I265" s="38"/>
      <c r="J265" s="2" t="str">
        <f>IF(C265&gt;"",MAX($J$11:$J264)+1, "" )</f>
        <v/>
      </c>
      <c r="K265" s="2">
        <f t="shared" si="30"/>
        <v>0</v>
      </c>
      <c r="L265" s="31"/>
      <c r="M265" s="31"/>
      <c r="N265" s="83">
        <f>SUMIF('2 - Planting Details'!$B:$B,'1 - Project Details and Scoring'!$J265,'2 - Planting Details'!$F:$F)</f>
        <v>0</v>
      </c>
      <c r="O265" s="83">
        <f>SUMIF('2 - Planting Details'!$B:$B,'1 - Project Details and Scoring'!$J265,'2 - Planting Details'!$L:$L)+SUMIF('2 - Planting Details'!$B:$B,'1 - Project Details and Scoring'!$J265,'2 - Planting Details'!$R:$R)</f>
        <v>0</v>
      </c>
      <c r="P265" s="33"/>
      <c r="Q265" s="83">
        <f t="shared" si="31"/>
        <v>0</v>
      </c>
      <c r="R265" s="83">
        <f t="shared" si="32"/>
        <v>0</v>
      </c>
      <c r="S265" s="83">
        <f t="shared" si="36"/>
        <v>0</v>
      </c>
      <c r="T265" s="84" t="e">
        <f t="shared" si="37"/>
        <v>#DIV/0!</v>
      </c>
      <c r="V265" s="25">
        <f t="shared" si="33"/>
        <v>0</v>
      </c>
      <c r="W265" s="147">
        <f t="shared" si="34"/>
        <v>0</v>
      </c>
      <c r="X265" s="83">
        <f t="shared" si="38"/>
        <v>0</v>
      </c>
      <c r="Y265" s="148" t="e">
        <f t="shared" si="39"/>
        <v>#DIV/0!</v>
      </c>
      <c r="Z265" s="90" t="e">
        <f t="shared" si="35"/>
        <v>#DIV/0!</v>
      </c>
    </row>
    <row r="266" spans="2:26" x14ac:dyDescent="0.25">
      <c r="B266" s="25" t="str">
        <f>IF(COUNTA(C266:C266)&gt;0,MAX($B$15:$B265)+1, "" )</f>
        <v/>
      </c>
      <c r="C266" s="38"/>
      <c r="D266" s="38"/>
      <c r="E266" s="38"/>
      <c r="F266" s="38"/>
      <c r="G266" s="38"/>
      <c r="H266" s="38"/>
      <c r="I266" s="38"/>
      <c r="J266" s="2" t="str">
        <f>IF(C266&gt;"",MAX($J$11:$J265)+1, "" )</f>
        <v/>
      </c>
      <c r="K266" s="2">
        <f t="shared" si="30"/>
        <v>0</v>
      </c>
      <c r="L266" s="31"/>
      <c r="M266" s="31"/>
      <c r="N266" s="83">
        <f>SUMIF('2 - Planting Details'!$B:$B,'1 - Project Details and Scoring'!$J266,'2 - Planting Details'!$F:$F)</f>
        <v>0</v>
      </c>
      <c r="O266" s="83">
        <f>SUMIF('2 - Planting Details'!$B:$B,'1 - Project Details and Scoring'!$J266,'2 - Planting Details'!$L:$L)+SUMIF('2 - Planting Details'!$B:$B,'1 - Project Details and Scoring'!$J266,'2 - Planting Details'!$R:$R)</f>
        <v>0</v>
      </c>
      <c r="P266" s="33"/>
      <c r="Q266" s="83">
        <f t="shared" si="31"/>
        <v>0</v>
      </c>
      <c r="R266" s="83">
        <f t="shared" si="32"/>
        <v>0</v>
      </c>
      <c r="S266" s="83">
        <f t="shared" si="36"/>
        <v>0</v>
      </c>
      <c r="T266" s="84" t="e">
        <f t="shared" si="37"/>
        <v>#DIV/0!</v>
      </c>
      <c r="V266" s="25">
        <f t="shared" si="33"/>
        <v>0</v>
      </c>
      <c r="W266" s="147">
        <f t="shared" si="34"/>
        <v>0</v>
      </c>
      <c r="X266" s="83">
        <f t="shared" si="38"/>
        <v>0</v>
      </c>
      <c r="Y266" s="148" t="e">
        <f t="shared" si="39"/>
        <v>#DIV/0!</v>
      </c>
      <c r="Z266" s="90" t="e">
        <f t="shared" si="35"/>
        <v>#DIV/0!</v>
      </c>
    </row>
    <row r="267" spans="2:26" x14ac:dyDescent="0.25">
      <c r="B267" s="25" t="str">
        <f>IF(COUNTA(C267:C267)&gt;0,MAX($B$15:$B266)+1, "" )</f>
        <v/>
      </c>
      <c r="C267" s="38"/>
      <c r="D267" s="38"/>
      <c r="E267" s="38"/>
      <c r="F267" s="38"/>
      <c r="G267" s="38"/>
      <c r="H267" s="38"/>
      <c r="I267" s="38"/>
      <c r="J267" s="2" t="str">
        <f>IF(C267&gt;"",MAX($J$11:$J266)+1, "" )</f>
        <v/>
      </c>
      <c r="K267" s="2">
        <f t="shared" si="30"/>
        <v>0</v>
      </c>
      <c r="L267" s="31"/>
      <c r="M267" s="31"/>
      <c r="N267" s="83">
        <f>SUMIF('2 - Planting Details'!$B:$B,'1 - Project Details and Scoring'!$J267,'2 - Planting Details'!$F:$F)</f>
        <v>0</v>
      </c>
      <c r="O267" s="83">
        <f>SUMIF('2 - Planting Details'!$B:$B,'1 - Project Details and Scoring'!$J267,'2 - Planting Details'!$L:$L)+SUMIF('2 - Planting Details'!$B:$B,'1 - Project Details and Scoring'!$J267,'2 - Planting Details'!$R:$R)</f>
        <v>0</v>
      </c>
      <c r="P267" s="33"/>
      <c r="Q267" s="83">
        <f t="shared" si="31"/>
        <v>0</v>
      </c>
      <c r="R267" s="83">
        <f t="shared" si="32"/>
        <v>0</v>
      </c>
      <c r="S267" s="83">
        <f t="shared" si="36"/>
        <v>0</v>
      </c>
      <c r="T267" s="84" t="e">
        <f t="shared" si="37"/>
        <v>#DIV/0!</v>
      </c>
      <c r="V267" s="25">
        <f t="shared" si="33"/>
        <v>0</v>
      </c>
      <c r="W267" s="147">
        <f t="shared" si="34"/>
        <v>0</v>
      </c>
      <c r="X267" s="83">
        <f t="shared" si="38"/>
        <v>0</v>
      </c>
      <c r="Y267" s="148" t="e">
        <f t="shared" si="39"/>
        <v>#DIV/0!</v>
      </c>
      <c r="Z267" s="90" t="e">
        <f t="shared" si="35"/>
        <v>#DIV/0!</v>
      </c>
    </row>
    <row r="268" spans="2:26" x14ac:dyDescent="0.25">
      <c r="B268" s="25" t="str">
        <f>IF(COUNTA(C268:C268)&gt;0,MAX($B$15:$B267)+1, "" )</f>
        <v/>
      </c>
      <c r="C268" s="38"/>
      <c r="D268" s="38"/>
      <c r="E268" s="38"/>
      <c r="F268" s="38"/>
      <c r="G268" s="38"/>
      <c r="H268" s="38"/>
      <c r="I268" s="38"/>
      <c r="J268" s="2" t="str">
        <f>IF(C268&gt;"",MAX($J$11:$J267)+1, "" )</f>
        <v/>
      </c>
      <c r="K268" s="2">
        <f t="shared" si="30"/>
        <v>0</v>
      </c>
      <c r="L268" s="31"/>
      <c r="M268" s="31"/>
      <c r="N268" s="83">
        <f>SUMIF('2 - Planting Details'!$B:$B,'1 - Project Details and Scoring'!$J268,'2 - Planting Details'!$F:$F)</f>
        <v>0</v>
      </c>
      <c r="O268" s="83">
        <f>SUMIF('2 - Planting Details'!$B:$B,'1 - Project Details and Scoring'!$J268,'2 - Planting Details'!$L:$L)+SUMIF('2 - Planting Details'!$B:$B,'1 - Project Details and Scoring'!$J268,'2 - Planting Details'!$R:$R)</f>
        <v>0</v>
      </c>
      <c r="P268" s="33"/>
      <c r="Q268" s="83">
        <f t="shared" si="31"/>
        <v>0</v>
      </c>
      <c r="R268" s="83">
        <f t="shared" si="32"/>
        <v>0</v>
      </c>
      <c r="S268" s="83">
        <f t="shared" si="36"/>
        <v>0</v>
      </c>
      <c r="T268" s="84" t="e">
        <f t="shared" si="37"/>
        <v>#DIV/0!</v>
      </c>
      <c r="V268" s="25">
        <f t="shared" si="33"/>
        <v>0</v>
      </c>
      <c r="W268" s="147">
        <f t="shared" si="34"/>
        <v>0</v>
      </c>
      <c r="X268" s="83">
        <f t="shared" si="38"/>
        <v>0</v>
      </c>
      <c r="Y268" s="148" t="e">
        <f t="shared" si="39"/>
        <v>#DIV/0!</v>
      </c>
      <c r="Z268" s="90" t="e">
        <f t="shared" si="35"/>
        <v>#DIV/0!</v>
      </c>
    </row>
    <row r="269" spans="2:26" x14ac:dyDescent="0.25">
      <c r="B269" s="25" t="str">
        <f>IF(COUNTA(C269:C269)&gt;0,MAX($B$15:$B268)+1, "" )</f>
        <v/>
      </c>
      <c r="C269" s="38"/>
      <c r="D269" s="38"/>
      <c r="E269" s="38"/>
      <c r="F269" s="38"/>
      <c r="G269" s="38"/>
      <c r="H269" s="38"/>
      <c r="I269" s="38"/>
      <c r="J269" s="2" t="str">
        <f>IF(C269&gt;"",MAX($J$11:$J268)+1, "" )</f>
        <v/>
      </c>
      <c r="K269" s="2">
        <f t="shared" si="30"/>
        <v>0</v>
      </c>
      <c r="L269" s="31"/>
      <c r="M269" s="31"/>
      <c r="N269" s="83">
        <f>SUMIF('2 - Planting Details'!$B:$B,'1 - Project Details and Scoring'!$J269,'2 - Planting Details'!$F:$F)</f>
        <v>0</v>
      </c>
      <c r="O269" s="83">
        <f>SUMIF('2 - Planting Details'!$B:$B,'1 - Project Details and Scoring'!$J269,'2 - Planting Details'!$L:$L)+SUMIF('2 - Planting Details'!$B:$B,'1 - Project Details and Scoring'!$J269,'2 - Planting Details'!$R:$R)</f>
        <v>0</v>
      </c>
      <c r="P269" s="33"/>
      <c r="Q269" s="83">
        <f t="shared" si="31"/>
        <v>0</v>
      </c>
      <c r="R269" s="83">
        <f t="shared" si="32"/>
        <v>0</v>
      </c>
      <c r="S269" s="83">
        <f t="shared" si="36"/>
        <v>0</v>
      </c>
      <c r="T269" s="84" t="e">
        <f t="shared" si="37"/>
        <v>#DIV/0!</v>
      </c>
      <c r="V269" s="25">
        <f t="shared" si="33"/>
        <v>0</v>
      </c>
      <c r="W269" s="147">
        <f t="shared" si="34"/>
        <v>0</v>
      </c>
      <c r="X269" s="83">
        <f t="shared" si="38"/>
        <v>0</v>
      </c>
      <c r="Y269" s="148" t="e">
        <f t="shared" si="39"/>
        <v>#DIV/0!</v>
      </c>
      <c r="Z269" s="90" t="e">
        <f t="shared" si="35"/>
        <v>#DIV/0!</v>
      </c>
    </row>
    <row r="270" spans="2:26" x14ac:dyDescent="0.25">
      <c r="B270" s="25" t="str">
        <f>IF(COUNTA(C270:C270)&gt;0,MAX($B$15:$B269)+1, "" )</f>
        <v/>
      </c>
      <c r="C270" s="38"/>
      <c r="D270" s="38"/>
      <c r="E270" s="38"/>
      <c r="F270" s="38"/>
      <c r="G270" s="38"/>
      <c r="H270" s="38"/>
      <c r="I270" s="38"/>
      <c r="J270" s="2" t="str">
        <f>IF(C270&gt;"",MAX($J$11:$J269)+1, "" )</f>
        <v/>
      </c>
      <c r="K270" s="2">
        <f t="shared" si="30"/>
        <v>0</v>
      </c>
      <c r="L270" s="31"/>
      <c r="M270" s="31"/>
      <c r="N270" s="83">
        <f>SUMIF('2 - Planting Details'!$B:$B,'1 - Project Details and Scoring'!$J270,'2 - Planting Details'!$F:$F)</f>
        <v>0</v>
      </c>
      <c r="O270" s="83">
        <f>SUMIF('2 - Planting Details'!$B:$B,'1 - Project Details and Scoring'!$J270,'2 - Planting Details'!$L:$L)+SUMIF('2 - Planting Details'!$B:$B,'1 - Project Details and Scoring'!$J270,'2 - Planting Details'!$R:$R)</f>
        <v>0</v>
      </c>
      <c r="P270" s="33"/>
      <c r="Q270" s="83">
        <f t="shared" si="31"/>
        <v>0</v>
      </c>
      <c r="R270" s="83">
        <f t="shared" si="32"/>
        <v>0</v>
      </c>
      <c r="S270" s="83">
        <f t="shared" si="36"/>
        <v>0</v>
      </c>
      <c r="T270" s="84" t="e">
        <f t="shared" si="37"/>
        <v>#DIV/0!</v>
      </c>
      <c r="V270" s="25">
        <f t="shared" si="33"/>
        <v>0</v>
      </c>
      <c r="W270" s="147">
        <f t="shared" si="34"/>
        <v>0</v>
      </c>
      <c r="X270" s="83">
        <f t="shared" si="38"/>
        <v>0</v>
      </c>
      <c r="Y270" s="148" t="e">
        <f t="shared" si="39"/>
        <v>#DIV/0!</v>
      </c>
      <c r="Z270" s="90" t="e">
        <f t="shared" si="35"/>
        <v>#DIV/0!</v>
      </c>
    </row>
    <row r="271" spans="2:26" x14ac:dyDescent="0.25">
      <c r="B271" s="25" t="str">
        <f>IF(COUNTA(C271:C271)&gt;0,MAX($B$15:$B270)+1, "" )</f>
        <v/>
      </c>
      <c r="C271" s="38"/>
      <c r="D271" s="38"/>
      <c r="E271" s="38"/>
      <c r="F271" s="38"/>
      <c r="G271" s="38"/>
      <c r="H271" s="38"/>
      <c r="I271" s="38"/>
      <c r="J271" s="2" t="str">
        <f>IF(C271&gt;"",MAX($J$11:$J270)+1, "" )</f>
        <v/>
      </c>
      <c r="K271" s="2">
        <f t="shared" si="30"/>
        <v>0</v>
      </c>
      <c r="L271" s="31"/>
      <c r="M271" s="31"/>
      <c r="N271" s="83">
        <f>SUMIF('2 - Planting Details'!$B:$B,'1 - Project Details and Scoring'!$J271,'2 - Planting Details'!$F:$F)</f>
        <v>0</v>
      </c>
      <c r="O271" s="83">
        <f>SUMIF('2 - Planting Details'!$B:$B,'1 - Project Details and Scoring'!$J271,'2 - Planting Details'!$L:$L)+SUMIF('2 - Planting Details'!$B:$B,'1 - Project Details and Scoring'!$J271,'2 - Planting Details'!$R:$R)</f>
        <v>0</v>
      </c>
      <c r="P271" s="33"/>
      <c r="Q271" s="83">
        <f t="shared" si="31"/>
        <v>0</v>
      </c>
      <c r="R271" s="83">
        <f t="shared" si="32"/>
        <v>0</v>
      </c>
      <c r="S271" s="83">
        <f t="shared" si="36"/>
        <v>0</v>
      </c>
      <c r="T271" s="84" t="e">
        <f t="shared" si="37"/>
        <v>#DIV/0!</v>
      </c>
      <c r="V271" s="25">
        <f t="shared" si="33"/>
        <v>0</v>
      </c>
      <c r="W271" s="147">
        <f t="shared" si="34"/>
        <v>0</v>
      </c>
      <c r="X271" s="83">
        <f t="shared" si="38"/>
        <v>0</v>
      </c>
      <c r="Y271" s="148" t="e">
        <f t="shared" si="39"/>
        <v>#DIV/0!</v>
      </c>
      <c r="Z271" s="90" t="e">
        <f t="shared" si="35"/>
        <v>#DIV/0!</v>
      </c>
    </row>
    <row r="272" spans="2:26" x14ac:dyDescent="0.25">
      <c r="B272" s="25" t="str">
        <f>IF(COUNTA(C272:C272)&gt;0,MAX($B$15:$B271)+1, "" )</f>
        <v/>
      </c>
      <c r="C272" s="38"/>
      <c r="D272" s="38"/>
      <c r="E272" s="38"/>
      <c r="F272" s="38"/>
      <c r="G272" s="38"/>
      <c r="H272" s="38"/>
      <c r="I272" s="38"/>
      <c r="J272" s="2" t="str">
        <f>IF(C272&gt;"",MAX($J$11:$J271)+1, "" )</f>
        <v/>
      </c>
      <c r="K272" s="2">
        <f t="shared" si="30"/>
        <v>0</v>
      </c>
      <c r="L272" s="31"/>
      <c r="M272" s="31"/>
      <c r="N272" s="83">
        <f>SUMIF('2 - Planting Details'!$B:$B,'1 - Project Details and Scoring'!$J272,'2 - Planting Details'!$F:$F)</f>
        <v>0</v>
      </c>
      <c r="O272" s="83">
        <f>SUMIF('2 - Planting Details'!$B:$B,'1 - Project Details and Scoring'!$J272,'2 - Planting Details'!$L:$L)+SUMIF('2 - Planting Details'!$B:$B,'1 - Project Details and Scoring'!$J272,'2 - Planting Details'!$R:$R)</f>
        <v>0</v>
      </c>
      <c r="P272" s="33"/>
      <c r="Q272" s="83">
        <f t="shared" si="31"/>
        <v>0</v>
      </c>
      <c r="R272" s="83">
        <f t="shared" si="32"/>
        <v>0</v>
      </c>
      <c r="S272" s="83">
        <f t="shared" si="36"/>
        <v>0</v>
      </c>
      <c r="T272" s="84" t="e">
        <f t="shared" si="37"/>
        <v>#DIV/0!</v>
      </c>
      <c r="V272" s="25">
        <f t="shared" si="33"/>
        <v>0</v>
      </c>
      <c r="W272" s="147">
        <f t="shared" si="34"/>
        <v>0</v>
      </c>
      <c r="X272" s="83">
        <f t="shared" si="38"/>
        <v>0</v>
      </c>
      <c r="Y272" s="148" t="e">
        <f t="shared" si="39"/>
        <v>#DIV/0!</v>
      </c>
      <c r="Z272" s="90" t="e">
        <f t="shared" si="35"/>
        <v>#DIV/0!</v>
      </c>
    </row>
    <row r="273" spans="2:26" x14ac:dyDescent="0.25">
      <c r="B273" s="25" t="str">
        <f>IF(COUNTA(C273:C273)&gt;0,MAX($B$15:$B272)+1, "" )</f>
        <v/>
      </c>
      <c r="C273" s="38"/>
      <c r="D273" s="38"/>
      <c r="E273" s="38"/>
      <c r="F273" s="38"/>
      <c r="G273" s="38"/>
      <c r="H273" s="38"/>
      <c r="I273" s="38"/>
      <c r="J273" s="2" t="str">
        <f>IF(C273&gt;"",MAX($J$11:$J272)+1, "" )</f>
        <v/>
      </c>
      <c r="K273" s="2">
        <f t="shared" si="30"/>
        <v>0</v>
      </c>
      <c r="L273" s="31"/>
      <c r="M273" s="31"/>
      <c r="N273" s="83">
        <f>SUMIF('2 - Planting Details'!$B:$B,'1 - Project Details and Scoring'!$J273,'2 - Planting Details'!$F:$F)</f>
        <v>0</v>
      </c>
      <c r="O273" s="83">
        <f>SUMIF('2 - Planting Details'!$B:$B,'1 - Project Details and Scoring'!$J273,'2 - Planting Details'!$L:$L)+SUMIF('2 - Planting Details'!$B:$B,'1 - Project Details and Scoring'!$J273,'2 - Planting Details'!$R:$R)</f>
        <v>0</v>
      </c>
      <c r="P273" s="33"/>
      <c r="Q273" s="83">
        <f t="shared" si="31"/>
        <v>0</v>
      </c>
      <c r="R273" s="83">
        <f t="shared" si="32"/>
        <v>0</v>
      </c>
      <c r="S273" s="83">
        <f t="shared" si="36"/>
        <v>0</v>
      </c>
      <c r="T273" s="84" t="e">
        <f t="shared" si="37"/>
        <v>#DIV/0!</v>
      </c>
      <c r="V273" s="25">
        <f t="shared" si="33"/>
        <v>0</v>
      </c>
      <c r="W273" s="147">
        <f t="shared" si="34"/>
        <v>0</v>
      </c>
      <c r="X273" s="83">
        <f t="shared" si="38"/>
        <v>0</v>
      </c>
      <c r="Y273" s="148" t="e">
        <f t="shared" si="39"/>
        <v>#DIV/0!</v>
      </c>
      <c r="Z273" s="90" t="e">
        <f t="shared" si="35"/>
        <v>#DIV/0!</v>
      </c>
    </row>
    <row r="274" spans="2:26" x14ac:dyDescent="0.25">
      <c r="B274" s="25" t="str">
        <f>IF(COUNTA(C274:C274)&gt;0,MAX($B$15:$B273)+1, "" )</f>
        <v/>
      </c>
      <c r="C274" s="38"/>
      <c r="D274" s="38"/>
      <c r="E274" s="38"/>
      <c r="F274" s="38"/>
      <c r="G274" s="38"/>
      <c r="H274" s="38"/>
      <c r="I274" s="38"/>
      <c r="J274" s="2" t="str">
        <f>IF(C274&gt;"",MAX($J$11:$J273)+1, "" )</f>
        <v/>
      </c>
      <c r="K274" s="2">
        <f t="shared" ref="K274:K337" si="40">C274</f>
        <v>0</v>
      </c>
      <c r="L274" s="31"/>
      <c r="M274" s="31"/>
      <c r="N274" s="83">
        <f>SUMIF('2 - Planting Details'!$B:$B,'1 - Project Details and Scoring'!$J274,'2 - Planting Details'!$F:$F)</f>
        <v>0</v>
      </c>
      <c r="O274" s="83">
        <f>SUMIF('2 - Planting Details'!$B:$B,'1 - Project Details and Scoring'!$J274,'2 - Planting Details'!$L:$L)+SUMIF('2 - Planting Details'!$B:$B,'1 - Project Details and Scoring'!$J274,'2 - Planting Details'!$R:$R)</f>
        <v>0</v>
      </c>
      <c r="P274" s="33"/>
      <c r="Q274" s="83">
        <f t="shared" ref="Q274:Q337" si="41">IF(N274&gt;0,IF(G274="yes",100,0),0)</f>
        <v>0</v>
      </c>
      <c r="R274" s="83">
        <f t="shared" ref="R274:R337" si="42">IF(N274&gt;0,
IF(H274="low",100,
IF(H274="Medium",50,0)),
0)</f>
        <v>0</v>
      </c>
      <c r="S274" s="83">
        <f t="shared" si="36"/>
        <v>0</v>
      </c>
      <c r="T274" s="84" t="e">
        <f t="shared" si="37"/>
        <v>#DIV/0!</v>
      </c>
      <c r="V274" s="25">
        <f t="shared" ref="V274:V337" si="43">IF(O274&gt;0,
IF(G274="yes",100,0),0)</f>
        <v>0</v>
      </c>
      <c r="W274" s="147">
        <f t="shared" ref="W274:W337" si="44">IF(O274&gt;0,
IF(H274="low",100,
IF(H274="Medium",50,0)),
0)</f>
        <v>0</v>
      </c>
      <c r="X274" s="83">
        <f t="shared" si="38"/>
        <v>0</v>
      </c>
      <c r="Y274" s="148" t="e">
        <f t="shared" si="39"/>
        <v>#DIV/0!</v>
      </c>
      <c r="Z274" s="90" t="e">
        <f t="shared" ref="Z274:Z337" si="45">IF(B274&gt;0,
IF(T274=0,Y274,
IF(Y274=0,T274,
(AVERAGE(T274,Y274)))),
"")</f>
        <v>#DIV/0!</v>
      </c>
    </row>
    <row r="275" spans="2:26" x14ac:dyDescent="0.25">
      <c r="B275" s="25" t="str">
        <f>IF(COUNTA(C275:C275)&gt;0,MAX($B$15:$B274)+1, "" )</f>
        <v/>
      </c>
      <c r="C275" s="38"/>
      <c r="D275" s="38"/>
      <c r="E275" s="38"/>
      <c r="F275" s="38"/>
      <c r="G275" s="38"/>
      <c r="H275" s="38"/>
      <c r="I275" s="38"/>
      <c r="J275" s="2" t="str">
        <f>IF(C275&gt;"",MAX($J$11:$J274)+1, "" )</f>
        <v/>
      </c>
      <c r="K275" s="2">
        <f t="shared" si="40"/>
        <v>0</v>
      </c>
      <c r="L275" s="31"/>
      <c r="M275" s="31"/>
      <c r="N275" s="83">
        <f>SUMIF('2 - Planting Details'!$B:$B,'1 - Project Details and Scoring'!$J275,'2 - Planting Details'!$F:$F)</f>
        <v>0</v>
      </c>
      <c r="O275" s="83">
        <f>SUMIF('2 - Planting Details'!$B:$B,'1 - Project Details and Scoring'!$J275,'2 - Planting Details'!$L:$L)+SUMIF('2 - Planting Details'!$B:$B,'1 - Project Details and Scoring'!$J275,'2 - Planting Details'!$R:$R)</f>
        <v>0</v>
      </c>
      <c r="P275" s="33"/>
      <c r="Q275" s="83">
        <f t="shared" si="41"/>
        <v>0</v>
      </c>
      <c r="R275" s="83">
        <f t="shared" si="42"/>
        <v>0</v>
      </c>
      <c r="S275" s="83">
        <f t="shared" ref="S275:S338" si="46">Q275+R275</f>
        <v>0</v>
      </c>
      <c r="T275" s="84" t="e">
        <f t="shared" ref="T275:T338" si="47">S275*(N275/$N$17)</f>
        <v>#DIV/0!</v>
      </c>
      <c r="V275" s="25">
        <f t="shared" si="43"/>
        <v>0</v>
      </c>
      <c r="W275" s="147">
        <f t="shared" si="44"/>
        <v>0</v>
      </c>
      <c r="X275" s="83">
        <f t="shared" ref="X275:X338" si="48">V275+W275</f>
        <v>0</v>
      </c>
      <c r="Y275" s="148" t="e">
        <f t="shared" ref="Y275:Y338" si="49">X275*(O275/$O$17)</f>
        <v>#DIV/0!</v>
      </c>
      <c r="Z275" s="90" t="e">
        <f t="shared" si="45"/>
        <v>#DIV/0!</v>
      </c>
    </row>
    <row r="276" spans="2:26" x14ac:dyDescent="0.25">
      <c r="B276" s="25" t="str">
        <f>IF(COUNTA(C276:C276)&gt;0,MAX($B$15:$B275)+1, "" )</f>
        <v/>
      </c>
      <c r="C276" s="38"/>
      <c r="D276" s="38"/>
      <c r="E276" s="38"/>
      <c r="F276" s="38"/>
      <c r="G276" s="38"/>
      <c r="H276" s="38"/>
      <c r="I276" s="38"/>
      <c r="J276" s="2" t="str">
        <f>IF(C276&gt;"",MAX($J$11:$J275)+1, "" )</f>
        <v/>
      </c>
      <c r="K276" s="2">
        <f t="shared" si="40"/>
        <v>0</v>
      </c>
      <c r="L276" s="31"/>
      <c r="M276" s="31"/>
      <c r="N276" s="83">
        <f>SUMIF('2 - Planting Details'!$B:$B,'1 - Project Details and Scoring'!$J276,'2 - Planting Details'!$F:$F)</f>
        <v>0</v>
      </c>
      <c r="O276" s="83">
        <f>SUMIF('2 - Planting Details'!$B:$B,'1 - Project Details and Scoring'!$J276,'2 - Planting Details'!$L:$L)+SUMIF('2 - Planting Details'!$B:$B,'1 - Project Details and Scoring'!$J276,'2 - Planting Details'!$R:$R)</f>
        <v>0</v>
      </c>
      <c r="P276" s="33"/>
      <c r="Q276" s="83">
        <f t="shared" si="41"/>
        <v>0</v>
      </c>
      <c r="R276" s="83">
        <f t="shared" si="42"/>
        <v>0</v>
      </c>
      <c r="S276" s="83">
        <f t="shared" si="46"/>
        <v>0</v>
      </c>
      <c r="T276" s="84" t="e">
        <f t="shared" si="47"/>
        <v>#DIV/0!</v>
      </c>
      <c r="V276" s="25">
        <f t="shared" si="43"/>
        <v>0</v>
      </c>
      <c r="W276" s="147">
        <f t="shared" si="44"/>
        <v>0</v>
      </c>
      <c r="X276" s="83">
        <f t="shared" si="48"/>
        <v>0</v>
      </c>
      <c r="Y276" s="148" t="e">
        <f t="shared" si="49"/>
        <v>#DIV/0!</v>
      </c>
      <c r="Z276" s="90" t="e">
        <f t="shared" si="45"/>
        <v>#DIV/0!</v>
      </c>
    </row>
    <row r="277" spans="2:26" x14ac:dyDescent="0.25">
      <c r="B277" s="25" t="str">
        <f>IF(COUNTA(C277:C277)&gt;0,MAX($B$15:$B276)+1, "" )</f>
        <v/>
      </c>
      <c r="C277" s="38"/>
      <c r="D277" s="38"/>
      <c r="E277" s="38"/>
      <c r="F277" s="38"/>
      <c r="G277" s="38"/>
      <c r="H277" s="38"/>
      <c r="I277" s="38"/>
      <c r="J277" s="2" t="str">
        <f>IF(C277&gt;"",MAX($J$11:$J276)+1, "" )</f>
        <v/>
      </c>
      <c r="K277" s="2">
        <f t="shared" si="40"/>
        <v>0</v>
      </c>
      <c r="L277" s="31"/>
      <c r="M277" s="31"/>
      <c r="N277" s="83">
        <f>SUMIF('2 - Planting Details'!$B:$B,'1 - Project Details and Scoring'!$J277,'2 - Planting Details'!$F:$F)</f>
        <v>0</v>
      </c>
      <c r="O277" s="83">
        <f>SUMIF('2 - Planting Details'!$B:$B,'1 - Project Details and Scoring'!$J277,'2 - Planting Details'!$L:$L)+SUMIF('2 - Planting Details'!$B:$B,'1 - Project Details and Scoring'!$J277,'2 - Planting Details'!$R:$R)</f>
        <v>0</v>
      </c>
      <c r="P277" s="33"/>
      <c r="Q277" s="83">
        <f t="shared" si="41"/>
        <v>0</v>
      </c>
      <c r="R277" s="83">
        <f t="shared" si="42"/>
        <v>0</v>
      </c>
      <c r="S277" s="83">
        <f t="shared" si="46"/>
        <v>0</v>
      </c>
      <c r="T277" s="84" t="e">
        <f t="shared" si="47"/>
        <v>#DIV/0!</v>
      </c>
      <c r="V277" s="25">
        <f t="shared" si="43"/>
        <v>0</v>
      </c>
      <c r="W277" s="147">
        <f t="shared" si="44"/>
        <v>0</v>
      </c>
      <c r="X277" s="83">
        <f t="shared" si="48"/>
        <v>0</v>
      </c>
      <c r="Y277" s="148" t="e">
        <f t="shared" si="49"/>
        <v>#DIV/0!</v>
      </c>
      <c r="Z277" s="90" t="e">
        <f t="shared" si="45"/>
        <v>#DIV/0!</v>
      </c>
    </row>
    <row r="278" spans="2:26" x14ac:dyDescent="0.25">
      <c r="B278" s="25" t="str">
        <f>IF(COUNTA(C278:C278)&gt;0,MAX($B$15:$B277)+1, "" )</f>
        <v/>
      </c>
      <c r="C278" s="38"/>
      <c r="D278" s="38"/>
      <c r="E278" s="38"/>
      <c r="F278" s="38"/>
      <c r="G278" s="38"/>
      <c r="H278" s="38"/>
      <c r="I278" s="38"/>
      <c r="J278" s="2" t="str">
        <f>IF(C278&gt;"",MAX($J$11:$J277)+1, "" )</f>
        <v/>
      </c>
      <c r="K278" s="2">
        <f t="shared" si="40"/>
        <v>0</v>
      </c>
      <c r="L278" s="31"/>
      <c r="M278" s="31"/>
      <c r="N278" s="83">
        <f>SUMIF('2 - Planting Details'!$B:$B,'1 - Project Details and Scoring'!$J278,'2 - Planting Details'!$F:$F)</f>
        <v>0</v>
      </c>
      <c r="O278" s="83">
        <f>SUMIF('2 - Planting Details'!$B:$B,'1 - Project Details and Scoring'!$J278,'2 - Planting Details'!$L:$L)+SUMIF('2 - Planting Details'!$B:$B,'1 - Project Details and Scoring'!$J278,'2 - Planting Details'!$R:$R)</f>
        <v>0</v>
      </c>
      <c r="P278" s="33"/>
      <c r="Q278" s="83">
        <f t="shared" si="41"/>
        <v>0</v>
      </c>
      <c r="R278" s="83">
        <f t="shared" si="42"/>
        <v>0</v>
      </c>
      <c r="S278" s="83">
        <f t="shared" si="46"/>
        <v>0</v>
      </c>
      <c r="T278" s="84" t="e">
        <f t="shared" si="47"/>
        <v>#DIV/0!</v>
      </c>
      <c r="V278" s="25">
        <f t="shared" si="43"/>
        <v>0</v>
      </c>
      <c r="W278" s="147">
        <f t="shared" si="44"/>
        <v>0</v>
      </c>
      <c r="X278" s="83">
        <f t="shared" si="48"/>
        <v>0</v>
      </c>
      <c r="Y278" s="148" t="e">
        <f t="shared" si="49"/>
        <v>#DIV/0!</v>
      </c>
      <c r="Z278" s="90" t="e">
        <f t="shared" si="45"/>
        <v>#DIV/0!</v>
      </c>
    </row>
    <row r="279" spans="2:26" x14ac:dyDescent="0.25">
      <c r="B279" s="25" t="str">
        <f>IF(COUNTA(C279:C279)&gt;0,MAX($B$15:$B278)+1, "" )</f>
        <v/>
      </c>
      <c r="C279" s="38"/>
      <c r="D279" s="38"/>
      <c r="E279" s="38"/>
      <c r="F279" s="38"/>
      <c r="G279" s="38"/>
      <c r="H279" s="38"/>
      <c r="I279" s="38"/>
      <c r="J279" s="2" t="str">
        <f>IF(C279&gt;"",MAX($J$11:$J278)+1, "" )</f>
        <v/>
      </c>
      <c r="K279" s="2">
        <f t="shared" si="40"/>
        <v>0</v>
      </c>
      <c r="L279" s="31"/>
      <c r="M279" s="31"/>
      <c r="N279" s="83">
        <f>SUMIF('2 - Planting Details'!$B:$B,'1 - Project Details and Scoring'!$J279,'2 - Planting Details'!$F:$F)</f>
        <v>0</v>
      </c>
      <c r="O279" s="83">
        <f>SUMIF('2 - Planting Details'!$B:$B,'1 - Project Details and Scoring'!$J279,'2 - Planting Details'!$L:$L)+SUMIF('2 - Planting Details'!$B:$B,'1 - Project Details and Scoring'!$J279,'2 - Planting Details'!$R:$R)</f>
        <v>0</v>
      </c>
      <c r="P279" s="33"/>
      <c r="Q279" s="83">
        <f t="shared" si="41"/>
        <v>0</v>
      </c>
      <c r="R279" s="83">
        <f t="shared" si="42"/>
        <v>0</v>
      </c>
      <c r="S279" s="83">
        <f t="shared" si="46"/>
        <v>0</v>
      </c>
      <c r="T279" s="84" t="e">
        <f t="shared" si="47"/>
        <v>#DIV/0!</v>
      </c>
      <c r="V279" s="25">
        <f t="shared" si="43"/>
        <v>0</v>
      </c>
      <c r="W279" s="147">
        <f t="shared" si="44"/>
        <v>0</v>
      </c>
      <c r="X279" s="83">
        <f t="shared" si="48"/>
        <v>0</v>
      </c>
      <c r="Y279" s="148" t="e">
        <f t="shared" si="49"/>
        <v>#DIV/0!</v>
      </c>
      <c r="Z279" s="90" t="e">
        <f t="shared" si="45"/>
        <v>#DIV/0!</v>
      </c>
    </row>
    <row r="280" spans="2:26" x14ac:dyDescent="0.25">
      <c r="B280" s="25" t="str">
        <f>IF(COUNTA(C280:C280)&gt;0,MAX($B$15:$B279)+1, "" )</f>
        <v/>
      </c>
      <c r="C280" s="38"/>
      <c r="D280" s="38"/>
      <c r="E280" s="38"/>
      <c r="F280" s="38"/>
      <c r="G280" s="38"/>
      <c r="H280" s="38"/>
      <c r="I280" s="38"/>
      <c r="J280" s="2" t="str">
        <f>IF(C280&gt;"",MAX($J$11:$J279)+1, "" )</f>
        <v/>
      </c>
      <c r="K280" s="2">
        <f t="shared" si="40"/>
        <v>0</v>
      </c>
      <c r="L280" s="31"/>
      <c r="M280" s="31"/>
      <c r="N280" s="83">
        <f>SUMIF('2 - Planting Details'!$B:$B,'1 - Project Details and Scoring'!$J280,'2 - Planting Details'!$F:$F)</f>
        <v>0</v>
      </c>
      <c r="O280" s="83">
        <f>SUMIF('2 - Planting Details'!$B:$B,'1 - Project Details and Scoring'!$J280,'2 - Planting Details'!$L:$L)+SUMIF('2 - Planting Details'!$B:$B,'1 - Project Details and Scoring'!$J280,'2 - Planting Details'!$R:$R)</f>
        <v>0</v>
      </c>
      <c r="P280" s="33"/>
      <c r="Q280" s="83">
        <f t="shared" si="41"/>
        <v>0</v>
      </c>
      <c r="R280" s="83">
        <f t="shared" si="42"/>
        <v>0</v>
      </c>
      <c r="S280" s="83">
        <f t="shared" si="46"/>
        <v>0</v>
      </c>
      <c r="T280" s="84" t="e">
        <f t="shared" si="47"/>
        <v>#DIV/0!</v>
      </c>
      <c r="V280" s="25">
        <f t="shared" si="43"/>
        <v>0</v>
      </c>
      <c r="W280" s="147">
        <f t="shared" si="44"/>
        <v>0</v>
      </c>
      <c r="X280" s="83">
        <f t="shared" si="48"/>
        <v>0</v>
      </c>
      <c r="Y280" s="148" t="e">
        <f t="shared" si="49"/>
        <v>#DIV/0!</v>
      </c>
      <c r="Z280" s="90" t="e">
        <f t="shared" si="45"/>
        <v>#DIV/0!</v>
      </c>
    </row>
    <row r="281" spans="2:26" x14ac:dyDescent="0.25">
      <c r="B281" s="25" t="str">
        <f>IF(COUNTA(C281:C281)&gt;0,MAX($B$15:$B280)+1, "" )</f>
        <v/>
      </c>
      <c r="C281" s="38"/>
      <c r="D281" s="38"/>
      <c r="E281" s="38"/>
      <c r="F281" s="38"/>
      <c r="G281" s="38"/>
      <c r="H281" s="38"/>
      <c r="I281" s="38"/>
      <c r="J281" s="2" t="str">
        <f>IF(C281&gt;"",MAX($J$11:$J280)+1, "" )</f>
        <v/>
      </c>
      <c r="K281" s="2">
        <f t="shared" si="40"/>
        <v>0</v>
      </c>
      <c r="L281" s="31"/>
      <c r="M281" s="31"/>
      <c r="N281" s="83">
        <f>SUMIF('2 - Planting Details'!$B:$B,'1 - Project Details and Scoring'!$J281,'2 - Planting Details'!$F:$F)</f>
        <v>0</v>
      </c>
      <c r="O281" s="83">
        <f>SUMIF('2 - Planting Details'!$B:$B,'1 - Project Details and Scoring'!$J281,'2 - Planting Details'!$L:$L)+SUMIF('2 - Planting Details'!$B:$B,'1 - Project Details and Scoring'!$J281,'2 - Planting Details'!$R:$R)</f>
        <v>0</v>
      </c>
      <c r="P281" s="33"/>
      <c r="Q281" s="83">
        <f t="shared" si="41"/>
        <v>0</v>
      </c>
      <c r="R281" s="83">
        <f t="shared" si="42"/>
        <v>0</v>
      </c>
      <c r="S281" s="83">
        <f t="shared" si="46"/>
        <v>0</v>
      </c>
      <c r="T281" s="84" t="e">
        <f t="shared" si="47"/>
        <v>#DIV/0!</v>
      </c>
      <c r="V281" s="25">
        <f t="shared" si="43"/>
        <v>0</v>
      </c>
      <c r="W281" s="147">
        <f t="shared" si="44"/>
        <v>0</v>
      </c>
      <c r="X281" s="83">
        <f t="shared" si="48"/>
        <v>0</v>
      </c>
      <c r="Y281" s="148" t="e">
        <f t="shared" si="49"/>
        <v>#DIV/0!</v>
      </c>
      <c r="Z281" s="90" t="e">
        <f t="shared" si="45"/>
        <v>#DIV/0!</v>
      </c>
    </row>
    <row r="282" spans="2:26" x14ac:dyDescent="0.25">
      <c r="B282" s="25" t="str">
        <f>IF(COUNTA(C282:C282)&gt;0,MAX($B$15:$B281)+1, "" )</f>
        <v/>
      </c>
      <c r="C282" s="38"/>
      <c r="D282" s="38"/>
      <c r="E282" s="38"/>
      <c r="F282" s="38"/>
      <c r="G282" s="38"/>
      <c r="H282" s="38"/>
      <c r="I282" s="38"/>
      <c r="J282" s="2" t="str">
        <f>IF(C282&gt;"",MAX($J$11:$J281)+1, "" )</f>
        <v/>
      </c>
      <c r="K282" s="2">
        <f t="shared" si="40"/>
        <v>0</v>
      </c>
      <c r="L282" s="31"/>
      <c r="M282" s="31"/>
      <c r="N282" s="83">
        <f>SUMIF('2 - Planting Details'!$B:$B,'1 - Project Details and Scoring'!$J282,'2 - Planting Details'!$F:$F)</f>
        <v>0</v>
      </c>
      <c r="O282" s="83">
        <f>SUMIF('2 - Planting Details'!$B:$B,'1 - Project Details and Scoring'!$J282,'2 - Planting Details'!$L:$L)+SUMIF('2 - Planting Details'!$B:$B,'1 - Project Details and Scoring'!$J282,'2 - Planting Details'!$R:$R)</f>
        <v>0</v>
      </c>
      <c r="P282" s="33"/>
      <c r="Q282" s="83">
        <f t="shared" si="41"/>
        <v>0</v>
      </c>
      <c r="R282" s="83">
        <f t="shared" si="42"/>
        <v>0</v>
      </c>
      <c r="S282" s="83">
        <f t="shared" si="46"/>
        <v>0</v>
      </c>
      <c r="T282" s="84" t="e">
        <f t="shared" si="47"/>
        <v>#DIV/0!</v>
      </c>
      <c r="V282" s="25">
        <f t="shared" si="43"/>
        <v>0</v>
      </c>
      <c r="W282" s="147">
        <f t="shared" si="44"/>
        <v>0</v>
      </c>
      <c r="X282" s="83">
        <f t="shared" si="48"/>
        <v>0</v>
      </c>
      <c r="Y282" s="148" t="e">
        <f t="shared" si="49"/>
        <v>#DIV/0!</v>
      </c>
      <c r="Z282" s="90" t="e">
        <f t="shared" si="45"/>
        <v>#DIV/0!</v>
      </c>
    </row>
    <row r="283" spans="2:26" x14ac:dyDescent="0.25">
      <c r="B283" s="25" t="str">
        <f>IF(COUNTA(C283:C283)&gt;0,MAX($B$15:$B282)+1, "" )</f>
        <v/>
      </c>
      <c r="C283" s="38"/>
      <c r="D283" s="38"/>
      <c r="E283" s="38"/>
      <c r="F283" s="38"/>
      <c r="G283" s="38"/>
      <c r="H283" s="38"/>
      <c r="I283" s="38"/>
      <c r="J283" s="2" t="str">
        <f>IF(C283&gt;"",MAX($J$11:$J282)+1, "" )</f>
        <v/>
      </c>
      <c r="K283" s="2">
        <f t="shared" si="40"/>
        <v>0</v>
      </c>
      <c r="L283" s="31"/>
      <c r="M283" s="31"/>
      <c r="N283" s="83">
        <f>SUMIF('2 - Planting Details'!$B:$B,'1 - Project Details and Scoring'!$J283,'2 - Planting Details'!$F:$F)</f>
        <v>0</v>
      </c>
      <c r="O283" s="83">
        <f>SUMIF('2 - Planting Details'!$B:$B,'1 - Project Details and Scoring'!$J283,'2 - Planting Details'!$L:$L)+SUMIF('2 - Planting Details'!$B:$B,'1 - Project Details and Scoring'!$J283,'2 - Planting Details'!$R:$R)</f>
        <v>0</v>
      </c>
      <c r="P283" s="33"/>
      <c r="Q283" s="83">
        <f t="shared" si="41"/>
        <v>0</v>
      </c>
      <c r="R283" s="83">
        <f t="shared" si="42"/>
        <v>0</v>
      </c>
      <c r="S283" s="83">
        <f t="shared" si="46"/>
        <v>0</v>
      </c>
      <c r="T283" s="84" t="e">
        <f t="shared" si="47"/>
        <v>#DIV/0!</v>
      </c>
      <c r="V283" s="25">
        <f t="shared" si="43"/>
        <v>0</v>
      </c>
      <c r="W283" s="147">
        <f t="shared" si="44"/>
        <v>0</v>
      </c>
      <c r="X283" s="83">
        <f t="shared" si="48"/>
        <v>0</v>
      </c>
      <c r="Y283" s="148" t="e">
        <f t="shared" si="49"/>
        <v>#DIV/0!</v>
      </c>
      <c r="Z283" s="90" t="e">
        <f t="shared" si="45"/>
        <v>#DIV/0!</v>
      </c>
    </row>
    <row r="284" spans="2:26" x14ac:dyDescent="0.25">
      <c r="B284" s="25" t="str">
        <f>IF(COUNTA(C284:C284)&gt;0,MAX($B$15:$B283)+1, "" )</f>
        <v/>
      </c>
      <c r="C284" s="38"/>
      <c r="D284" s="38"/>
      <c r="E284" s="38"/>
      <c r="F284" s="38"/>
      <c r="G284" s="38"/>
      <c r="H284" s="38"/>
      <c r="I284" s="38"/>
      <c r="J284" s="2" t="str">
        <f>IF(C284&gt;"",MAX($J$11:$J283)+1, "" )</f>
        <v/>
      </c>
      <c r="K284" s="2">
        <f t="shared" si="40"/>
        <v>0</v>
      </c>
      <c r="L284" s="31"/>
      <c r="M284" s="31"/>
      <c r="N284" s="83">
        <f>SUMIF('2 - Planting Details'!$B:$B,'1 - Project Details and Scoring'!$J284,'2 - Planting Details'!$F:$F)</f>
        <v>0</v>
      </c>
      <c r="O284" s="83">
        <f>SUMIF('2 - Planting Details'!$B:$B,'1 - Project Details and Scoring'!$J284,'2 - Planting Details'!$L:$L)+SUMIF('2 - Planting Details'!$B:$B,'1 - Project Details and Scoring'!$J284,'2 - Planting Details'!$R:$R)</f>
        <v>0</v>
      </c>
      <c r="P284" s="33"/>
      <c r="Q284" s="83">
        <f t="shared" si="41"/>
        <v>0</v>
      </c>
      <c r="R284" s="83">
        <f t="shared" si="42"/>
        <v>0</v>
      </c>
      <c r="S284" s="83">
        <f t="shared" si="46"/>
        <v>0</v>
      </c>
      <c r="T284" s="84" t="e">
        <f t="shared" si="47"/>
        <v>#DIV/0!</v>
      </c>
      <c r="V284" s="25">
        <f t="shared" si="43"/>
        <v>0</v>
      </c>
      <c r="W284" s="147">
        <f t="shared" si="44"/>
        <v>0</v>
      </c>
      <c r="X284" s="83">
        <f t="shared" si="48"/>
        <v>0</v>
      </c>
      <c r="Y284" s="148" t="e">
        <f t="shared" si="49"/>
        <v>#DIV/0!</v>
      </c>
      <c r="Z284" s="90" t="e">
        <f t="shared" si="45"/>
        <v>#DIV/0!</v>
      </c>
    </row>
    <row r="285" spans="2:26" x14ac:dyDescent="0.25">
      <c r="B285" s="25" t="str">
        <f>IF(COUNTA(C285:C285)&gt;0,MAX($B$15:$B284)+1, "" )</f>
        <v/>
      </c>
      <c r="C285" s="38"/>
      <c r="D285" s="38"/>
      <c r="E285" s="38"/>
      <c r="F285" s="38"/>
      <c r="G285" s="38"/>
      <c r="H285" s="38"/>
      <c r="I285" s="38"/>
      <c r="J285" s="2" t="str">
        <f>IF(C285&gt;"",MAX($J$11:$J284)+1, "" )</f>
        <v/>
      </c>
      <c r="K285" s="2">
        <f t="shared" si="40"/>
        <v>0</v>
      </c>
      <c r="L285" s="31"/>
      <c r="M285" s="31"/>
      <c r="N285" s="83">
        <f>SUMIF('2 - Planting Details'!$B:$B,'1 - Project Details and Scoring'!$J285,'2 - Planting Details'!$F:$F)</f>
        <v>0</v>
      </c>
      <c r="O285" s="83">
        <f>SUMIF('2 - Planting Details'!$B:$B,'1 - Project Details and Scoring'!$J285,'2 - Planting Details'!$L:$L)+SUMIF('2 - Planting Details'!$B:$B,'1 - Project Details and Scoring'!$J285,'2 - Planting Details'!$R:$R)</f>
        <v>0</v>
      </c>
      <c r="P285" s="33"/>
      <c r="Q285" s="83">
        <f t="shared" si="41"/>
        <v>0</v>
      </c>
      <c r="R285" s="83">
        <f t="shared" si="42"/>
        <v>0</v>
      </c>
      <c r="S285" s="83">
        <f t="shared" si="46"/>
        <v>0</v>
      </c>
      <c r="T285" s="84" t="e">
        <f t="shared" si="47"/>
        <v>#DIV/0!</v>
      </c>
      <c r="V285" s="25">
        <f t="shared" si="43"/>
        <v>0</v>
      </c>
      <c r="W285" s="147">
        <f t="shared" si="44"/>
        <v>0</v>
      </c>
      <c r="X285" s="83">
        <f t="shared" si="48"/>
        <v>0</v>
      </c>
      <c r="Y285" s="148" t="e">
        <f t="shared" si="49"/>
        <v>#DIV/0!</v>
      </c>
      <c r="Z285" s="90" t="e">
        <f t="shared" si="45"/>
        <v>#DIV/0!</v>
      </c>
    </row>
    <row r="286" spans="2:26" x14ac:dyDescent="0.25">
      <c r="B286" s="25" t="str">
        <f>IF(COUNTA(C286:C286)&gt;0,MAX($B$15:$B285)+1, "" )</f>
        <v/>
      </c>
      <c r="C286" s="38"/>
      <c r="D286" s="38"/>
      <c r="E286" s="38"/>
      <c r="F286" s="38"/>
      <c r="G286" s="38"/>
      <c r="H286" s="38"/>
      <c r="I286" s="38"/>
      <c r="J286" s="2" t="str">
        <f>IF(C286&gt;"",MAX($J$11:$J285)+1, "" )</f>
        <v/>
      </c>
      <c r="K286" s="2">
        <f t="shared" si="40"/>
        <v>0</v>
      </c>
      <c r="L286" s="31"/>
      <c r="M286" s="31"/>
      <c r="N286" s="83">
        <f>SUMIF('2 - Planting Details'!$B:$B,'1 - Project Details and Scoring'!$J286,'2 - Planting Details'!$F:$F)</f>
        <v>0</v>
      </c>
      <c r="O286" s="83">
        <f>SUMIF('2 - Planting Details'!$B:$B,'1 - Project Details and Scoring'!$J286,'2 - Planting Details'!$L:$L)+SUMIF('2 - Planting Details'!$B:$B,'1 - Project Details and Scoring'!$J286,'2 - Planting Details'!$R:$R)</f>
        <v>0</v>
      </c>
      <c r="P286" s="33"/>
      <c r="Q286" s="83">
        <f t="shared" si="41"/>
        <v>0</v>
      </c>
      <c r="R286" s="83">
        <f t="shared" si="42"/>
        <v>0</v>
      </c>
      <c r="S286" s="83">
        <f t="shared" si="46"/>
        <v>0</v>
      </c>
      <c r="T286" s="84" t="e">
        <f t="shared" si="47"/>
        <v>#DIV/0!</v>
      </c>
      <c r="V286" s="25">
        <f t="shared" si="43"/>
        <v>0</v>
      </c>
      <c r="W286" s="147">
        <f t="shared" si="44"/>
        <v>0</v>
      </c>
      <c r="X286" s="83">
        <f t="shared" si="48"/>
        <v>0</v>
      </c>
      <c r="Y286" s="148" t="e">
        <f t="shared" si="49"/>
        <v>#DIV/0!</v>
      </c>
      <c r="Z286" s="90" t="e">
        <f t="shared" si="45"/>
        <v>#DIV/0!</v>
      </c>
    </row>
    <row r="287" spans="2:26" x14ac:dyDescent="0.25">
      <c r="B287" s="25" t="str">
        <f>IF(COUNTA(C287:C287)&gt;0,MAX($B$15:$B286)+1, "" )</f>
        <v/>
      </c>
      <c r="C287" s="38"/>
      <c r="D287" s="38"/>
      <c r="E287" s="38"/>
      <c r="F287" s="38"/>
      <c r="G287" s="38"/>
      <c r="H287" s="38"/>
      <c r="I287" s="38"/>
      <c r="J287" s="2" t="str">
        <f>IF(C287&gt;"",MAX($J$11:$J286)+1, "" )</f>
        <v/>
      </c>
      <c r="K287" s="2">
        <f t="shared" si="40"/>
        <v>0</v>
      </c>
      <c r="L287" s="31"/>
      <c r="M287" s="31"/>
      <c r="N287" s="83">
        <f>SUMIF('2 - Planting Details'!$B:$B,'1 - Project Details and Scoring'!$J287,'2 - Planting Details'!$F:$F)</f>
        <v>0</v>
      </c>
      <c r="O287" s="83">
        <f>SUMIF('2 - Planting Details'!$B:$B,'1 - Project Details and Scoring'!$J287,'2 - Planting Details'!$L:$L)+SUMIF('2 - Planting Details'!$B:$B,'1 - Project Details and Scoring'!$J287,'2 - Planting Details'!$R:$R)</f>
        <v>0</v>
      </c>
      <c r="P287" s="33"/>
      <c r="Q287" s="83">
        <f t="shared" si="41"/>
        <v>0</v>
      </c>
      <c r="R287" s="83">
        <f t="shared" si="42"/>
        <v>0</v>
      </c>
      <c r="S287" s="83">
        <f t="shared" si="46"/>
        <v>0</v>
      </c>
      <c r="T287" s="84" t="e">
        <f t="shared" si="47"/>
        <v>#DIV/0!</v>
      </c>
      <c r="V287" s="25">
        <f t="shared" si="43"/>
        <v>0</v>
      </c>
      <c r="W287" s="147">
        <f t="shared" si="44"/>
        <v>0</v>
      </c>
      <c r="X287" s="83">
        <f t="shared" si="48"/>
        <v>0</v>
      </c>
      <c r="Y287" s="148" t="e">
        <f t="shared" si="49"/>
        <v>#DIV/0!</v>
      </c>
      <c r="Z287" s="90" t="e">
        <f t="shared" si="45"/>
        <v>#DIV/0!</v>
      </c>
    </row>
    <row r="288" spans="2:26" x14ac:dyDescent="0.25">
      <c r="B288" s="25" t="str">
        <f>IF(COUNTA(C288:C288)&gt;0,MAX($B$15:$B287)+1, "" )</f>
        <v/>
      </c>
      <c r="C288" s="38"/>
      <c r="D288" s="38"/>
      <c r="E288" s="38"/>
      <c r="F288" s="38"/>
      <c r="G288" s="38"/>
      <c r="H288" s="38"/>
      <c r="I288" s="38"/>
      <c r="J288" s="2" t="str">
        <f>IF(C288&gt;"",MAX($J$11:$J287)+1, "" )</f>
        <v/>
      </c>
      <c r="K288" s="2">
        <f t="shared" si="40"/>
        <v>0</v>
      </c>
      <c r="L288" s="31"/>
      <c r="M288" s="31"/>
      <c r="N288" s="83">
        <f>SUMIF('2 - Planting Details'!$B:$B,'1 - Project Details and Scoring'!$J288,'2 - Planting Details'!$F:$F)</f>
        <v>0</v>
      </c>
      <c r="O288" s="83">
        <f>SUMIF('2 - Planting Details'!$B:$B,'1 - Project Details and Scoring'!$J288,'2 - Planting Details'!$L:$L)+SUMIF('2 - Planting Details'!$B:$B,'1 - Project Details and Scoring'!$J288,'2 - Planting Details'!$R:$R)</f>
        <v>0</v>
      </c>
      <c r="P288" s="33"/>
      <c r="Q288" s="83">
        <f t="shared" si="41"/>
        <v>0</v>
      </c>
      <c r="R288" s="83">
        <f t="shared" si="42"/>
        <v>0</v>
      </c>
      <c r="S288" s="83">
        <f t="shared" si="46"/>
        <v>0</v>
      </c>
      <c r="T288" s="84" t="e">
        <f t="shared" si="47"/>
        <v>#DIV/0!</v>
      </c>
      <c r="V288" s="25">
        <f t="shared" si="43"/>
        <v>0</v>
      </c>
      <c r="W288" s="147">
        <f t="shared" si="44"/>
        <v>0</v>
      </c>
      <c r="X288" s="83">
        <f t="shared" si="48"/>
        <v>0</v>
      </c>
      <c r="Y288" s="148" t="e">
        <f t="shared" si="49"/>
        <v>#DIV/0!</v>
      </c>
      <c r="Z288" s="90" t="e">
        <f t="shared" si="45"/>
        <v>#DIV/0!</v>
      </c>
    </row>
    <row r="289" spans="2:26" x14ac:dyDescent="0.25">
      <c r="B289" s="25" t="str">
        <f>IF(COUNTA(C289:C289)&gt;0,MAX($B$15:$B288)+1, "" )</f>
        <v/>
      </c>
      <c r="C289" s="38"/>
      <c r="D289" s="38"/>
      <c r="E289" s="38"/>
      <c r="F289" s="38"/>
      <c r="G289" s="38"/>
      <c r="H289" s="38"/>
      <c r="I289" s="38"/>
      <c r="J289" s="2" t="str">
        <f>IF(C289&gt;"",MAX($J$11:$J288)+1, "" )</f>
        <v/>
      </c>
      <c r="K289" s="2">
        <f t="shared" si="40"/>
        <v>0</v>
      </c>
      <c r="L289" s="31"/>
      <c r="M289" s="31"/>
      <c r="N289" s="83">
        <f>SUMIF('2 - Planting Details'!$B:$B,'1 - Project Details and Scoring'!$J289,'2 - Planting Details'!$F:$F)</f>
        <v>0</v>
      </c>
      <c r="O289" s="83">
        <f>SUMIF('2 - Planting Details'!$B:$B,'1 - Project Details and Scoring'!$J289,'2 - Planting Details'!$L:$L)+SUMIF('2 - Planting Details'!$B:$B,'1 - Project Details and Scoring'!$J289,'2 - Planting Details'!$R:$R)</f>
        <v>0</v>
      </c>
      <c r="P289" s="33"/>
      <c r="Q289" s="83">
        <f t="shared" si="41"/>
        <v>0</v>
      </c>
      <c r="R289" s="83">
        <f t="shared" si="42"/>
        <v>0</v>
      </c>
      <c r="S289" s="83">
        <f t="shared" si="46"/>
        <v>0</v>
      </c>
      <c r="T289" s="84" t="e">
        <f t="shared" si="47"/>
        <v>#DIV/0!</v>
      </c>
      <c r="V289" s="25">
        <f t="shared" si="43"/>
        <v>0</v>
      </c>
      <c r="W289" s="147">
        <f t="shared" si="44"/>
        <v>0</v>
      </c>
      <c r="X289" s="83">
        <f t="shared" si="48"/>
        <v>0</v>
      </c>
      <c r="Y289" s="148" t="e">
        <f t="shared" si="49"/>
        <v>#DIV/0!</v>
      </c>
      <c r="Z289" s="90" t="e">
        <f t="shared" si="45"/>
        <v>#DIV/0!</v>
      </c>
    </row>
    <row r="290" spans="2:26" x14ac:dyDescent="0.25">
      <c r="B290" s="25" t="str">
        <f>IF(COUNTA(C290:C290)&gt;0,MAX($B$15:$B289)+1, "" )</f>
        <v/>
      </c>
      <c r="C290" s="38"/>
      <c r="D290" s="38"/>
      <c r="E290" s="38"/>
      <c r="F290" s="38"/>
      <c r="G290" s="38"/>
      <c r="H290" s="38"/>
      <c r="I290" s="38"/>
      <c r="J290" s="2" t="str">
        <f>IF(C290&gt;"",MAX($J$11:$J289)+1, "" )</f>
        <v/>
      </c>
      <c r="K290" s="2">
        <f t="shared" si="40"/>
        <v>0</v>
      </c>
      <c r="L290" s="31"/>
      <c r="M290" s="31"/>
      <c r="N290" s="83">
        <f>SUMIF('2 - Planting Details'!$B:$B,'1 - Project Details and Scoring'!$J290,'2 - Planting Details'!$F:$F)</f>
        <v>0</v>
      </c>
      <c r="O290" s="83">
        <f>SUMIF('2 - Planting Details'!$B:$B,'1 - Project Details and Scoring'!$J290,'2 - Planting Details'!$L:$L)+SUMIF('2 - Planting Details'!$B:$B,'1 - Project Details and Scoring'!$J290,'2 - Planting Details'!$R:$R)</f>
        <v>0</v>
      </c>
      <c r="P290" s="33"/>
      <c r="Q290" s="83">
        <f t="shared" si="41"/>
        <v>0</v>
      </c>
      <c r="R290" s="83">
        <f t="shared" si="42"/>
        <v>0</v>
      </c>
      <c r="S290" s="83">
        <f t="shared" si="46"/>
        <v>0</v>
      </c>
      <c r="T290" s="84" t="e">
        <f t="shared" si="47"/>
        <v>#DIV/0!</v>
      </c>
      <c r="V290" s="25">
        <f t="shared" si="43"/>
        <v>0</v>
      </c>
      <c r="W290" s="147">
        <f t="shared" si="44"/>
        <v>0</v>
      </c>
      <c r="X290" s="83">
        <f t="shared" si="48"/>
        <v>0</v>
      </c>
      <c r="Y290" s="148" t="e">
        <f t="shared" si="49"/>
        <v>#DIV/0!</v>
      </c>
      <c r="Z290" s="90" t="e">
        <f t="shared" si="45"/>
        <v>#DIV/0!</v>
      </c>
    </row>
    <row r="291" spans="2:26" x14ac:dyDescent="0.25">
      <c r="B291" s="25" t="str">
        <f>IF(COUNTA(C291:C291)&gt;0,MAX($B$15:$B290)+1, "" )</f>
        <v/>
      </c>
      <c r="C291" s="38"/>
      <c r="D291" s="38"/>
      <c r="E291" s="38"/>
      <c r="F291" s="38"/>
      <c r="G291" s="38"/>
      <c r="H291" s="38"/>
      <c r="I291" s="38"/>
      <c r="J291" s="2" t="str">
        <f>IF(C291&gt;"",MAX($J$11:$J290)+1, "" )</f>
        <v/>
      </c>
      <c r="K291" s="2">
        <f t="shared" si="40"/>
        <v>0</v>
      </c>
      <c r="L291" s="31"/>
      <c r="M291" s="31"/>
      <c r="N291" s="83">
        <f>SUMIF('2 - Planting Details'!$B:$B,'1 - Project Details and Scoring'!$J291,'2 - Planting Details'!$F:$F)</f>
        <v>0</v>
      </c>
      <c r="O291" s="83">
        <f>SUMIF('2 - Planting Details'!$B:$B,'1 - Project Details and Scoring'!$J291,'2 - Planting Details'!$L:$L)+SUMIF('2 - Planting Details'!$B:$B,'1 - Project Details and Scoring'!$J291,'2 - Planting Details'!$R:$R)</f>
        <v>0</v>
      </c>
      <c r="P291" s="33"/>
      <c r="Q291" s="83">
        <f t="shared" si="41"/>
        <v>0</v>
      </c>
      <c r="R291" s="83">
        <f t="shared" si="42"/>
        <v>0</v>
      </c>
      <c r="S291" s="83">
        <f t="shared" si="46"/>
        <v>0</v>
      </c>
      <c r="T291" s="84" t="e">
        <f t="shared" si="47"/>
        <v>#DIV/0!</v>
      </c>
      <c r="V291" s="25">
        <f t="shared" si="43"/>
        <v>0</v>
      </c>
      <c r="W291" s="147">
        <f t="shared" si="44"/>
        <v>0</v>
      </c>
      <c r="X291" s="83">
        <f t="shared" si="48"/>
        <v>0</v>
      </c>
      <c r="Y291" s="148" t="e">
        <f t="shared" si="49"/>
        <v>#DIV/0!</v>
      </c>
      <c r="Z291" s="90" t="e">
        <f t="shared" si="45"/>
        <v>#DIV/0!</v>
      </c>
    </row>
    <row r="292" spans="2:26" x14ac:dyDescent="0.25">
      <c r="B292" s="25" t="str">
        <f>IF(COUNTA(C292:C292)&gt;0,MAX($B$15:$B291)+1, "" )</f>
        <v/>
      </c>
      <c r="C292" s="38"/>
      <c r="D292" s="38"/>
      <c r="E292" s="38"/>
      <c r="F292" s="38"/>
      <c r="G292" s="38"/>
      <c r="H292" s="38"/>
      <c r="I292" s="38"/>
      <c r="J292" s="2" t="str">
        <f>IF(C292&gt;"",MAX($J$11:$J291)+1, "" )</f>
        <v/>
      </c>
      <c r="K292" s="2">
        <f t="shared" si="40"/>
        <v>0</v>
      </c>
      <c r="L292" s="31"/>
      <c r="M292" s="31"/>
      <c r="N292" s="83">
        <f>SUMIF('2 - Planting Details'!$B:$B,'1 - Project Details and Scoring'!$J292,'2 - Planting Details'!$F:$F)</f>
        <v>0</v>
      </c>
      <c r="O292" s="83">
        <f>SUMIF('2 - Planting Details'!$B:$B,'1 - Project Details and Scoring'!$J292,'2 - Planting Details'!$L:$L)+SUMIF('2 - Planting Details'!$B:$B,'1 - Project Details and Scoring'!$J292,'2 - Planting Details'!$R:$R)</f>
        <v>0</v>
      </c>
      <c r="P292" s="33"/>
      <c r="Q292" s="83">
        <f t="shared" si="41"/>
        <v>0</v>
      </c>
      <c r="R292" s="83">
        <f t="shared" si="42"/>
        <v>0</v>
      </c>
      <c r="S292" s="83">
        <f t="shared" si="46"/>
        <v>0</v>
      </c>
      <c r="T292" s="84" t="e">
        <f t="shared" si="47"/>
        <v>#DIV/0!</v>
      </c>
      <c r="V292" s="25">
        <f t="shared" si="43"/>
        <v>0</v>
      </c>
      <c r="W292" s="147">
        <f t="shared" si="44"/>
        <v>0</v>
      </c>
      <c r="X292" s="83">
        <f t="shared" si="48"/>
        <v>0</v>
      </c>
      <c r="Y292" s="148" t="e">
        <f t="shared" si="49"/>
        <v>#DIV/0!</v>
      </c>
      <c r="Z292" s="90" t="e">
        <f t="shared" si="45"/>
        <v>#DIV/0!</v>
      </c>
    </row>
    <row r="293" spans="2:26" x14ac:dyDescent="0.25">
      <c r="B293" s="25" t="str">
        <f>IF(COUNTA(C293:C293)&gt;0,MAX($B$15:$B292)+1, "" )</f>
        <v/>
      </c>
      <c r="C293" s="38"/>
      <c r="D293" s="38"/>
      <c r="E293" s="38"/>
      <c r="F293" s="38"/>
      <c r="G293" s="38"/>
      <c r="H293" s="38"/>
      <c r="I293" s="38"/>
      <c r="J293" s="2" t="str">
        <f>IF(C293&gt;"",MAX($J$11:$J292)+1, "" )</f>
        <v/>
      </c>
      <c r="K293" s="2">
        <f t="shared" si="40"/>
        <v>0</v>
      </c>
      <c r="L293" s="31"/>
      <c r="M293" s="31"/>
      <c r="N293" s="83">
        <f>SUMIF('2 - Planting Details'!$B:$B,'1 - Project Details and Scoring'!$J293,'2 - Planting Details'!$F:$F)</f>
        <v>0</v>
      </c>
      <c r="O293" s="83">
        <f>SUMIF('2 - Planting Details'!$B:$B,'1 - Project Details and Scoring'!$J293,'2 - Planting Details'!$L:$L)+SUMIF('2 - Planting Details'!$B:$B,'1 - Project Details and Scoring'!$J293,'2 - Planting Details'!$R:$R)</f>
        <v>0</v>
      </c>
      <c r="P293" s="33"/>
      <c r="Q293" s="83">
        <f t="shared" si="41"/>
        <v>0</v>
      </c>
      <c r="R293" s="83">
        <f t="shared" si="42"/>
        <v>0</v>
      </c>
      <c r="S293" s="83">
        <f t="shared" si="46"/>
        <v>0</v>
      </c>
      <c r="T293" s="84" t="e">
        <f t="shared" si="47"/>
        <v>#DIV/0!</v>
      </c>
      <c r="V293" s="25">
        <f t="shared" si="43"/>
        <v>0</v>
      </c>
      <c r="W293" s="147">
        <f t="shared" si="44"/>
        <v>0</v>
      </c>
      <c r="X293" s="83">
        <f t="shared" si="48"/>
        <v>0</v>
      </c>
      <c r="Y293" s="148" t="e">
        <f t="shared" si="49"/>
        <v>#DIV/0!</v>
      </c>
      <c r="Z293" s="90" t="e">
        <f t="shared" si="45"/>
        <v>#DIV/0!</v>
      </c>
    </row>
    <row r="294" spans="2:26" x14ac:dyDescent="0.25">
      <c r="B294" s="25" t="str">
        <f>IF(COUNTA(C294:C294)&gt;0,MAX($B$15:$B293)+1, "" )</f>
        <v/>
      </c>
      <c r="C294" s="38"/>
      <c r="D294" s="38"/>
      <c r="E294" s="38"/>
      <c r="F294" s="38"/>
      <c r="G294" s="38"/>
      <c r="H294" s="38"/>
      <c r="I294" s="38"/>
      <c r="J294" s="2" t="str">
        <f>IF(C294&gt;"",MAX($J$11:$J293)+1, "" )</f>
        <v/>
      </c>
      <c r="K294" s="2">
        <f t="shared" si="40"/>
        <v>0</v>
      </c>
      <c r="L294" s="31"/>
      <c r="M294" s="31"/>
      <c r="N294" s="83">
        <f>SUMIF('2 - Planting Details'!$B:$B,'1 - Project Details and Scoring'!$J294,'2 - Planting Details'!$F:$F)</f>
        <v>0</v>
      </c>
      <c r="O294" s="83">
        <f>SUMIF('2 - Planting Details'!$B:$B,'1 - Project Details and Scoring'!$J294,'2 - Planting Details'!$L:$L)+SUMIF('2 - Planting Details'!$B:$B,'1 - Project Details and Scoring'!$J294,'2 - Planting Details'!$R:$R)</f>
        <v>0</v>
      </c>
      <c r="P294" s="33"/>
      <c r="Q294" s="83">
        <f t="shared" si="41"/>
        <v>0</v>
      </c>
      <c r="R294" s="83">
        <f t="shared" si="42"/>
        <v>0</v>
      </c>
      <c r="S294" s="83">
        <f t="shared" si="46"/>
        <v>0</v>
      </c>
      <c r="T294" s="84" t="e">
        <f t="shared" si="47"/>
        <v>#DIV/0!</v>
      </c>
      <c r="V294" s="25">
        <f t="shared" si="43"/>
        <v>0</v>
      </c>
      <c r="W294" s="147">
        <f t="shared" si="44"/>
        <v>0</v>
      </c>
      <c r="X294" s="83">
        <f t="shared" si="48"/>
        <v>0</v>
      </c>
      <c r="Y294" s="148" t="e">
        <f t="shared" si="49"/>
        <v>#DIV/0!</v>
      </c>
      <c r="Z294" s="90" t="e">
        <f t="shared" si="45"/>
        <v>#DIV/0!</v>
      </c>
    </row>
    <row r="295" spans="2:26" x14ac:dyDescent="0.25">
      <c r="B295" s="25" t="str">
        <f>IF(COUNTA(C295:C295)&gt;0,MAX($B$15:$B294)+1, "" )</f>
        <v/>
      </c>
      <c r="C295" s="38"/>
      <c r="D295" s="38"/>
      <c r="E295" s="38"/>
      <c r="F295" s="38"/>
      <c r="G295" s="38"/>
      <c r="H295" s="38"/>
      <c r="I295" s="38"/>
      <c r="J295" s="2" t="str">
        <f>IF(C295&gt;"",MAX($J$11:$J294)+1, "" )</f>
        <v/>
      </c>
      <c r="K295" s="2">
        <f t="shared" si="40"/>
        <v>0</v>
      </c>
      <c r="L295" s="31"/>
      <c r="M295" s="31"/>
      <c r="N295" s="83">
        <f>SUMIF('2 - Planting Details'!$B:$B,'1 - Project Details and Scoring'!$J295,'2 - Planting Details'!$F:$F)</f>
        <v>0</v>
      </c>
      <c r="O295" s="83">
        <f>SUMIF('2 - Planting Details'!$B:$B,'1 - Project Details and Scoring'!$J295,'2 - Planting Details'!$L:$L)+SUMIF('2 - Planting Details'!$B:$B,'1 - Project Details and Scoring'!$J295,'2 - Planting Details'!$R:$R)</f>
        <v>0</v>
      </c>
      <c r="P295" s="33"/>
      <c r="Q295" s="83">
        <f t="shared" si="41"/>
        <v>0</v>
      </c>
      <c r="R295" s="83">
        <f t="shared" si="42"/>
        <v>0</v>
      </c>
      <c r="S295" s="83">
        <f t="shared" si="46"/>
        <v>0</v>
      </c>
      <c r="T295" s="84" t="e">
        <f t="shared" si="47"/>
        <v>#DIV/0!</v>
      </c>
      <c r="V295" s="25">
        <f t="shared" si="43"/>
        <v>0</v>
      </c>
      <c r="W295" s="147">
        <f t="shared" si="44"/>
        <v>0</v>
      </c>
      <c r="X295" s="83">
        <f t="shared" si="48"/>
        <v>0</v>
      </c>
      <c r="Y295" s="148" t="e">
        <f t="shared" si="49"/>
        <v>#DIV/0!</v>
      </c>
      <c r="Z295" s="90" t="e">
        <f t="shared" si="45"/>
        <v>#DIV/0!</v>
      </c>
    </row>
    <row r="296" spans="2:26" x14ac:dyDescent="0.25">
      <c r="B296" s="25" t="str">
        <f>IF(COUNTA(C296:C296)&gt;0,MAX($B$15:$B295)+1, "" )</f>
        <v/>
      </c>
      <c r="C296" s="38"/>
      <c r="D296" s="38"/>
      <c r="E296" s="38"/>
      <c r="F296" s="38"/>
      <c r="G296" s="38"/>
      <c r="H296" s="38"/>
      <c r="I296" s="38"/>
      <c r="J296" s="2" t="str">
        <f>IF(C296&gt;"",MAX($J$11:$J295)+1, "" )</f>
        <v/>
      </c>
      <c r="K296" s="2">
        <f t="shared" si="40"/>
        <v>0</v>
      </c>
      <c r="L296" s="31"/>
      <c r="M296" s="31"/>
      <c r="N296" s="83">
        <f>SUMIF('2 - Planting Details'!$B:$B,'1 - Project Details and Scoring'!$J296,'2 - Planting Details'!$F:$F)</f>
        <v>0</v>
      </c>
      <c r="O296" s="83">
        <f>SUMIF('2 - Planting Details'!$B:$B,'1 - Project Details and Scoring'!$J296,'2 - Planting Details'!$L:$L)+SUMIF('2 - Planting Details'!$B:$B,'1 - Project Details and Scoring'!$J296,'2 - Planting Details'!$R:$R)</f>
        <v>0</v>
      </c>
      <c r="P296" s="33"/>
      <c r="Q296" s="83">
        <f t="shared" si="41"/>
        <v>0</v>
      </c>
      <c r="R296" s="83">
        <f t="shared" si="42"/>
        <v>0</v>
      </c>
      <c r="S296" s="83">
        <f t="shared" si="46"/>
        <v>0</v>
      </c>
      <c r="T296" s="84" t="e">
        <f t="shared" si="47"/>
        <v>#DIV/0!</v>
      </c>
      <c r="V296" s="25">
        <f t="shared" si="43"/>
        <v>0</v>
      </c>
      <c r="W296" s="147">
        <f t="shared" si="44"/>
        <v>0</v>
      </c>
      <c r="X296" s="83">
        <f t="shared" si="48"/>
        <v>0</v>
      </c>
      <c r="Y296" s="148" t="e">
        <f t="shared" si="49"/>
        <v>#DIV/0!</v>
      </c>
      <c r="Z296" s="90" t="e">
        <f t="shared" si="45"/>
        <v>#DIV/0!</v>
      </c>
    </row>
    <row r="297" spans="2:26" x14ac:dyDescent="0.25">
      <c r="B297" s="25" t="str">
        <f>IF(COUNTA(C297:C297)&gt;0,MAX($B$15:$B296)+1, "" )</f>
        <v/>
      </c>
      <c r="C297" s="38"/>
      <c r="D297" s="38"/>
      <c r="E297" s="38"/>
      <c r="F297" s="38"/>
      <c r="G297" s="38"/>
      <c r="H297" s="38"/>
      <c r="I297" s="38"/>
      <c r="J297" s="2" t="str">
        <f>IF(C297&gt;"",MAX($J$11:$J296)+1, "" )</f>
        <v/>
      </c>
      <c r="K297" s="2">
        <f t="shared" si="40"/>
        <v>0</v>
      </c>
      <c r="L297" s="31"/>
      <c r="M297" s="31"/>
      <c r="N297" s="83">
        <f>SUMIF('2 - Planting Details'!$B:$B,'1 - Project Details and Scoring'!$J297,'2 - Planting Details'!$F:$F)</f>
        <v>0</v>
      </c>
      <c r="O297" s="83">
        <f>SUMIF('2 - Planting Details'!$B:$B,'1 - Project Details and Scoring'!$J297,'2 - Planting Details'!$L:$L)+SUMIF('2 - Planting Details'!$B:$B,'1 - Project Details and Scoring'!$J297,'2 - Planting Details'!$R:$R)</f>
        <v>0</v>
      </c>
      <c r="P297" s="33"/>
      <c r="Q297" s="83">
        <f t="shared" si="41"/>
        <v>0</v>
      </c>
      <c r="R297" s="83">
        <f t="shared" si="42"/>
        <v>0</v>
      </c>
      <c r="S297" s="83">
        <f t="shared" si="46"/>
        <v>0</v>
      </c>
      <c r="T297" s="84" t="e">
        <f t="shared" si="47"/>
        <v>#DIV/0!</v>
      </c>
      <c r="V297" s="25">
        <f t="shared" si="43"/>
        <v>0</v>
      </c>
      <c r="W297" s="147">
        <f t="shared" si="44"/>
        <v>0</v>
      </c>
      <c r="X297" s="83">
        <f t="shared" si="48"/>
        <v>0</v>
      </c>
      <c r="Y297" s="148" t="e">
        <f t="shared" si="49"/>
        <v>#DIV/0!</v>
      </c>
      <c r="Z297" s="90" t="e">
        <f t="shared" si="45"/>
        <v>#DIV/0!</v>
      </c>
    </row>
    <row r="298" spans="2:26" x14ac:dyDescent="0.25">
      <c r="B298" s="25" t="str">
        <f>IF(COUNTA(C298:C298)&gt;0,MAX($B$15:$B297)+1, "" )</f>
        <v/>
      </c>
      <c r="C298" s="38"/>
      <c r="D298" s="38"/>
      <c r="E298" s="38"/>
      <c r="F298" s="38"/>
      <c r="G298" s="38"/>
      <c r="H298" s="38"/>
      <c r="I298" s="38"/>
      <c r="J298" s="2" t="str">
        <f>IF(C298&gt;"",MAX($J$11:$J297)+1, "" )</f>
        <v/>
      </c>
      <c r="K298" s="2">
        <f t="shared" si="40"/>
        <v>0</v>
      </c>
      <c r="L298" s="31"/>
      <c r="M298" s="31"/>
      <c r="N298" s="83">
        <f>SUMIF('2 - Planting Details'!$B:$B,'1 - Project Details and Scoring'!$J298,'2 - Planting Details'!$F:$F)</f>
        <v>0</v>
      </c>
      <c r="O298" s="83">
        <f>SUMIF('2 - Planting Details'!$B:$B,'1 - Project Details and Scoring'!$J298,'2 - Planting Details'!$L:$L)+SUMIF('2 - Planting Details'!$B:$B,'1 - Project Details and Scoring'!$J298,'2 - Planting Details'!$R:$R)</f>
        <v>0</v>
      </c>
      <c r="P298" s="33"/>
      <c r="Q298" s="83">
        <f t="shared" si="41"/>
        <v>0</v>
      </c>
      <c r="R298" s="83">
        <f t="shared" si="42"/>
        <v>0</v>
      </c>
      <c r="S298" s="83">
        <f t="shared" si="46"/>
        <v>0</v>
      </c>
      <c r="T298" s="84" t="e">
        <f t="shared" si="47"/>
        <v>#DIV/0!</v>
      </c>
      <c r="V298" s="25">
        <f t="shared" si="43"/>
        <v>0</v>
      </c>
      <c r="W298" s="147">
        <f t="shared" si="44"/>
        <v>0</v>
      </c>
      <c r="X298" s="83">
        <f t="shared" si="48"/>
        <v>0</v>
      </c>
      <c r="Y298" s="148" t="e">
        <f t="shared" si="49"/>
        <v>#DIV/0!</v>
      </c>
      <c r="Z298" s="90" t="e">
        <f t="shared" si="45"/>
        <v>#DIV/0!</v>
      </c>
    </row>
    <row r="299" spans="2:26" x14ac:dyDescent="0.25">
      <c r="B299" s="25" t="str">
        <f>IF(COUNTA(C299:C299)&gt;0,MAX($B$15:$B298)+1, "" )</f>
        <v/>
      </c>
      <c r="C299" s="38"/>
      <c r="D299" s="38"/>
      <c r="E299" s="38"/>
      <c r="F299" s="38"/>
      <c r="G299" s="38"/>
      <c r="H299" s="38"/>
      <c r="I299" s="38"/>
      <c r="J299" s="2" t="str">
        <f>IF(C299&gt;"",MAX($J$11:$J298)+1, "" )</f>
        <v/>
      </c>
      <c r="K299" s="2">
        <f t="shared" si="40"/>
        <v>0</v>
      </c>
      <c r="L299" s="31"/>
      <c r="M299" s="31"/>
      <c r="N299" s="83">
        <f>SUMIF('2 - Planting Details'!$B:$B,'1 - Project Details and Scoring'!$J299,'2 - Planting Details'!$F:$F)</f>
        <v>0</v>
      </c>
      <c r="O299" s="83">
        <f>SUMIF('2 - Planting Details'!$B:$B,'1 - Project Details and Scoring'!$J299,'2 - Planting Details'!$L:$L)+SUMIF('2 - Planting Details'!$B:$B,'1 - Project Details and Scoring'!$J299,'2 - Planting Details'!$R:$R)</f>
        <v>0</v>
      </c>
      <c r="P299" s="33"/>
      <c r="Q299" s="83">
        <f t="shared" si="41"/>
        <v>0</v>
      </c>
      <c r="R299" s="83">
        <f t="shared" si="42"/>
        <v>0</v>
      </c>
      <c r="S299" s="83">
        <f t="shared" si="46"/>
        <v>0</v>
      </c>
      <c r="T299" s="84" t="e">
        <f t="shared" si="47"/>
        <v>#DIV/0!</v>
      </c>
      <c r="V299" s="25">
        <f t="shared" si="43"/>
        <v>0</v>
      </c>
      <c r="W299" s="147">
        <f t="shared" si="44"/>
        <v>0</v>
      </c>
      <c r="X299" s="83">
        <f t="shared" si="48"/>
        <v>0</v>
      </c>
      <c r="Y299" s="148" t="e">
        <f t="shared" si="49"/>
        <v>#DIV/0!</v>
      </c>
      <c r="Z299" s="90" t="e">
        <f t="shared" si="45"/>
        <v>#DIV/0!</v>
      </c>
    </row>
    <row r="300" spans="2:26" x14ac:dyDescent="0.25">
      <c r="B300" s="25" t="str">
        <f>IF(COUNTA(C300:C300)&gt;0,MAX($B$15:$B299)+1, "" )</f>
        <v/>
      </c>
      <c r="C300" s="38"/>
      <c r="D300" s="38"/>
      <c r="E300" s="38"/>
      <c r="F300" s="38"/>
      <c r="G300" s="38"/>
      <c r="H300" s="38"/>
      <c r="I300" s="38"/>
      <c r="J300" s="2" t="str">
        <f>IF(C300&gt;"",MAX($J$11:$J299)+1, "" )</f>
        <v/>
      </c>
      <c r="K300" s="2">
        <f t="shared" si="40"/>
        <v>0</v>
      </c>
      <c r="L300" s="31"/>
      <c r="M300" s="31"/>
      <c r="N300" s="83">
        <f>SUMIF('2 - Planting Details'!$B:$B,'1 - Project Details and Scoring'!$J300,'2 - Planting Details'!$F:$F)</f>
        <v>0</v>
      </c>
      <c r="O300" s="83">
        <f>SUMIF('2 - Planting Details'!$B:$B,'1 - Project Details and Scoring'!$J300,'2 - Planting Details'!$L:$L)+SUMIF('2 - Planting Details'!$B:$B,'1 - Project Details and Scoring'!$J300,'2 - Planting Details'!$R:$R)</f>
        <v>0</v>
      </c>
      <c r="P300" s="33"/>
      <c r="Q300" s="83">
        <f t="shared" si="41"/>
        <v>0</v>
      </c>
      <c r="R300" s="83">
        <f t="shared" si="42"/>
        <v>0</v>
      </c>
      <c r="S300" s="83">
        <f t="shared" si="46"/>
        <v>0</v>
      </c>
      <c r="T300" s="84" t="e">
        <f t="shared" si="47"/>
        <v>#DIV/0!</v>
      </c>
      <c r="V300" s="25">
        <f t="shared" si="43"/>
        <v>0</v>
      </c>
      <c r="W300" s="147">
        <f t="shared" si="44"/>
        <v>0</v>
      </c>
      <c r="X300" s="83">
        <f t="shared" si="48"/>
        <v>0</v>
      </c>
      <c r="Y300" s="148" t="e">
        <f t="shared" si="49"/>
        <v>#DIV/0!</v>
      </c>
      <c r="Z300" s="90" t="e">
        <f t="shared" si="45"/>
        <v>#DIV/0!</v>
      </c>
    </row>
    <row r="301" spans="2:26" x14ac:dyDescent="0.25">
      <c r="B301" s="25" t="str">
        <f>IF(COUNTA(C301:C301)&gt;0,MAX($B$15:$B300)+1, "" )</f>
        <v/>
      </c>
      <c r="C301" s="38"/>
      <c r="D301" s="38"/>
      <c r="E301" s="38"/>
      <c r="F301" s="38"/>
      <c r="G301" s="38"/>
      <c r="H301" s="38"/>
      <c r="I301" s="38"/>
      <c r="J301" s="2" t="str">
        <f>IF(C301&gt;"",MAX($J$11:$J300)+1, "" )</f>
        <v/>
      </c>
      <c r="K301" s="2">
        <f t="shared" si="40"/>
        <v>0</v>
      </c>
      <c r="L301" s="31"/>
      <c r="M301" s="31"/>
      <c r="N301" s="83">
        <f>SUMIF('2 - Planting Details'!$B:$B,'1 - Project Details and Scoring'!$J301,'2 - Planting Details'!$F:$F)</f>
        <v>0</v>
      </c>
      <c r="O301" s="83">
        <f>SUMIF('2 - Planting Details'!$B:$B,'1 - Project Details and Scoring'!$J301,'2 - Planting Details'!$L:$L)+SUMIF('2 - Planting Details'!$B:$B,'1 - Project Details and Scoring'!$J301,'2 - Planting Details'!$R:$R)</f>
        <v>0</v>
      </c>
      <c r="P301" s="33"/>
      <c r="Q301" s="83">
        <f t="shared" si="41"/>
        <v>0</v>
      </c>
      <c r="R301" s="83">
        <f t="shared" si="42"/>
        <v>0</v>
      </c>
      <c r="S301" s="83">
        <f t="shared" si="46"/>
        <v>0</v>
      </c>
      <c r="T301" s="84" t="e">
        <f t="shared" si="47"/>
        <v>#DIV/0!</v>
      </c>
      <c r="V301" s="25">
        <f t="shared" si="43"/>
        <v>0</v>
      </c>
      <c r="W301" s="147">
        <f t="shared" si="44"/>
        <v>0</v>
      </c>
      <c r="X301" s="83">
        <f t="shared" si="48"/>
        <v>0</v>
      </c>
      <c r="Y301" s="148" t="e">
        <f t="shared" si="49"/>
        <v>#DIV/0!</v>
      </c>
      <c r="Z301" s="90" t="e">
        <f t="shared" si="45"/>
        <v>#DIV/0!</v>
      </c>
    </row>
    <row r="302" spans="2:26" x14ac:dyDescent="0.25">
      <c r="B302" s="25" t="str">
        <f>IF(COUNTA(C302:C302)&gt;0,MAX($B$15:$B301)+1, "" )</f>
        <v/>
      </c>
      <c r="C302" s="38"/>
      <c r="D302" s="38"/>
      <c r="E302" s="38"/>
      <c r="F302" s="38"/>
      <c r="G302" s="38"/>
      <c r="H302" s="38"/>
      <c r="I302" s="38"/>
      <c r="J302" s="2" t="str">
        <f>IF(C302&gt;"",MAX($J$11:$J301)+1, "" )</f>
        <v/>
      </c>
      <c r="K302" s="2">
        <f t="shared" si="40"/>
        <v>0</v>
      </c>
      <c r="L302" s="31"/>
      <c r="M302" s="31"/>
      <c r="N302" s="83">
        <f>SUMIF('2 - Planting Details'!$B:$B,'1 - Project Details and Scoring'!$J302,'2 - Planting Details'!$F:$F)</f>
        <v>0</v>
      </c>
      <c r="O302" s="83">
        <f>SUMIF('2 - Planting Details'!$B:$B,'1 - Project Details and Scoring'!$J302,'2 - Planting Details'!$L:$L)+SUMIF('2 - Planting Details'!$B:$B,'1 - Project Details and Scoring'!$J302,'2 - Planting Details'!$R:$R)</f>
        <v>0</v>
      </c>
      <c r="P302" s="33"/>
      <c r="Q302" s="83">
        <f t="shared" si="41"/>
        <v>0</v>
      </c>
      <c r="R302" s="83">
        <f t="shared" si="42"/>
        <v>0</v>
      </c>
      <c r="S302" s="83">
        <f t="shared" si="46"/>
        <v>0</v>
      </c>
      <c r="T302" s="84" t="e">
        <f t="shared" si="47"/>
        <v>#DIV/0!</v>
      </c>
      <c r="V302" s="25">
        <f t="shared" si="43"/>
        <v>0</v>
      </c>
      <c r="W302" s="147">
        <f t="shared" si="44"/>
        <v>0</v>
      </c>
      <c r="X302" s="83">
        <f t="shared" si="48"/>
        <v>0</v>
      </c>
      <c r="Y302" s="148" t="e">
        <f t="shared" si="49"/>
        <v>#DIV/0!</v>
      </c>
      <c r="Z302" s="90" t="e">
        <f t="shared" si="45"/>
        <v>#DIV/0!</v>
      </c>
    </row>
    <row r="303" spans="2:26" x14ac:dyDescent="0.25">
      <c r="B303" s="25" t="str">
        <f>IF(COUNTA(C303:C303)&gt;0,MAX($B$15:$B302)+1, "" )</f>
        <v/>
      </c>
      <c r="C303" s="38"/>
      <c r="D303" s="38"/>
      <c r="E303" s="38"/>
      <c r="F303" s="38"/>
      <c r="G303" s="38"/>
      <c r="H303" s="38"/>
      <c r="I303" s="38"/>
      <c r="J303" s="2" t="str">
        <f>IF(C303&gt;"",MAX($J$11:$J302)+1, "" )</f>
        <v/>
      </c>
      <c r="K303" s="2">
        <f t="shared" si="40"/>
        <v>0</v>
      </c>
      <c r="L303" s="31"/>
      <c r="M303" s="31"/>
      <c r="N303" s="83">
        <f>SUMIF('2 - Planting Details'!$B:$B,'1 - Project Details and Scoring'!$J303,'2 - Planting Details'!$F:$F)</f>
        <v>0</v>
      </c>
      <c r="O303" s="83">
        <f>SUMIF('2 - Planting Details'!$B:$B,'1 - Project Details and Scoring'!$J303,'2 - Planting Details'!$L:$L)+SUMIF('2 - Planting Details'!$B:$B,'1 - Project Details and Scoring'!$J303,'2 - Planting Details'!$R:$R)</f>
        <v>0</v>
      </c>
      <c r="P303" s="33"/>
      <c r="Q303" s="83">
        <f t="shared" si="41"/>
        <v>0</v>
      </c>
      <c r="R303" s="83">
        <f t="shared" si="42"/>
        <v>0</v>
      </c>
      <c r="S303" s="83">
        <f t="shared" si="46"/>
        <v>0</v>
      </c>
      <c r="T303" s="84" t="e">
        <f t="shared" si="47"/>
        <v>#DIV/0!</v>
      </c>
      <c r="V303" s="25">
        <f t="shared" si="43"/>
        <v>0</v>
      </c>
      <c r="W303" s="147">
        <f t="shared" si="44"/>
        <v>0</v>
      </c>
      <c r="X303" s="83">
        <f t="shared" si="48"/>
        <v>0</v>
      </c>
      <c r="Y303" s="148" t="e">
        <f t="shared" si="49"/>
        <v>#DIV/0!</v>
      </c>
      <c r="Z303" s="90" t="e">
        <f t="shared" si="45"/>
        <v>#DIV/0!</v>
      </c>
    </row>
    <row r="304" spans="2:26" x14ac:dyDescent="0.25">
      <c r="B304" s="25" t="str">
        <f>IF(COUNTA(C304:C304)&gt;0,MAX($B$15:$B303)+1, "" )</f>
        <v/>
      </c>
      <c r="C304" s="38"/>
      <c r="D304" s="38"/>
      <c r="E304" s="38"/>
      <c r="F304" s="38"/>
      <c r="G304" s="38"/>
      <c r="H304" s="38"/>
      <c r="I304" s="38"/>
      <c r="J304" s="2" t="str">
        <f>IF(C304&gt;"",MAX($J$11:$J303)+1, "" )</f>
        <v/>
      </c>
      <c r="K304" s="2">
        <f t="shared" si="40"/>
        <v>0</v>
      </c>
      <c r="L304" s="31"/>
      <c r="M304" s="31"/>
      <c r="N304" s="83">
        <f>SUMIF('2 - Planting Details'!$B:$B,'1 - Project Details and Scoring'!$J304,'2 - Planting Details'!$F:$F)</f>
        <v>0</v>
      </c>
      <c r="O304" s="83">
        <f>SUMIF('2 - Planting Details'!$B:$B,'1 - Project Details and Scoring'!$J304,'2 - Planting Details'!$L:$L)+SUMIF('2 - Planting Details'!$B:$B,'1 - Project Details and Scoring'!$J304,'2 - Planting Details'!$R:$R)</f>
        <v>0</v>
      </c>
      <c r="P304" s="33"/>
      <c r="Q304" s="83">
        <f t="shared" si="41"/>
        <v>0</v>
      </c>
      <c r="R304" s="83">
        <f t="shared" si="42"/>
        <v>0</v>
      </c>
      <c r="S304" s="83">
        <f t="shared" si="46"/>
        <v>0</v>
      </c>
      <c r="T304" s="84" t="e">
        <f t="shared" si="47"/>
        <v>#DIV/0!</v>
      </c>
      <c r="V304" s="25">
        <f t="shared" si="43"/>
        <v>0</v>
      </c>
      <c r="W304" s="147">
        <f t="shared" si="44"/>
        <v>0</v>
      </c>
      <c r="X304" s="83">
        <f t="shared" si="48"/>
        <v>0</v>
      </c>
      <c r="Y304" s="148" t="e">
        <f t="shared" si="49"/>
        <v>#DIV/0!</v>
      </c>
      <c r="Z304" s="90" t="e">
        <f t="shared" si="45"/>
        <v>#DIV/0!</v>
      </c>
    </row>
    <row r="305" spans="2:26" x14ac:dyDescent="0.25">
      <c r="B305" s="25" t="str">
        <f>IF(COUNTA(C305:C305)&gt;0,MAX($B$15:$B304)+1, "" )</f>
        <v/>
      </c>
      <c r="C305" s="38"/>
      <c r="D305" s="38"/>
      <c r="E305" s="38"/>
      <c r="F305" s="38"/>
      <c r="G305" s="38"/>
      <c r="H305" s="38"/>
      <c r="I305" s="38"/>
      <c r="J305" s="2" t="str">
        <f>IF(C305&gt;"",MAX($J$11:$J304)+1, "" )</f>
        <v/>
      </c>
      <c r="K305" s="2">
        <f t="shared" si="40"/>
        <v>0</v>
      </c>
      <c r="L305" s="31"/>
      <c r="M305" s="31"/>
      <c r="N305" s="83">
        <f>SUMIF('2 - Planting Details'!$B:$B,'1 - Project Details and Scoring'!$J305,'2 - Planting Details'!$F:$F)</f>
        <v>0</v>
      </c>
      <c r="O305" s="83">
        <f>SUMIF('2 - Planting Details'!$B:$B,'1 - Project Details and Scoring'!$J305,'2 - Planting Details'!$L:$L)+SUMIF('2 - Planting Details'!$B:$B,'1 - Project Details and Scoring'!$J305,'2 - Planting Details'!$R:$R)</f>
        <v>0</v>
      </c>
      <c r="P305" s="33"/>
      <c r="Q305" s="83">
        <f t="shared" si="41"/>
        <v>0</v>
      </c>
      <c r="R305" s="83">
        <f t="shared" si="42"/>
        <v>0</v>
      </c>
      <c r="S305" s="83">
        <f t="shared" si="46"/>
        <v>0</v>
      </c>
      <c r="T305" s="84" t="e">
        <f t="shared" si="47"/>
        <v>#DIV/0!</v>
      </c>
      <c r="V305" s="25">
        <f t="shared" si="43"/>
        <v>0</v>
      </c>
      <c r="W305" s="147">
        <f t="shared" si="44"/>
        <v>0</v>
      </c>
      <c r="X305" s="83">
        <f t="shared" si="48"/>
        <v>0</v>
      </c>
      <c r="Y305" s="148" t="e">
        <f t="shared" si="49"/>
        <v>#DIV/0!</v>
      </c>
      <c r="Z305" s="90" t="e">
        <f t="shared" si="45"/>
        <v>#DIV/0!</v>
      </c>
    </row>
    <row r="306" spans="2:26" x14ac:dyDescent="0.25">
      <c r="B306" s="25" t="str">
        <f>IF(COUNTA(C306:C306)&gt;0,MAX($B$15:$B305)+1, "" )</f>
        <v/>
      </c>
      <c r="C306" s="38"/>
      <c r="D306" s="38"/>
      <c r="E306" s="38"/>
      <c r="F306" s="38"/>
      <c r="G306" s="38"/>
      <c r="H306" s="38"/>
      <c r="I306" s="38"/>
      <c r="J306" s="2" t="str">
        <f>IF(C306&gt;"",MAX($J$11:$J305)+1, "" )</f>
        <v/>
      </c>
      <c r="K306" s="2">
        <f t="shared" si="40"/>
        <v>0</v>
      </c>
      <c r="L306" s="31"/>
      <c r="M306" s="31"/>
      <c r="N306" s="83">
        <f>SUMIF('2 - Planting Details'!$B:$B,'1 - Project Details and Scoring'!$J306,'2 - Planting Details'!$F:$F)</f>
        <v>0</v>
      </c>
      <c r="O306" s="83">
        <f>SUMIF('2 - Planting Details'!$B:$B,'1 - Project Details and Scoring'!$J306,'2 - Planting Details'!$L:$L)+SUMIF('2 - Planting Details'!$B:$B,'1 - Project Details and Scoring'!$J306,'2 - Planting Details'!$R:$R)</f>
        <v>0</v>
      </c>
      <c r="P306" s="33"/>
      <c r="Q306" s="83">
        <f t="shared" si="41"/>
        <v>0</v>
      </c>
      <c r="R306" s="83">
        <f t="shared" si="42"/>
        <v>0</v>
      </c>
      <c r="S306" s="83">
        <f t="shared" si="46"/>
        <v>0</v>
      </c>
      <c r="T306" s="84" t="e">
        <f t="shared" si="47"/>
        <v>#DIV/0!</v>
      </c>
      <c r="V306" s="25">
        <f t="shared" si="43"/>
        <v>0</v>
      </c>
      <c r="W306" s="147">
        <f t="shared" si="44"/>
        <v>0</v>
      </c>
      <c r="X306" s="83">
        <f t="shared" si="48"/>
        <v>0</v>
      </c>
      <c r="Y306" s="148" t="e">
        <f t="shared" si="49"/>
        <v>#DIV/0!</v>
      </c>
      <c r="Z306" s="90" t="e">
        <f t="shared" si="45"/>
        <v>#DIV/0!</v>
      </c>
    </row>
    <row r="307" spans="2:26" x14ac:dyDescent="0.25">
      <c r="B307" s="25" t="str">
        <f>IF(COUNTA(C307:C307)&gt;0,MAX($B$15:$B306)+1, "" )</f>
        <v/>
      </c>
      <c r="C307" s="38"/>
      <c r="D307" s="38"/>
      <c r="E307" s="38"/>
      <c r="F307" s="38"/>
      <c r="G307" s="38"/>
      <c r="H307" s="38"/>
      <c r="I307" s="38"/>
      <c r="J307" s="2" t="str">
        <f>IF(C307&gt;"",MAX($J$11:$J306)+1, "" )</f>
        <v/>
      </c>
      <c r="K307" s="2">
        <f t="shared" si="40"/>
        <v>0</v>
      </c>
      <c r="L307" s="31"/>
      <c r="M307" s="31"/>
      <c r="N307" s="83">
        <f>SUMIF('2 - Planting Details'!$B:$B,'1 - Project Details and Scoring'!$J307,'2 - Planting Details'!$F:$F)</f>
        <v>0</v>
      </c>
      <c r="O307" s="83">
        <f>SUMIF('2 - Planting Details'!$B:$B,'1 - Project Details and Scoring'!$J307,'2 - Planting Details'!$L:$L)+SUMIF('2 - Planting Details'!$B:$B,'1 - Project Details and Scoring'!$J307,'2 - Planting Details'!$R:$R)</f>
        <v>0</v>
      </c>
      <c r="P307" s="33"/>
      <c r="Q307" s="83">
        <f t="shared" si="41"/>
        <v>0</v>
      </c>
      <c r="R307" s="83">
        <f t="shared" si="42"/>
        <v>0</v>
      </c>
      <c r="S307" s="83">
        <f t="shared" si="46"/>
        <v>0</v>
      </c>
      <c r="T307" s="84" t="e">
        <f t="shared" si="47"/>
        <v>#DIV/0!</v>
      </c>
      <c r="V307" s="25">
        <f t="shared" si="43"/>
        <v>0</v>
      </c>
      <c r="W307" s="147">
        <f t="shared" si="44"/>
        <v>0</v>
      </c>
      <c r="X307" s="83">
        <f t="shared" si="48"/>
        <v>0</v>
      </c>
      <c r="Y307" s="148" t="e">
        <f t="shared" si="49"/>
        <v>#DIV/0!</v>
      </c>
      <c r="Z307" s="90" t="e">
        <f t="shared" si="45"/>
        <v>#DIV/0!</v>
      </c>
    </row>
    <row r="308" spans="2:26" x14ac:dyDescent="0.25">
      <c r="B308" s="25" t="str">
        <f>IF(COUNTA(C308:C308)&gt;0,MAX($B$15:$B307)+1, "" )</f>
        <v/>
      </c>
      <c r="C308" s="38"/>
      <c r="D308" s="38"/>
      <c r="E308" s="38"/>
      <c r="F308" s="38"/>
      <c r="G308" s="38"/>
      <c r="H308" s="38"/>
      <c r="I308" s="38"/>
      <c r="J308" s="2" t="str">
        <f>IF(C308&gt;"",MAX($J$11:$J307)+1, "" )</f>
        <v/>
      </c>
      <c r="K308" s="2">
        <f t="shared" si="40"/>
        <v>0</v>
      </c>
      <c r="L308" s="31"/>
      <c r="M308" s="31"/>
      <c r="N308" s="83">
        <f>SUMIF('2 - Planting Details'!$B:$B,'1 - Project Details and Scoring'!$J308,'2 - Planting Details'!$F:$F)</f>
        <v>0</v>
      </c>
      <c r="O308" s="83">
        <f>SUMIF('2 - Planting Details'!$B:$B,'1 - Project Details and Scoring'!$J308,'2 - Planting Details'!$L:$L)+SUMIF('2 - Planting Details'!$B:$B,'1 - Project Details and Scoring'!$J308,'2 - Planting Details'!$R:$R)</f>
        <v>0</v>
      </c>
      <c r="P308" s="33"/>
      <c r="Q308" s="83">
        <f t="shared" si="41"/>
        <v>0</v>
      </c>
      <c r="R308" s="83">
        <f t="shared" si="42"/>
        <v>0</v>
      </c>
      <c r="S308" s="83">
        <f t="shared" si="46"/>
        <v>0</v>
      </c>
      <c r="T308" s="84" t="e">
        <f t="shared" si="47"/>
        <v>#DIV/0!</v>
      </c>
      <c r="V308" s="25">
        <f t="shared" si="43"/>
        <v>0</v>
      </c>
      <c r="W308" s="147">
        <f t="shared" si="44"/>
        <v>0</v>
      </c>
      <c r="X308" s="83">
        <f t="shared" si="48"/>
        <v>0</v>
      </c>
      <c r="Y308" s="148" t="e">
        <f t="shared" si="49"/>
        <v>#DIV/0!</v>
      </c>
      <c r="Z308" s="90" t="e">
        <f t="shared" si="45"/>
        <v>#DIV/0!</v>
      </c>
    </row>
    <row r="309" spans="2:26" x14ac:dyDescent="0.25">
      <c r="B309" s="25" t="str">
        <f>IF(COUNTA(C309:C309)&gt;0,MAX($B$15:$B308)+1, "" )</f>
        <v/>
      </c>
      <c r="C309" s="38"/>
      <c r="D309" s="38"/>
      <c r="E309" s="38"/>
      <c r="F309" s="38"/>
      <c r="G309" s="38"/>
      <c r="H309" s="38"/>
      <c r="I309" s="38"/>
      <c r="J309" s="2" t="str">
        <f>IF(C309&gt;"",MAX($J$11:$J308)+1, "" )</f>
        <v/>
      </c>
      <c r="K309" s="2">
        <f t="shared" si="40"/>
        <v>0</v>
      </c>
      <c r="L309" s="31"/>
      <c r="M309" s="31"/>
      <c r="N309" s="83">
        <f>SUMIF('2 - Planting Details'!$B:$B,'1 - Project Details and Scoring'!$J309,'2 - Planting Details'!$F:$F)</f>
        <v>0</v>
      </c>
      <c r="O309" s="83">
        <f>SUMIF('2 - Planting Details'!$B:$B,'1 - Project Details and Scoring'!$J309,'2 - Planting Details'!$L:$L)+SUMIF('2 - Planting Details'!$B:$B,'1 - Project Details and Scoring'!$J309,'2 - Planting Details'!$R:$R)</f>
        <v>0</v>
      </c>
      <c r="P309" s="33"/>
      <c r="Q309" s="83">
        <f t="shared" si="41"/>
        <v>0</v>
      </c>
      <c r="R309" s="83">
        <f t="shared" si="42"/>
        <v>0</v>
      </c>
      <c r="S309" s="83">
        <f t="shared" si="46"/>
        <v>0</v>
      </c>
      <c r="T309" s="84" t="e">
        <f t="shared" si="47"/>
        <v>#DIV/0!</v>
      </c>
      <c r="V309" s="25">
        <f t="shared" si="43"/>
        <v>0</v>
      </c>
      <c r="W309" s="147">
        <f t="shared" si="44"/>
        <v>0</v>
      </c>
      <c r="X309" s="83">
        <f t="shared" si="48"/>
        <v>0</v>
      </c>
      <c r="Y309" s="148" t="e">
        <f t="shared" si="49"/>
        <v>#DIV/0!</v>
      </c>
      <c r="Z309" s="90" t="e">
        <f t="shared" si="45"/>
        <v>#DIV/0!</v>
      </c>
    </row>
    <row r="310" spans="2:26" x14ac:dyDescent="0.25">
      <c r="B310" s="25" t="str">
        <f>IF(COUNTA(C310:C310)&gt;0,MAX($B$15:$B309)+1, "" )</f>
        <v/>
      </c>
      <c r="C310" s="38"/>
      <c r="D310" s="38"/>
      <c r="E310" s="38"/>
      <c r="F310" s="38"/>
      <c r="G310" s="38"/>
      <c r="H310" s="38"/>
      <c r="I310" s="38"/>
      <c r="J310" s="2" t="str">
        <f>IF(C310&gt;"",MAX($J$11:$J309)+1, "" )</f>
        <v/>
      </c>
      <c r="K310" s="2">
        <f t="shared" si="40"/>
        <v>0</v>
      </c>
      <c r="L310" s="31"/>
      <c r="M310" s="31"/>
      <c r="N310" s="83">
        <f>SUMIF('2 - Planting Details'!$B:$B,'1 - Project Details and Scoring'!$J310,'2 - Planting Details'!$F:$F)</f>
        <v>0</v>
      </c>
      <c r="O310" s="83">
        <f>SUMIF('2 - Planting Details'!$B:$B,'1 - Project Details and Scoring'!$J310,'2 - Planting Details'!$L:$L)+SUMIF('2 - Planting Details'!$B:$B,'1 - Project Details and Scoring'!$J310,'2 - Planting Details'!$R:$R)</f>
        <v>0</v>
      </c>
      <c r="P310" s="33"/>
      <c r="Q310" s="83">
        <f t="shared" si="41"/>
        <v>0</v>
      </c>
      <c r="R310" s="83">
        <f t="shared" si="42"/>
        <v>0</v>
      </c>
      <c r="S310" s="83">
        <f t="shared" si="46"/>
        <v>0</v>
      </c>
      <c r="T310" s="84" t="e">
        <f t="shared" si="47"/>
        <v>#DIV/0!</v>
      </c>
      <c r="V310" s="25">
        <f t="shared" si="43"/>
        <v>0</v>
      </c>
      <c r="W310" s="147">
        <f t="shared" si="44"/>
        <v>0</v>
      </c>
      <c r="X310" s="83">
        <f t="shared" si="48"/>
        <v>0</v>
      </c>
      <c r="Y310" s="148" t="e">
        <f t="shared" si="49"/>
        <v>#DIV/0!</v>
      </c>
      <c r="Z310" s="90" t="e">
        <f t="shared" si="45"/>
        <v>#DIV/0!</v>
      </c>
    </row>
    <row r="311" spans="2:26" x14ac:dyDescent="0.25">
      <c r="B311" s="25" t="str">
        <f>IF(COUNTA(C311:C311)&gt;0,MAX($B$15:$B310)+1, "" )</f>
        <v/>
      </c>
      <c r="C311" s="38"/>
      <c r="D311" s="38"/>
      <c r="E311" s="38"/>
      <c r="F311" s="38"/>
      <c r="G311" s="38"/>
      <c r="H311" s="38"/>
      <c r="I311" s="38"/>
      <c r="J311" s="2" t="str">
        <f>IF(C311&gt;"",MAX($J$11:$J310)+1, "" )</f>
        <v/>
      </c>
      <c r="K311" s="2">
        <f t="shared" si="40"/>
        <v>0</v>
      </c>
      <c r="L311" s="31"/>
      <c r="M311" s="31"/>
      <c r="N311" s="83">
        <f>SUMIF('2 - Planting Details'!$B:$B,'1 - Project Details and Scoring'!$J311,'2 - Planting Details'!$F:$F)</f>
        <v>0</v>
      </c>
      <c r="O311" s="83">
        <f>SUMIF('2 - Planting Details'!$B:$B,'1 - Project Details and Scoring'!$J311,'2 - Planting Details'!$L:$L)+SUMIF('2 - Planting Details'!$B:$B,'1 - Project Details and Scoring'!$J311,'2 - Planting Details'!$R:$R)</f>
        <v>0</v>
      </c>
      <c r="P311" s="33"/>
      <c r="Q311" s="83">
        <f t="shared" si="41"/>
        <v>0</v>
      </c>
      <c r="R311" s="83">
        <f t="shared" si="42"/>
        <v>0</v>
      </c>
      <c r="S311" s="83">
        <f t="shared" si="46"/>
        <v>0</v>
      </c>
      <c r="T311" s="84" t="e">
        <f t="shared" si="47"/>
        <v>#DIV/0!</v>
      </c>
      <c r="V311" s="25">
        <f t="shared" si="43"/>
        <v>0</v>
      </c>
      <c r="W311" s="147">
        <f t="shared" si="44"/>
        <v>0</v>
      </c>
      <c r="X311" s="83">
        <f t="shared" si="48"/>
        <v>0</v>
      </c>
      <c r="Y311" s="148" t="e">
        <f t="shared" si="49"/>
        <v>#DIV/0!</v>
      </c>
      <c r="Z311" s="90" t="e">
        <f t="shared" si="45"/>
        <v>#DIV/0!</v>
      </c>
    </row>
    <row r="312" spans="2:26" x14ac:dyDescent="0.25">
      <c r="B312" s="25" t="str">
        <f>IF(COUNTA(C312:C312)&gt;0,MAX($B$15:$B311)+1, "" )</f>
        <v/>
      </c>
      <c r="C312" s="38"/>
      <c r="D312" s="38"/>
      <c r="E312" s="38"/>
      <c r="F312" s="38"/>
      <c r="G312" s="38"/>
      <c r="H312" s="38"/>
      <c r="I312" s="38"/>
      <c r="J312" s="2" t="str">
        <f>IF(C312&gt;"",MAX($J$11:$J311)+1, "" )</f>
        <v/>
      </c>
      <c r="K312" s="2">
        <f t="shared" si="40"/>
        <v>0</v>
      </c>
      <c r="L312" s="31"/>
      <c r="M312" s="31"/>
      <c r="N312" s="83">
        <f>SUMIF('2 - Planting Details'!$B:$B,'1 - Project Details and Scoring'!$J312,'2 - Planting Details'!$F:$F)</f>
        <v>0</v>
      </c>
      <c r="O312" s="83">
        <f>SUMIF('2 - Planting Details'!$B:$B,'1 - Project Details and Scoring'!$J312,'2 - Planting Details'!$L:$L)+SUMIF('2 - Planting Details'!$B:$B,'1 - Project Details and Scoring'!$J312,'2 - Planting Details'!$R:$R)</f>
        <v>0</v>
      </c>
      <c r="P312" s="33"/>
      <c r="Q312" s="83">
        <f t="shared" si="41"/>
        <v>0</v>
      </c>
      <c r="R312" s="83">
        <f t="shared" si="42"/>
        <v>0</v>
      </c>
      <c r="S312" s="83">
        <f t="shared" si="46"/>
        <v>0</v>
      </c>
      <c r="T312" s="84" t="e">
        <f t="shared" si="47"/>
        <v>#DIV/0!</v>
      </c>
      <c r="V312" s="25">
        <f t="shared" si="43"/>
        <v>0</v>
      </c>
      <c r="W312" s="147">
        <f t="shared" si="44"/>
        <v>0</v>
      </c>
      <c r="X312" s="83">
        <f t="shared" si="48"/>
        <v>0</v>
      </c>
      <c r="Y312" s="148" t="e">
        <f t="shared" si="49"/>
        <v>#DIV/0!</v>
      </c>
      <c r="Z312" s="90" t="e">
        <f t="shared" si="45"/>
        <v>#DIV/0!</v>
      </c>
    </row>
    <row r="313" spans="2:26" x14ac:dyDescent="0.25">
      <c r="B313" s="25" t="str">
        <f>IF(COUNTA(C313:C313)&gt;0,MAX($B$15:$B312)+1, "" )</f>
        <v/>
      </c>
      <c r="C313" s="38"/>
      <c r="D313" s="38"/>
      <c r="E313" s="38"/>
      <c r="F313" s="38"/>
      <c r="G313" s="38"/>
      <c r="H313" s="38"/>
      <c r="I313" s="38"/>
      <c r="J313" s="2" t="str">
        <f>IF(C313&gt;"",MAX($J$11:$J312)+1, "" )</f>
        <v/>
      </c>
      <c r="K313" s="2">
        <f t="shared" si="40"/>
        <v>0</v>
      </c>
      <c r="L313" s="31"/>
      <c r="M313" s="31"/>
      <c r="N313" s="83">
        <f>SUMIF('2 - Planting Details'!$B:$B,'1 - Project Details and Scoring'!$J313,'2 - Planting Details'!$F:$F)</f>
        <v>0</v>
      </c>
      <c r="O313" s="83">
        <f>SUMIF('2 - Planting Details'!$B:$B,'1 - Project Details and Scoring'!$J313,'2 - Planting Details'!$L:$L)+SUMIF('2 - Planting Details'!$B:$B,'1 - Project Details and Scoring'!$J313,'2 - Planting Details'!$R:$R)</f>
        <v>0</v>
      </c>
      <c r="P313" s="33"/>
      <c r="Q313" s="83">
        <f t="shared" si="41"/>
        <v>0</v>
      </c>
      <c r="R313" s="83">
        <f t="shared" si="42"/>
        <v>0</v>
      </c>
      <c r="S313" s="83">
        <f t="shared" si="46"/>
        <v>0</v>
      </c>
      <c r="T313" s="84" t="e">
        <f t="shared" si="47"/>
        <v>#DIV/0!</v>
      </c>
      <c r="V313" s="25">
        <f t="shared" si="43"/>
        <v>0</v>
      </c>
      <c r="W313" s="147">
        <f t="shared" si="44"/>
        <v>0</v>
      </c>
      <c r="X313" s="83">
        <f t="shared" si="48"/>
        <v>0</v>
      </c>
      <c r="Y313" s="148" t="e">
        <f t="shared" si="49"/>
        <v>#DIV/0!</v>
      </c>
      <c r="Z313" s="90" t="e">
        <f t="shared" si="45"/>
        <v>#DIV/0!</v>
      </c>
    </row>
    <row r="314" spans="2:26" x14ac:dyDescent="0.25">
      <c r="B314" s="25" t="str">
        <f>IF(COUNTA(C314:C314)&gt;0,MAX($B$15:$B313)+1, "" )</f>
        <v/>
      </c>
      <c r="C314" s="38"/>
      <c r="D314" s="38"/>
      <c r="E314" s="38"/>
      <c r="F314" s="38"/>
      <c r="G314" s="38"/>
      <c r="H314" s="38"/>
      <c r="I314" s="38"/>
      <c r="J314" s="2" t="str">
        <f>IF(C314&gt;"",MAX($J$11:$J313)+1, "" )</f>
        <v/>
      </c>
      <c r="K314" s="2">
        <f t="shared" si="40"/>
        <v>0</v>
      </c>
      <c r="L314" s="31"/>
      <c r="M314" s="31"/>
      <c r="N314" s="83">
        <f>SUMIF('2 - Planting Details'!$B:$B,'1 - Project Details and Scoring'!$J314,'2 - Planting Details'!$F:$F)</f>
        <v>0</v>
      </c>
      <c r="O314" s="83">
        <f>SUMIF('2 - Planting Details'!$B:$B,'1 - Project Details and Scoring'!$J314,'2 - Planting Details'!$L:$L)+SUMIF('2 - Planting Details'!$B:$B,'1 - Project Details and Scoring'!$J314,'2 - Planting Details'!$R:$R)</f>
        <v>0</v>
      </c>
      <c r="P314" s="33"/>
      <c r="Q314" s="83">
        <f t="shared" si="41"/>
        <v>0</v>
      </c>
      <c r="R314" s="83">
        <f t="shared" si="42"/>
        <v>0</v>
      </c>
      <c r="S314" s="83">
        <f t="shared" si="46"/>
        <v>0</v>
      </c>
      <c r="T314" s="84" t="e">
        <f t="shared" si="47"/>
        <v>#DIV/0!</v>
      </c>
      <c r="V314" s="25">
        <f t="shared" si="43"/>
        <v>0</v>
      </c>
      <c r="W314" s="147">
        <f t="shared" si="44"/>
        <v>0</v>
      </c>
      <c r="X314" s="83">
        <f t="shared" si="48"/>
        <v>0</v>
      </c>
      <c r="Y314" s="148" t="e">
        <f t="shared" si="49"/>
        <v>#DIV/0!</v>
      </c>
      <c r="Z314" s="90" t="e">
        <f t="shared" si="45"/>
        <v>#DIV/0!</v>
      </c>
    </row>
    <row r="315" spans="2:26" x14ac:dyDescent="0.25">
      <c r="B315" s="25" t="str">
        <f>IF(COUNTA(C315:C315)&gt;0,MAX($B$15:$B314)+1, "" )</f>
        <v/>
      </c>
      <c r="C315" s="38"/>
      <c r="D315" s="38"/>
      <c r="E315" s="38"/>
      <c r="F315" s="38"/>
      <c r="G315" s="38"/>
      <c r="H315" s="38"/>
      <c r="I315" s="38"/>
      <c r="J315" s="2" t="str">
        <f>IF(C315&gt;"",MAX($J$11:$J314)+1, "" )</f>
        <v/>
      </c>
      <c r="K315" s="2">
        <f t="shared" si="40"/>
        <v>0</v>
      </c>
      <c r="L315" s="31"/>
      <c r="M315" s="31"/>
      <c r="N315" s="83">
        <f>SUMIF('2 - Planting Details'!$B:$B,'1 - Project Details and Scoring'!$J315,'2 - Planting Details'!$F:$F)</f>
        <v>0</v>
      </c>
      <c r="O315" s="83">
        <f>SUMIF('2 - Planting Details'!$B:$B,'1 - Project Details and Scoring'!$J315,'2 - Planting Details'!$L:$L)+SUMIF('2 - Planting Details'!$B:$B,'1 - Project Details and Scoring'!$J315,'2 - Planting Details'!$R:$R)</f>
        <v>0</v>
      </c>
      <c r="P315" s="33"/>
      <c r="Q315" s="83">
        <f t="shared" si="41"/>
        <v>0</v>
      </c>
      <c r="R315" s="83">
        <f t="shared" si="42"/>
        <v>0</v>
      </c>
      <c r="S315" s="83">
        <f t="shared" si="46"/>
        <v>0</v>
      </c>
      <c r="T315" s="84" t="e">
        <f t="shared" si="47"/>
        <v>#DIV/0!</v>
      </c>
      <c r="V315" s="25">
        <f t="shared" si="43"/>
        <v>0</v>
      </c>
      <c r="W315" s="147">
        <f t="shared" si="44"/>
        <v>0</v>
      </c>
      <c r="X315" s="83">
        <f t="shared" si="48"/>
        <v>0</v>
      </c>
      <c r="Y315" s="148" t="e">
        <f t="shared" si="49"/>
        <v>#DIV/0!</v>
      </c>
      <c r="Z315" s="90" t="e">
        <f t="shared" si="45"/>
        <v>#DIV/0!</v>
      </c>
    </row>
    <row r="316" spans="2:26" x14ac:dyDescent="0.25">
      <c r="B316" s="25" t="str">
        <f>IF(COUNTA(C316:C316)&gt;0,MAX($B$15:$B315)+1, "" )</f>
        <v/>
      </c>
      <c r="C316" s="38"/>
      <c r="D316" s="38"/>
      <c r="E316" s="38"/>
      <c r="F316" s="38"/>
      <c r="G316" s="38"/>
      <c r="H316" s="38"/>
      <c r="I316" s="38"/>
      <c r="J316" s="2" t="str">
        <f>IF(C316&gt;"",MAX($J$11:$J315)+1, "" )</f>
        <v/>
      </c>
      <c r="K316" s="2">
        <f t="shared" si="40"/>
        <v>0</v>
      </c>
      <c r="L316" s="31"/>
      <c r="M316" s="31"/>
      <c r="N316" s="83">
        <f>SUMIF('2 - Planting Details'!$B:$B,'1 - Project Details and Scoring'!$J316,'2 - Planting Details'!$F:$F)</f>
        <v>0</v>
      </c>
      <c r="O316" s="83">
        <f>SUMIF('2 - Planting Details'!$B:$B,'1 - Project Details and Scoring'!$J316,'2 - Planting Details'!$L:$L)+SUMIF('2 - Planting Details'!$B:$B,'1 - Project Details and Scoring'!$J316,'2 - Planting Details'!$R:$R)</f>
        <v>0</v>
      </c>
      <c r="P316" s="33"/>
      <c r="Q316" s="83">
        <f t="shared" si="41"/>
        <v>0</v>
      </c>
      <c r="R316" s="83">
        <f t="shared" si="42"/>
        <v>0</v>
      </c>
      <c r="S316" s="83">
        <f t="shared" si="46"/>
        <v>0</v>
      </c>
      <c r="T316" s="84" t="e">
        <f t="shared" si="47"/>
        <v>#DIV/0!</v>
      </c>
      <c r="V316" s="25">
        <f t="shared" si="43"/>
        <v>0</v>
      </c>
      <c r="W316" s="147">
        <f t="shared" si="44"/>
        <v>0</v>
      </c>
      <c r="X316" s="83">
        <f t="shared" si="48"/>
        <v>0</v>
      </c>
      <c r="Y316" s="148" t="e">
        <f t="shared" si="49"/>
        <v>#DIV/0!</v>
      </c>
      <c r="Z316" s="90" t="e">
        <f t="shared" si="45"/>
        <v>#DIV/0!</v>
      </c>
    </row>
    <row r="317" spans="2:26" x14ac:dyDescent="0.25">
      <c r="B317" s="25" t="str">
        <f>IF(COUNTA(C317:C317)&gt;0,MAX($B$15:$B316)+1, "" )</f>
        <v/>
      </c>
      <c r="C317" s="38"/>
      <c r="D317" s="38"/>
      <c r="E317" s="38"/>
      <c r="F317" s="38"/>
      <c r="G317" s="38"/>
      <c r="H317" s="38"/>
      <c r="I317" s="38"/>
      <c r="J317" s="2" t="str">
        <f>IF(C317&gt;"",MAX($J$11:$J316)+1, "" )</f>
        <v/>
      </c>
      <c r="K317" s="2">
        <f t="shared" si="40"/>
        <v>0</v>
      </c>
      <c r="L317" s="31"/>
      <c r="M317" s="31"/>
      <c r="N317" s="83">
        <f>SUMIF('2 - Planting Details'!$B:$B,'1 - Project Details and Scoring'!$J317,'2 - Planting Details'!$F:$F)</f>
        <v>0</v>
      </c>
      <c r="O317" s="83">
        <f>SUMIF('2 - Planting Details'!$B:$B,'1 - Project Details and Scoring'!$J317,'2 - Planting Details'!$L:$L)+SUMIF('2 - Planting Details'!$B:$B,'1 - Project Details and Scoring'!$J317,'2 - Planting Details'!$R:$R)</f>
        <v>0</v>
      </c>
      <c r="P317" s="33"/>
      <c r="Q317" s="83">
        <f t="shared" si="41"/>
        <v>0</v>
      </c>
      <c r="R317" s="83">
        <f t="shared" si="42"/>
        <v>0</v>
      </c>
      <c r="S317" s="83">
        <f t="shared" si="46"/>
        <v>0</v>
      </c>
      <c r="T317" s="84" t="e">
        <f t="shared" si="47"/>
        <v>#DIV/0!</v>
      </c>
      <c r="V317" s="25">
        <f t="shared" si="43"/>
        <v>0</v>
      </c>
      <c r="W317" s="147">
        <f t="shared" si="44"/>
        <v>0</v>
      </c>
      <c r="X317" s="83">
        <f t="shared" si="48"/>
        <v>0</v>
      </c>
      <c r="Y317" s="148" t="e">
        <f t="shared" si="49"/>
        <v>#DIV/0!</v>
      </c>
      <c r="Z317" s="90" t="e">
        <f t="shared" si="45"/>
        <v>#DIV/0!</v>
      </c>
    </row>
    <row r="318" spans="2:26" x14ac:dyDescent="0.25">
      <c r="B318" s="25" t="str">
        <f>IF(COUNTA(C318:C318)&gt;0,MAX($B$15:$B317)+1, "" )</f>
        <v/>
      </c>
      <c r="C318" s="38"/>
      <c r="D318" s="38"/>
      <c r="E318" s="38"/>
      <c r="F318" s="38"/>
      <c r="G318" s="38"/>
      <c r="H318" s="38"/>
      <c r="I318" s="38"/>
      <c r="J318" s="2" t="str">
        <f>IF(C318&gt;"",MAX($J$11:$J317)+1, "" )</f>
        <v/>
      </c>
      <c r="K318" s="2">
        <f t="shared" si="40"/>
        <v>0</v>
      </c>
      <c r="L318" s="31"/>
      <c r="M318" s="31"/>
      <c r="N318" s="83">
        <f>SUMIF('2 - Planting Details'!$B:$B,'1 - Project Details and Scoring'!$J318,'2 - Planting Details'!$F:$F)</f>
        <v>0</v>
      </c>
      <c r="O318" s="83">
        <f>SUMIF('2 - Planting Details'!$B:$B,'1 - Project Details and Scoring'!$J318,'2 - Planting Details'!$L:$L)+SUMIF('2 - Planting Details'!$B:$B,'1 - Project Details and Scoring'!$J318,'2 - Planting Details'!$R:$R)</f>
        <v>0</v>
      </c>
      <c r="P318" s="33"/>
      <c r="Q318" s="83">
        <f t="shared" si="41"/>
        <v>0</v>
      </c>
      <c r="R318" s="83">
        <f t="shared" si="42"/>
        <v>0</v>
      </c>
      <c r="S318" s="83">
        <f t="shared" si="46"/>
        <v>0</v>
      </c>
      <c r="T318" s="84" t="e">
        <f t="shared" si="47"/>
        <v>#DIV/0!</v>
      </c>
      <c r="V318" s="25">
        <f t="shared" si="43"/>
        <v>0</v>
      </c>
      <c r="W318" s="147">
        <f t="shared" si="44"/>
        <v>0</v>
      </c>
      <c r="X318" s="83">
        <f t="shared" si="48"/>
        <v>0</v>
      </c>
      <c r="Y318" s="148" t="e">
        <f t="shared" si="49"/>
        <v>#DIV/0!</v>
      </c>
      <c r="Z318" s="90" t="e">
        <f t="shared" si="45"/>
        <v>#DIV/0!</v>
      </c>
    </row>
    <row r="319" spans="2:26" x14ac:dyDescent="0.25">
      <c r="B319" s="25" t="str">
        <f>IF(COUNTA(C319:C319)&gt;0,MAX($B$15:$B318)+1, "" )</f>
        <v/>
      </c>
      <c r="C319" s="38"/>
      <c r="D319" s="38"/>
      <c r="E319" s="38"/>
      <c r="F319" s="38"/>
      <c r="G319" s="38"/>
      <c r="H319" s="38"/>
      <c r="I319" s="38"/>
      <c r="J319" s="2" t="str">
        <f>IF(C319&gt;"",MAX($J$11:$J318)+1, "" )</f>
        <v/>
      </c>
      <c r="K319" s="2">
        <f t="shared" si="40"/>
        <v>0</v>
      </c>
      <c r="L319" s="31"/>
      <c r="M319" s="31"/>
      <c r="N319" s="83">
        <f>SUMIF('2 - Planting Details'!$B:$B,'1 - Project Details and Scoring'!$J319,'2 - Planting Details'!$F:$F)</f>
        <v>0</v>
      </c>
      <c r="O319" s="83">
        <f>SUMIF('2 - Planting Details'!$B:$B,'1 - Project Details and Scoring'!$J319,'2 - Planting Details'!$L:$L)+SUMIF('2 - Planting Details'!$B:$B,'1 - Project Details and Scoring'!$J319,'2 - Planting Details'!$R:$R)</f>
        <v>0</v>
      </c>
      <c r="P319" s="33"/>
      <c r="Q319" s="83">
        <f t="shared" si="41"/>
        <v>0</v>
      </c>
      <c r="R319" s="83">
        <f t="shared" si="42"/>
        <v>0</v>
      </c>
      <c r="S319" s="83">
        <f t="shared" si="46"/>
        <v>0</v>
      </c>
      <c r="T319" s="84" t="e">
        <f t="shared" si="47"/>
        <v>#DIV/0!</v>
      </c>
      <c r="V319" s="25">
        <f t="shared" si="43"/>
        <v>0</v>
      </c>
      <c r="W319" s="147">
        <f t="shared" si="44"/>
        <v>0</v>
      </c>
      <c r="X319" s="83">
        <f t="shared" si="48"/>
        <v>0</v>
      </c>
      <c r="Y319" s="148" t="e">
        <f t="shared" si="49"/>
        <v>#DIV/0!</v>
      </c>
      <c r="Z319" s="90" t="e">
        <f t="shared" si="45"/>
        <v>#DIV/0!</v>
      </c>
    </row>
    <row r="320" spans="2:26" x14ac:dyDescent="0.25">
      <c r="B320" s="25" t="str">
        <f>IF(COUNTA(C320:C320)&gt;0,MAX($B$15:$B319)+1, "" )</f>
        <v/>
      </c>
      <c r="C320" s="38"/>
      <c r="D320" s="38"/>
      <c r="E320" s="38"/>
      <c r="F320" s="38"/>
      <c r="G320" s="38"/>
      <c r="H320" s="38"/>
      <c r="I320" s="38"/>
      <c r="J320" s="2" t="str">
        <f>IF(C320&gt;"",MAX($J$11:$J319)+1, "" )</f>
        <v/>
      </c>
      <c r="K320" s="2">
        <f t="shared" si="40"/>
        <v>0</v>
      </c>
      <c r="L320" s="31"/>
      <c r="M320" s="31"/>
      <c r="N320" s="83">
        <f>SUMIF('2 - Planting Details'!$B:$B,'1 - Project Details and Scoring'!$J320,'2 - Planting Details'!$F:$F)</f>
        <v>0</v>
      </c>
      <c r="O320" s="83">
        <f>SUMIF('2 - Planting Details'!$B:$B,'1 - Project Details and Scoring'!$J320,'2 - Planting Details'!$L:$L)+SUMIF('2 - Planting Details'!$B:$B,'1 - Project Details and Scoring'!$J320,'2 - Planting Details'!$R:$R)</f>
        <v>0</v>
      </c>
      <c r="P320" s="33"/>
      <c r="Q320" s="83">
        <f t="shared" si="41"/>
        <v>0</v>
      </c>
      <c r="R320" s="83">
        <f t="shared" si="42"/>
        <v>0</v>
      </c>
      <c r="S320" s="83">
        <f t="shared" si="46"/>
        <v>0</v>
      </c>
      <c r="T320" s="84" t="e">
        <f t="shared" si="47"/>
        <v>#DIV/0!</v>
      </c>
      <c r="V320" s="25">
        <f t="shared" si="43"/>
        <v>0</v>
      </c>
      <c r="W320" s="147">
        <f t="shared" si="44"/>
        <v>0</v>
      </c>
      <c r="X320" s="83">
        <f t="shared" si="48"/>
        <v>0</v>
      </c>
      <c r="Y320" s="148" t="e">
        <f t="shared" si="49"/>
        <v>#DIV/0!</v>
      </c>
      <c r="Z320" s="90" t="e">
        <f t="shared" si="45"/>
        <v>#DIV/0!</v>
      </c>
    </row>
    <row r="321" spans="2:26" x14ac:dyDescent="0.25">
      <c r="B321" s="25" t="str">
        <f>IF(COUNTA(C321:C321)&gt;0,MAX($B$15:$B320)+1, "" )</f>
        <v/>
      </c>
      <c r="C321" s="38"/>
      <c r="D321" s="38"/>
      <c r="E321" s="38"/>
      <c r="F321" s="38"/>
      <c r="G321" s="38"/>
      <c r="H321" s="38"/>
      <c r="I321" s="38"/>
      <c r="J321" s="2" t="str">
        <f>IF(C321&gt;"",MAX($J$11:$J320)+1, "" )</f>
        <v/>
      </c>
      <c r="K321" s="2">
        <f t="shared" si="40"/>
        <v>0</v>
      </c>
      <c r="L321" s="31"/>
      <c r="M321" s="31"/>
      <c r="N321" s="83">
        <f>SUMIF('2 - Planting Details'!$B:$B,'1 - Project Details and Scoring'!$J321,'2 - Planting Details'!$F:$F)</f>
        <v>0</v>
      </c>
      <c r="O321" s="83">
        <f>SUMIF('2 - Planting Details'!$B:$B,'1 - Project Details and Scoring'!$J321,'2 - Planting Details'!$L:$L)+SUMIF('2 - Planting Details'!$B:$B,'1 - Project Details and Scoring'!$J321,'2 - Planting Details'!$R:$R)</f>
        <v>0</v>
      </c>
      <c r="P321" s="33"/>
      <c r="Q321" s="83">
        <f t="shared" si="41"/>
        <v>0</v>
      </c>
      <c r="R321" s="83">
        <f t="shared" si="42"/>
        <v>0</v>
      </c>
      <c r="S321" s="83">
        <f t="shared" si="46"/>
        <v>0</v>
      </c>
      <c r="T321" s="84" t="e">
        <f t="shared" si="47"/>
        <v>#DIV/0!</v>
      </c>
      <c r="V321" s="25">
        <f t="shared" si="43"/>
        <v>0</v>
      </c>
      <c r="W321" s="147">
        <f t="shared" si="44"/>
        <v>0</v>
      </c>
      <c r="X321" s="83">
        <f t="shared" si="48"/>
        <v>0</v>
      </c>
      <c r="Y321" s="148" t="e">
        <f t="shared" si="49"/>
        <v>#DIV/0!</v>
      </c>
      <c r="Z321" s="90" t="e">
        <f t="shared" si="45"/>
        <v>#DIV/0!</v>
      </c>
    </row>
    <row r="322" spans="2:26" x14ac:dyDescent="0.25">
      <c r="B322" s="25" t="str">
        <f>IF(COUNTA(C322:C322)&gt;0,MAX($B$15:$B321)+1, "" )</f>
        <v/>
      </c>
      <c r="C322" s="38"/>
      <c r="D322" s="38"/>
      <c r="E322" s="38"/>
      <c r="F322" s="38"/>
      <c r="G322" s="38"/>
      <c r="H322" s="38"/>
      <c r="I322" s="38"/>
      <c r="J322" s="2" t="str">
        <f>IF(C322&gt;"",MAX($J$11:$J321)+1, "" )</f>
        <v/>
      </c>
      <c r="K322" s="2">
        <f t="shared" si="40"/>
        <v>0</v>
      </c>
      <c r="L322" s="31"/>
      <c r="M322" s="31"/>
      <c r="N322" s="83">
        <f>SUMIF('2 - Planting Details'!$B:$B,'1 - Project Details and Scoring'!$J322,'2 - Planting Details'!$F:$F)</f>
        <v>0</v>
      </c>
      <c r="O322" s="83">
        <f>SUMIF('2 - Planting Details'!$B:$B,'1 - Project Details and Scoring'!$J322,'2 - Planting Details'!$L:$L)+SUMIF('2 - Planting Details'!$B:$B,'1 - Project Details and Scoring'!$J322,'2 - Planting Details'!$R:$R)</f>
        <v>0</v>
      </c>
      <c r="P322" s="33"/>
      <c r="Q322" s="83">
        <f t="shared" si="41"/>
        <v>0</v>
      </c>
      <c r="R322" s="83">
        <f t="shared" si="42"/>
        <v>0</v>
      </c>
      <c r="S322" s="83">
        <f t="shared" si="46"/>
        <v>0</v>
      </c>
      <c r="T322" s="84" t="e">
        <f t="shared" si="47"/>
        <v>#DIV/0!</v>
      </c>
      <c r="V322" s="25">
        <f t="shared" si="43"/>
        <v>0</v>
      </c>
      <c r="W322" s="147">
        <f t="shared" si="44"/>
        <v>0</v>
      </c>
      <c r="X322" s="83">
        <f t="shared" si="48"/>
        <v>0</v>
      </c>
      <c r="Y322" s="148" t="e">
        <f t="shared" si="49"/>
        <v>#DIV/0!</v>
      </c>
      <c r="Z322" s="90" t="e">
        <f t="shared" si="45"/>
        <v>#DIV/0!</v>
      </c>
    </row>
    <row r="323" spans="2:26" x14ac:dyDescent="0.25">
      <c r="B323" s="25" t="str">
        <f>IF(COUNTA(C323:C323)&gt;0,MAX($B$15:$B322)+1, "" )</f>
        <v/>
      </c>
      <c r="C323" s="38"/>
      <c r="D323" s="38"/>
      <c r="E323" s="38"/>
      <c r="F323" s="38"/>
      <c r="G323" s="38"/>
      <c r="H323" s="38"/>
      <c r="I323" s="38"/>
      <c r="J323" s="2" t="str">
        <f>IF(C323&gt;"",MAX($J$11:$J322)+1, "" )</f>
        <v/>
      </c>
      <c r="K323" s="2">
        <f t="shared" si="40"/>
        <v>0</v>
      </c>
      <c r="L323" s="31"/>
      <c r="M323" s="31"/>
      <c r="N323" s="83">
        <f>SUMIF('2 - Planting Details'!$B:$B,'1 - Project Details and Scoring'!$J323,'2 - Planting Details'!$F:$F)</f>
        <v>0</v>
      </c>
      <c r="O323" s="83">
        <f>SUMIF('2 - Planting Details'!$B:$B,'1 - Project Details and Scoring'!$J323,'2 - Planting Details'!$L:$L)+SUMIF('2 - Planting Details'!$B:$B,'1 - Project Details and Scoring'!$J323,'2 - Planting Details'!$R:$R)</f>
        <v>0</v>
      </c>
      <c r="P323" s="33"/>
      <c r="Q323" s="83">
        <f t="shared" si="41"/>
        <v>0</v>
      </c>
      <c r="R323" s="83">
        <f t="shared" si="42"/>
        <v>0</v>
      </c>
      <c r="S323" s="83">
        <f t="shared" si="46"/>
        <v>0</v>
      </c>
      <c r="T323" s="84" t="e">
        <f t="shared" si="47"/>
        <v>#DIV/0!</v>
      </c>
      <c r="V323" s="25">
        <f t="shared" si="43"/>
        <v>0</v>
      </c>
      <c r="W323" s="147">
        <f t="shared" si="44"/>
        <v>0</v>
      </c>
      <c r="X323" s="83">
        <f t="shared" si="48"/>
        <v>0</v>
      </c>
      <c r="Y323" s="148" t="e">
        <f t="shared" si="49"/>
        <v>#DIV/0!</v>
      </c>
      <c r="Z323" s="90" t="e">
        <f t="shared" si="45"/>
        <v>#DIV/0!</v>
      </c>
    </row>
    <row r="324" spans="2:26" x14ac:dyDescent="0.25">
      <c r="B324" s="25" t="str">
        <f>IF(COUNTA(C324:C324)&gt;0,MAX($B$15:$B323)+1, "" )</f>
        <v/>
      </c>
      <c r="C324" s="38"/>
      <c r="D324" s="38"/>
      <c r="E324" s="38"/>
      <c r="F324" s="38"/>
      <c r="G324" s="38"/>
      <c r="H324" s="38"/>
      <c r="I324" s="38"/>
      <c r="J324" s="2" t="str">
        <f>IF(C324&gt;"",MAX($J$11:$J323)+1, "" )</f>
        <v/>
      </c>
      <c r="K324" s="2">
        <f t="shared" si="40"/>
        <v>0</v>
      </c>
      <c r="L324" s="31"/>
      <c r="M324" s="31"/>
      <c r="N324" s="83">
        <f>SUMIF('2 - Planting Details'!$B:$B,'1 - Project Details and Scoring'!$J324,'2 - Planting Details'!$F:$F)</f>
        <v>0</v>
      </c>
      <c r="O324" s="83">
        <f>SUMIF('2 - Planting Details'!$B:$B,'1 - Project Details and Scoring'!$J324,'2 - Planting Details'!$L:$L)+SUMIF('2 - Planting Details'!$B:$B,'1 - Project Details and Scoring'!$J324,'2 - Planting Details'!$R:$R)</f>
        <v>0</v>
      </c>
      <c r="P324" s="33"/>
      <c r="Q324" s="83">
        <f t="shared" si="41"/>
        <v>0</v>
      </c>
      <c r="R324" s="83">
        <f t="shared" si="42"/>
        <v>0</v>
      </c>
      <c r="S324" s="83">
        <f t="shared" si="46"/>
        <v>0</v>
      </c>
      <c r="T324" s="84" t="e">
        <f t="shared" si="47"/>
        <v>#DIV/0!</v>
      </c>
      <c r="V324" s="25">
        <f t="shared" si="43"/>
        <v>0</v>
      </c>
      <c r="W324" s="147">
        <f t="shared" si="44"/>
        <v>0</v>
      </c>
      <c r="X324" s="83">
        <f t="shared" si="48"/>
        <v>0</v>
      </c>
      <c r="Y324" s="148" t="e">
        <f t="shared" si="49"/>
        <v>#DIV/0!</v>
      </c>
      <c r="Z324" s="90" t="e">
        <f t="shared" si="45"/>
        <v>#DIV/0!</v>
      </c>
    </row>
    <row r="325" spans="2:26" x14ac:dyDescent="0.25">
      <c r="B325" s="25" t="str">
        <f>IF(COUNTA(C325:C325)&gt;0,MAX($B$15:$B324)+1, "" )</f>
        <v/>
      </c>
      <c r="C325" s="38"/>
      <c r="D325" s="38"/>
      <c r="E325" s="38"/>
      <c r="F325" s="38"/>
      <c r="G325" s="38"/>
      <c r="H325" s="38"/>
      <c r="I325" s="38"/>
      <c r="J325" s="2" t="str">
        <f>IF(C325&gt;"",MAX($J$11:$J324)+1, "" )</f>
        <v/>
      </c>
      <c r="K325" s="2">
        <f t="shared" si="40"/>
        <v>0</v>
      </c>
      <c r="L325" s="31"/>
      <c r="M325" s="31"/>
      <c r="N325" s="83">
        <f>SUMIF('2 - Planting Details'!$B:$B,'1 - Project Details and Scoring'!$J325,'2 - Planting Details'!$F:$F)</f>
        <v>0</v>
      </c>
      <c r="O325" s="83">
        <f>SUMIF('2 - Planting Details'!$B:$B,'1 - Project Details and Scoring'!$J325,'2 - Planting Details'!$L:$L)+SUMIF('2 - Planting Details'!$B:$B,'1 - Project Details and Scoring'!$J325,'2 - Planting Details'!$R:$R)</f>
        <v>0</v>
      </c>
      <c r="P325" s="33"/>
      <c r="Q325" s="83">
        <f t="shared" si="41"/>
        <v>0</v>
      </c>
      <c r="R325" s="83">
        <f t="shared" si="42"/>
        <v>0</v>
      </c>
      <c r="S325" s="83">
        <f t="shared" si="46"/>
        <v>0</v>
      </c>
      <c r="T325" s="84" t="e">
        <f t="shared" si="47"/>
        <v>#DIV/0!</v>
      </c>
      <c r="V325" s="25">
        <f t="shared" si="43"/>
        <v>0</v>
      </c>
      <c r="W325" s="147">
        <f t="shared" si="44"/>
        <v>0</v>
      </c>
      <c r="X325" s="83">
        <f t="shared" si="48"/>
        <v>0</v>
      </c>
      <c r="Y325" s="148" t="e">
        <f t="shared" si="49"/>
        <v>#DIV/0!</v>
      </c>
      <c r="Z325" s="90" t="e">
        <f t="shared" si="45"/>
        <v>#DIV/0!</v>
      </c>
    </row>
    <row r="326" spans="2:26" x14ac:dyDescent="0.25">
      <c r="B326" s="25" t="str">
        <f>IF(COUNTA(C326:C326)&gt;0,MAX($B$15:$B325)+1, "" )</f>
        <v/>
      </c>
      <c r="C326" s="38"/>
      <c r="D326" s="38"/>
      <c r="E326" s="38"/>
      <c r="F326" s="38"/>
      <c r="G326" s="38"/>
      <c r="H326" s="38"/>
      <c r="I326" s="38"/>
      <c r="J326" s="2" t="str">
        <f>IF(C326&gt;"",MAX($J$11:$J325)+1, "" )</f>
        <v/>
      </c>
      <c r="K326" s="2">
        <f t="shared" si="40"/>
        <v>0</v>
      </c>
      <c r="L326" s="31"/>
      <c r="M326" s="31"/>
      <c r="N326" s="83">
        <f>SUMIF('2 - Planting Details'!$B:$B,'1 - Project Details and Scoring'!$J326,'2 - Planting Details'!$F:$F)</f>
        <v>0</v>
      </c>
      <c r="O326" s="83">
        <f>SUMIF('2 - Planting Details'!$B:$B,'1 - Project Details and Scoring'!$J326,'2 - Planting Details'!$L:$L)+SUMIF('2 - Planting Details'!$B:$B,'1 - Project Details and Scoring'!$J326,'2 - Planting Details'!$R:$R)</f>
        <v>0</v>
      </c>
      <c r="P326" s="33"/>
      <c r="Q326" s="83">
        <f t="shared" si="41"/>
        <v>0</v>
      </c>
      <c r="R326" s="83">
        <f t="shared" si="42"/>
        <v>0</v>
      </c>
      <c r="S326" s="83">
        <f t="shared" si="46"/>
        <v>0</v>
      </c>
      <c r="T326" s="84" t="e">
        <f t="shared" si="47"/>
        <v>#DIV/0!</v>
      </c>
      <c r="V326" s="25">
        <f t="shared" si="43"/>
        <v>0</v>
      </c>
      <c r="W326" s="147">
        <f t="shared" si="44"/>
        <v>0</v>
      </c>
      <c r="X326" s="83">
        <f t="shared" si="48"/>
        <v>0</v>
      </c>
      <c r="Y326" s="148" t="e">
        <f t="shared" si="49"/>
        <v>#DIV/0!</v>
      </c>
      <c r="Z326" s="90" t="e">
        <f t="shared" si="45"/>
        <v>#DIV/0!</v>
      </c>
    </row>
    <row r="327" spans="2:26" x14ac:dyDescent="0.25">
      <c r="B327" s="25" t="str">
        <f>IF(COUNTA(C327:C327)&gt;0,MAX($B$15:$B326)+1, "" )</f>
        <v/>
      </c>
      <c r="C327" s="38"/>
      <c r="D327" s="38"/>
      <c r="E327" s="38"/>
      <c r="F327" s="38"/>
      <c r="G327" s="38"/>
      <c r="H327" s="38"/>
      <c r="I327" s="38"/>
      <c r="J327" s="2" t="str">
        <f>IF(C327&gt;"",MAX($J$11:$J326)+1, "" )</f>
        <v/>
      </c>
      <c r="K327" s="2">
        <f t="shared" si="40"/>
        <v>0</v>
      </c>
      <c r="L327" s="31"/>
      <c r="M327" s="31"/>
      <c r="N327" s="83">
        <f>SUMIF('2 - Planting Details'!$B:$B,'1 - Project Details and Scoring'!$J327,'2 - Planting Details'!$F:$F)</f>
        <v>0</v>
      </c>
      <c r="O327" s="83">
        <f>SUMIF('2 - Planting Details'!$B:$B,'1 - Project Details and Scoring'!$J327,'2 - Planting Details'!$L:$L)+SUMIF('2 - Planting Details'!$B:$B,'1 - Project Details and Scoring'!$J327,'2 - Planting Details'!$R:$R)</f>
        <v>0</v>
      </c>
      <c r="P327" s="33"/>
      <c r="Q327" s="83">
        <f t="shared" si="41"/>
        <v>0</v>
      </c>
      <c r="R327" s="83">
        <f t="shared" si="42"/>
        <v>0</v>
      </c>
      <c r="S327" s="83">
        <f t="shared" si="46"/>
        <v>0</v>
      </c>
      <c r="T327" s="84" t="e">
        <f t="shared" si="47"/>
        <v>#DIV/0!</v>
      </c>
      <c r="V327" s="25">
        <f t="shared" si="43"/>
        <v>0</v>
      </c>
      <c r="W327" s="147">
        <f t="shared" si="44"/>
        <v>0</v>
      </c>
      <c r="X327" s="83">
        <f t="shared" si="48"/>
        <v>0</v>
      </c>
      <c r="Y327" s="148" t="e">
        <f t="shared" si="49"/>
        <v>#DIV/0!</v>
      </c>
      <c r="Z327" s="90" t="e">
        <f t="shared" si="45"/>
        <v>#DIV/0!</v>
      </c>
    </row>
    <row r="328" spans="2:26" x14ac:dyDescent="0.25">
      <c r="B328" s="25" t="str">
        <f>IF(COUNTA(C328:C328)&gt;0,MAX($B$15:$B327)+1, "" )</f>
        <v/>
      </c>
      <c r="C328" s="38"/>
      <c r="D328" s="38"/>
      <c r="E328" s="38"/>
      <c r="F328" s="38"/>
      <c r="G328" s="38"/>
      <c r="H328" s="38"/>
      <c r="I328" s="38"/>
      <c r="J328" s="2" t="str">
        <f>IF(C328&gt;"",MAX($J$11:$J327)+1, "" )</f>
        <v/>
      </c>
      <c r="K328" s="2">
        <f t="shared" si="40"/>
        <v>0</v>
      </c>
      <c r="L328" s="31"/>
      <c r="M328" s="31"/>
      <c r="N328" s="83">
        <f>SUMIF('2 - Planting Details'!$B:$B,'1 - Project Details and Scoring'!$J328,'2 - Planting Details'!$F:$F)</f>
        <v>0</v>
      </c>
      <c r="O328" s="83">
        <f>SUMIF('2 - Planting Details'!$B:$B,'1 - Project Details and Scoring'!$J328,'2 - Planting Details'!$L:$L)+SUMIF('2 - Planting Details'!$B:$B,'1 - Project Details and Scoring'!$J328,'2 - Planting Details'!$R:$R)</f>
        <v>0</v>
      </c>
      <c r="P328" s="33"/>
      <c r="Q328" s="83">
        <f t="shared" si="41"/>
        <v>0</v>
      </c>
      <c r="R328" s="83">
        <f t="shared" si="42"/>
        <v>0</v>
      </c>
      <c r="S328" s="83">
        <f t="shared" si="46"/>
        <v>0</v>
      </c>
      <c r="T328" s="84" t="e">
        <f t="shared" si="47"/>
        <v>#DIV/0!</v>
      </c>
      <c r="V328" s="25">
        <f t="shared" si="43"/>
        <v>0</v>
      </c>
      <c r="W328" s="147">
        <f t="shared" si="44"/>
        <v>0</v>
      </c>
      <c r="X328" s="83">
        <f t="shared" si="48"/>
        <v>0</v>
      </c>
      <c r="Y328" s="148" t="e">
        <f t="shared" si="49"/>
        <v>#DIV/0!</v>
      </c>
      <c r="Z328" s="90" t="e">
        <f t="shared" si="45"/>
        <v>#DIV/0!</v>
      </c>
    </row>
    <row r="329" spans="2:26" x14ac:dyDescent="0.25">
      <c r="B329" s="25" t="str">
        <f>IF(COUNTA(C329:C329)&gt;0,MAX($B$15:$B328)+1, "" )</f>
        <v/>
      </c>
      <c r="C329" s="38"/>
      <c r="D329" s="38"/>
      <c r="E329" s="38"/>
      <c r="F329" s="38"/>
      <c r="G329" s="38"/>
      <c r="H329" s="38"/>
      <c r="I329" s="38"/>
      <c r="J329" s="2" t="str">
        <f>IF(C329&gt;"",MAX($J$11:$J328)+1, "" )</f>
        <v/>
      </c>
      <c r="K329" s="2">
        <f t="shared" si="40"/>
        <v>0</v>
      </c>
      <c r="L329" s="31"/>
      <c r="M329" s="31"/>
      <c r="N329" s="83">
        <f>SUMIF('2 - Planting Details'!$B:$B,'1 - Project Details and Scoring'!$J329,'2 - Planting Details'!$F:$F)</f>
        <v>0</v>
      </c>
      <c r="O329" s="83">
        <f>SUMIF('2 - Planting Details'!$B:$B,'1 - Project Details and Scoring'!$J329,'2 - Planting Details'!$L:$L)+SUMIF('2 - Planting Details'!$B:$B,'1 - Project Details and Scoring'!$J329,'2 - Planting Details'!$R:$R)</f>
        <v>0</v>
      </c>
      <c r="P329" s="33"/>
      <c r="Q329" s="83">
        <f t="shared" si="41"/>
        <v>0</v>
      </c>
      <c r="R329" s="83">
        <f t="shared" si="42"/>
        <v>0</v>
      </c>
      <c r="S329" s="83">
        <f t="shared" si="46"/>
        <v>0</v>
      </c>
      <c r="T329" s="84" t="e">
        <f t="shared" si="47"/>
        <v>#DIV/0!</v>
      </c>
      <c r="V329" s="25">
        <f t="shared" si="43"/>
        <v>0</v>
      </c>
      <c r="W329" s="147">
        <f t="shared" si="44"/>
        <v>0</v>
      </c>
      <c r="X329" s="83">
        <f t="shared" si="48"/>
        <v>0</v>
      </c>
      <c r="Y329" s="148" t="e">
        <f t="shared" si="49"/>
        <v>#DIV/0!</v>
      </c>
      <c r="Z329" s="90" t="e">
        <f t="shared" si="45"/>
        <v>#DIV/0!</v>
      </c>
    </row>
    <row r="330" spans="2:26" x14ac:dyDescent="0.25">
      <c r="B330" s="25" t="str">
        <f>IF(COUNTA(C330:C330)&gt;0,MAX($B$15:$B329)+1, "" )</f>
        <v/>
      </c>
      <c r="C330" s="38"/>
      <c r="D330" s="38"/>
      <c r="E330" s="38"/>
      <c r="F330" s="38"/>
      <c r="G330" s="38"/>
      <c r="H330" s="38"/>
      <c r="I330" s="38"/>
      <c r="J330" s="2" t="str">
        <f>IF(C330&gt;"",MAX($J$11:$J329)+1, "" )</f>
        <v/>
      </c>
      <c r="K330" s="2">
        <f t="shared" si="40"/>
        <v>0</v>
      </c>
      <c r="L330" s="31"/>
      <c r="M330" s="31"/>
      <c r="N330" s="83">
        <f>SUMIF('2 - Planting Details'!$B:$B,'1 - Project Details and Scoring'!$J330,'2 - Planting Details'!$F:$F)</f>
        <v>0</v>
      </c>
      <c r="O330" s="83">
        <f>SUMIF('2 - Planting Details'!$B:$B,'1 - Project Details and Scoring'!$J330,'2 - Planting Details'!$L:$L)+SUMIF('2 - Planting Details'!$B:$B,'1 - Project Details and Scoring'!$J330,'2 - Planting Details'!$R:$R)</f>
        <v>0</v>
      </c>
      <c r="P330" s="33"/>
      <c r="Q330" s="83">
        <f t="shared" si="41"/>
        <v>0</v>
      </c>
      <c r="R330" s="83">
        <f t="shared" si="42"/>
        <v>0</v>
      </c>
      <c r="S330" s="83">
        <f t="shared" si="46"/>
        <v>0</v>
      </c>
      <c r="T330" s="84" t="e">
        <f t="shared" si="47"/>
        <v>#DIV/0!</v>
      </c>
      <c r="V330" s="25">
        <f t="shared" si="43"/>
        <v>0</v>
      </c>
      <c r="W330" s="147">
        <f t="shared" si="44"/>
        <v>0</v>
      </c>
      <c r="X330" s="83">
        <f t="shared" si="48"/>
        <v>0</v>
      </c>
      <c r="Y330" s="148" t="e">
        <f t="shared" si="49"/>
        <v>#DIV/0!</v>
      </c>
      <c r="Z330" s="90" t="e">
        <f t="shared" si="45"/>
        <v>#DIV/0!</v>
      </c>
    </row>
    <row r="331" spans="2:26" x14ac:dyDescent="0.25">
      <c r="B331" s="25" t="str">
        <f>IF(COUNTA(C331:C331)&gt;0,MAX($B$15:$B330)+1, "" )</f>
        <v/>
      </c>
      <c r="C331" s="38"/>
      <c r="D331" s="38"/>
      <c r="E331" s="38"/>
      <c r="F331" s="38"/>
      <c r="G331" s="38"/>
      <c r="H331" s="38"/>
      <c r="I331" s="38"/>
      <c r="J331" s="2" t="str">
        <f>IF(C331&gt;"",MAX($J$11:$J330)+1, "" )</f>
        <v/>
      </c>
      <c r="K331" s="2">
        <f t="shared" si="40"/>
        <v>0</v>
      </c>
      <c r="L331" s="31"/>
      <c r="M331" s="31"/>
      <c r="N331" s="83">
        <f>SUMIF('2 - Planting Details'!$B:$B,'1 - Project Details and Scoring'!$J331,'2 - Planting Details'!$F:$F)</f>
        <v>0</v>
      </c>
      <c r="O331" s="83">
        <f>SUMIF('2 - Planting Details'!$B:$B,'1 - Project Details and Scoring'!$J331,'2 - Planting Details'!$L:$L)+SUMIF('2 - Planting Details'!$B:$B,'1 - Project Details and Scoring'!$J331,'2 - Planting Details'!$R:$R)</f>
        <v>0</v>
      </c>
      <c r="P331" s="33"/>
      <c r="Q331" s="83">
        <f t="shared" si="41"/>
        <v>0</v>
      </c>
      <c r="R331" s="83">
        <f t="shared" si="42"/>
        <v>0</v>
      </c>
      <c r="S331" s="83">
        <f t="shared" si="46"/>
        <v>0</v>
      </c>
      <c r="T331" s="84" t="e">
        <f t="shared" si="47"/>
        <v>#DIV/0!</v>
      </c>
      <c r="V331" s="25">
        <f t="shared" si="43"/>
        <v>0</v>
      </c>
      <c r="W331" s="147">
        <f t="shared" si="44"/>
        <v>0</v>
      </c>
      <c r="X331" s="83">
        <f t="shared" si="48"/>
        <v>0</v>
      </c>
      <c r="Y331" s="148" t="e">
        <f t="shared" si="49"/>
        <v>#DIV/0!</v>
      </c>
      <c r="Z331" s="90" t="e">
        <f t="shared" si="45"/>
        <v>#DIV/0!</v>
      </c>
    </row>
    <row r="332" spans="2:26" x14ac:dyDescent="0.25">
      <c r="B332" s="25" t="str">
        <f>IF(COUNTA(C332:C332)&gt;0,MAX($B$15:$B331)+1, "" )</f>
        <v/>
      </c>
      <c r="C332" s="38"/>
      <c r="D332" s="38"/>
      <c r="E332" s="38"/>
      <c r="F332" s="38"/>
      <c r="G332" s="38"/>
      <c r="H332" s="38"/>
      <c r="I332" s="38"/>
      <c r="J332" s="2" t="str">
        <f>IF(C332&gt;"",MAX($J$11:$J331)+1, "" )</f>
        <v/>
      </c>
      <c r="K332" s="2">
        <f t="shared" si="40"/>
        <v>0</v>
      </c>
      <c r="L332" s="31"/>
      <c r="M332" s="31"/>
      <c r="N332" s="83">
        <f>SUMIF('2 - Planting Details'!$B:$B,'1 - Project Details and Scoring'!$J332,'2 - Planting Details'!$F:$F)</f>
        <v>0</v>
      </c>
      <c r="O332" s="83">
        <f>SUMIF('2 - Planting Details'!$B:$B,'1 - Project Details and Scoring'!$J332,'2 - Planting Details'!$L:$L)+SUMIF('2 - Planting Details'!$B:$B,'1 - Project Details and Scoring'!$J332,'2 - Planting Details'!$R:$R)</f>
        <v>0</v>
      </c>
      <c r="P332" s="33"/>
      <c r="Q332" s="83">
        <f t="shared" si="41"/>
        <v>0</v>
      </c>
      <c r="R332" s="83">
        <f t="shared" si="42"/>
        <v>0</v>
      </c>
      <c r="S332" s="83">
        <f t="shared" si="46"/>
        <v>0</v>
      </c>
      <c r="T332" s="84" t="e">
        <f t="shared" si="47"/>
        <v>#DIV/0!</v>
      </c>
      <c r="V332" s="25">
        <f t="shared" si="43"/>
        <v>0</v>
      </c>
      <c r="W332" s="147">
        <f t="shared" si="44"/>
        <v>0</v>
      </c>
      <c r="X332" s="83">
        <f t="shared" si="48"/>
        <v>0</v>
      </c>
      <c r="Y332" s="148" t="e">
        <f t="shared" si="49"/>
        <v>#DIV/0!</v>
      </c>
      <c r="Z332" s="90" t="e">
        <f t="shared" si="45"/>
        <v>#DIV/0!</v>
      </c>
    </row>
    <row r="333" spans="2:26" x14ac:dyDescent="0.25">
      <c r="B333" s="25" t="str">
        <f>IF(COUNTA(C333:C333)&gt;0,MAX($B$15:$B332)+1, "" )</f>
        <v/>
      </c>
      <c r="C333" s="38"/>
      <c r="D333" s="38"/>
      <c r="E333" s="38"/>
      <c r="F333" s="38"/>
      <c r="G333" s="38"/>
      <c r="H333" s="38"/>
      <c r="I333" s="38"/>
      <c r="J333" s="2" t="str">
        <f>IF(C333&gt;"",MAX($J$11:$J332)+1, "" )</f>
        <v/>
      </c>
      <c r="K333" s="2">
        <f t="shared" si="40"/>
        <v>0</v>
      </c>
      <c r="L333" s="31"/>
      <c r="M333" s="31"/>
      <c r="N333" s="83">
        <f>SUMIF('2 - Planting Details'!$B:$B,'1 - Project Details and Scoring'!$J333,'2 - Planting Details'!$F:$F)</f>
        <v>0</v>
      </c>
      <c r="O333" s="83">
        <f>SUMIF('2 - Planting Details'!$B:$B,'1 - Project Details and Scoring'!$J333,'2 - Planting Details'!$L:$L)+SUMIF('2 - Planting Details'!$B:$B,'1 - Project Details and Scoring'!$J333,'2 - Planting Details'!$R:$R)</f>
        <v>0</v>
      </c>
      <c r="P333" s="33"/>
      <c r="Q333" s="83">
        <f t="shared" si="41"/>
        <v>0</v>
      </c>
      <c r="R333" s="83">
        <f t="shared" si="42"/>
        <v>0</v>
      </c>
      <c r="S333" s="83">
        <f t="shared" si="46"/>
        <v>0</v>
      </c>
      <c r="T333" s="84" t="e">
        <f t="shared" si="47"/>
        <v>#DIV/0!</v>
      </c>
      <c r="V333" s="25">
        <f t="shared" si="43"/>
        <v>0</v>
      </c>
      <c r="W333" s="147">
        <f t="shared" si="44"/>
        <v>0</v>
      </c>
      <c r="X333" s="83">
        <f t="shared" si="48"/>
        <v>0</v>
      </c>
      <c r="Y333" s="148" t="e">
        <f t="shared" si="49"/>
        <v>#DIV/0!</v>
      </c>
      <c r="Z333" s="90" t="e">
        <f t="shared" si="45"/>
        <v>#DIV/0!</v>
      </c>
    </row>
    <row r="334" spans="2:26" x14ac:dyDescent="0.25">
      <c r="B334" s="25" t="str">
        <f>IF(COUNTA(C334:C334)&gt;0,MAX($B$15:$B333)+1, "" )</f>
        <v/>
      </c>
      <c r="C334" s="38"/>
      <c r="D334" s="38"/>
      <c r="E334" s="38"/>
      <c r="F334" s="38"/>
      <c r="G334" s="38"/>
      <c r="H334" s="38"/>
      <c r="I334" s="38"/>
      <c r="J334" s="2" t="str">
        <f>IF(C334&gt;"",MAX($J$11:$J333)+1, "" )</f>
        <v/>
      </c>
      <c r="K334" s="2">
        <f t="shared" si="40"/>
        <v>0</v>
      </c>
      <c r="L334" s="31"/>
      <c r="M334" s="31"/>
      <c r="N334" s="83">
        <f>SUMIF('2 - Planting Details'!$B:$B,'1 - Project Details and Scoring'!$J334,'2 - Planting Details'!$F:$F)</f>
        <v>0</v>
      </c>
      <c r="O334" s="83">
        <f>SUMIF('2 - Planting Details'!$B:$B,'1 - Project Details and Scoring'!$J334,'2 - Planting Details'!$L:$L)+SUMIF('2 - Planting Details'!$B:$B,'1 - Project Details and Scoring'!$J334,'2 - Planting Details'!$R:$R)</f>
        <v>0</v>
      </c>
      <c r="P334" s="33"/>
      <c r="Q334" s="83">
        <f t="shared" si="41"/>
        <v>0</v>
      </c>
      <c r="R334" s="83">
        <f t="shared" si="42"/>
        <v>0</v>
      </c>
      <c r="S334" s="83">
        <f t="shared" si="46"/>
        <v>0</v>
      </c>
      <c r="T334" s="84" t="e">
        <f t="shared" si="47"/>
        <v>#DIV/0!</v>
      </c>
      <c r="V334" s="25">
        <f t="shared" si="43"/>
        <v>0</v>
      </c>
      <c r="W334" s="147">
        <f t="shared" si="44"/>
        <v>0</v>
      </c>
      <c r="X334" s="83">
        <f t="shared" si="48"/>
        <v>0</v>
      </c>
      <c r="Y334" s="148" t="e">
        <f t="shared" si="49"/>
        <v>#DIV/0!</v>
      </c>
      <c r="Z334" s="90" t="e">
        <f t="shared" si="45"/>
        <v>#DIV/0!</v>
      </c>
    </row>
    <row r="335" spans="2:26" x14ac:dyDescent="0.25">
      <c r="B335" s="25" t="str">
        <f>IF(COUNTA(C335:C335)&gt;0,MAX($B$15:$B334)+1, "" )</f>
        <v/>
      </c>
      <c r="C335" s="38"/>
      <c r="D335" s="38"/>
      <c r="E335" s="38"/>
      <c r="F335" s="38"/>
      <c r="G335" s="38"/>
      <c r="H335" s="38"/>
      <c r="I335" s="38"/>
      <c r="J335" s="2" t="str">
        <f>IF(C335&gt;"",MAX($J$11:$J334)+1, "" )</f>
        <v/>
      </c>
      <c r="K335" s="2">
        <f t="shared" si="40"/>
        <v>0</v>
      </c>
      <c r="L335" s="31"/>
      <c r="M335" s="31"/>
      <c r="N335" s="83">
        <f>SUMIF('2 - Planting Details'!$B:$B,'1 - Project Details and Scoring'!$J335,'2 - Planting Details'!$F:$F)</f>
        <v>0</v>
      </c>
      <c r="O335" s="83">
        <f>SUMIF('2 - Planting Details'!$B:$B,'1 - Project Details and Scoring'!$J335,'2 - Planting Details'!$L:$L)+SUMIF('2 - Planting Details'!$B:$B,'1 - Project Details and Scoring'!$J335,'2 - Planting Details'!$R:$R)</f>
        <v>0</v>
      </c>
      <c r="P335" s="33"/>
      <c r="Q335" s="83">
        <f t="shared" si="41"/>
        <v>0</v>
      </c>
      <c r="R335" s="83">
        <f t="shared" si="42"/>
        <v>0</v>
      </c>
      <c r="S335" s="83">
        <f t="shared" si="46"/>
        <v>0</v>
      </c>
      <c r="T335" s="84" t="e">
        <f t="shared" si="47"/>
        <v>#DIV/0!</v>
      </c>
      <c r="V335" s="25">
        <f t="shared" si="43"/>
        <v>0</v>
      </c>
      <c r="W335" s="147">
        <f t="shared" si="44"/>
        <v>0</v>
      </c>
      <c r="X335" s="83">
        <f t="shared" si="48"/>
        <v>0</v>
      </c>
      <c r="Y335" s="148" t="e">
        <f t="shared" si="49"/>
        <v>#DIV/0!</v>
      </c>
      <c r="Z335" s="90" t="e">
        <f t="shared" si="45"/>
        <v>#DIV/0!</v>
      </c>
    </row>
    <row r="336" spans="2:26" x14ac:dyDescent="0.25">
      <c r="B336" s="25" t="str">
        <f>IF(COUNTA(C336:C336)&gt;0,MAX($B$15:$B335)+1, "" )</f>
        <v/>
      </c>
      <c r="C336" s="38"/>
      <c r="D336" s="38"/>
      <c r="E336" s="38"/>
      <c r="F336" s="38"/>
      <c r="G336" s="38"/>
      <c r="H336" s="38"/>
      <c r="I336" s="38"/>
      <c r="J336" s="2" t="str">
        <f>IF(C336&gt;"",MAX($J$11:$J335)+1, "" )</f>
        <v/>
      </c>
      <c r="K336" s="2">
        <f t="shared" si="40"/>
        <v>0</v>
      </c>
      <c r="L336" s="31"/>
      <c r="M336" s="31"/>
      <c r="N336" s="83">
        <f>SUMIF('2 - Planting Details'!$B:$B,'1 - Project Details and Scoring'!$J336,'2 - Planting Details'!$F:$F)</f>
        <v>0</v>
      </c>
      <c r="O336" s="83">
        <f>SUMIF('2 - Planting Details'!$B:$B,'1 - Project Details and Scoring'!$J336,'2 - Planting Details'!$L:$L)+SUMIF('2 - Planting Details'!$B:$B,'1 - Project Details and Scoring'!$J336,'2 - Planting Details'!$R:$R)</f>
        <v>0</v>
      </c>
      <c r="P336" s="33"/>
      <c r="Q336" s="83">
        <f t="shared" si="41"/>
        <v>0</v>
      </c>
      <c r="R336" s="83">
        <f t="shared" si="42"/>
        <v>0</v>
      </c>
      <c r="S336" s="83">
        <f t="shared" si="46"/>
        <v>0</v>
      </c>
      <c r="T336" s="84" t="e">
        <f t="shared" si="47"/>
        <v>#DIV/0!</v>
      </c>
      <c r="V336" s="25">
        <f t="shared" si="43"/>
        <v>0</v>
      </c>
      <c r="W336" s="147">
        <f t="shared" si="44"/>
        <v>0</v>
      </c>
      <c r="X336" s="83">
        <f t="shared" si="48"/>
        <v>0</v>
      </c>
      <c r="Y336" s="148" t="e">
        <f t="shared" si="49"/>
        <v>#DIV/0!</v>
      </c>
      <c r="Z336" s="90" t="e">
        <f t="shared" si="45"/>
        <v>#DIV/0!</v>
      </c>
    </row>
    <row r="337" spans="2:26" x14ac:dyDescent="0.25">
      <c r="B337" s="25" t="str">
        <f>IF(COUNTA(C337:C337)&gt;0,MAX($B$15:$B336)+1, "" )</f>
        <v/>
      </c>
      <c r="C337" s="38"/>
      <c r="D337" s="38"/>
      <c r="E337" s="38"/>
      <c r="F337" s="38"/>
      <c r="G337" s="38"/>
      <c r="H337" s="38"/>
      <c r="I337" s="38"/>
      <c r="J337" s="2" t="str">
        <f>IF(C337&gt;"",MAX($J$11:$J336)+1, "" )</f>
        <v/>
      </c>
      <c r="K337" s="2">
        <f t="shared" si="40"/>
        <v>0</v>
      </c>
      <c r="L337" s="31"/>
      <c r="M337" s="31"/>
      <c r="N337" s="83">
        <f>SUMIF('2 - Planting Details'!$B:$B,'1 - Project Details and Scoring'!$J337,'2 - Planting Details'!$F:$F)</f>
        <v>0</v>
      </c>
      <c r="O337" s="83">
        <f>SUMIF('2 - Planting Details'!$B:$B,'1 - Project Details and Scoring'!$J337,'2 - Planting Details'!$L:$L)+SUMIF('2 - Planting Details'!$B:$B,'1 - Project Details and Scoring'!$J337,'2 - Planting Details'!$R:$R)</f>
        <v>0</v>
      </c>
      <c r="P337" s="33"/>
      <c r="Q337" s="83">
        <f t="shared" si="41"/>
        <v>0</v>
      </c>
      <c r="R337" s="83">
        <f t="shared" si="42"/>
        <v>0</v>
      </c>
      <c r="S337" s="83">
        <f t="shared" si="46"/>
        <v>0</v>
      </c>
      <c r="T337" s="84" t="e">
        <f t="shared" si="47"/>
        <v>#DIV/0!</v>
      </c>
      <c r="V337" s="25">
        <f t="shared" si="43"/>
        <v>0</v>
      </c>
      <c r="W337" s="147">
        <f t="shared" si="44"/>
        <v>0</v>
      </c>
      <c r="X337" s="83">
        <f t="shared" si="48"/>
        <v>0</v>
      </c>
      <c r="Y337" s="148" t="e">
        <f t="shared" si="49"/>
        <v>#DIV/0!</v>
      </c>
      <c r="Z337" s="90" t="e">
        <f t="shared" si="45"/>
        <v>#DIV/0!</v>
      </c>
    </row>
    <row r="338" spans="2:26" x14ac:dyDescent="0.25">
      <c r="B338" s="25" t="str">
        <f>IF(COUNTA(C338:C338)&gt;0,MAX($B$15:$B337)+1, "" )</f>
        <v/>
      </c>
      <c r="C338" s="38"/>
      <c r="D338" s="38"/>
      <c r="E338" s="38"/>
      <c r="F338" s="38"/>
      <c r="G338" s="38"/>
      <c r="H338" s="38"/>
      <c r="I338" s="38"/>
      <c r="J338" s="2" t="str">
        <f>IF(C338&gt;"",MAX($J$11:$J337)+1, "" )</f>
        <v/>
      </c>
      <c r="K338" s="2">
        <f t="shared" ref="K338:K401" si="50">C338</f>
        <v>0</v>
      </c>
      <c r="L338" s="31"/>
      <c r="M338" s="31"/>
      <c r="N338" s="83">
        <f>SUMIF('2 - Planting Details'!$B:$B,'1 - Project Details and Scoring'!$J338,'2 - Planting Details'!$F:$F)</f>
        <v>0</v>
      </c>
      <c r="O338" s="83">
        <f>SUMIF('2 - Planting Details'!$B:$B,'1 - Project Details and Scoring'!$J338,'2 - Planting Details'!$L:$L)+SUMIF('2 - Planting Details'!$B:$B,'1 - Project Details and Scoring'!$J338,'2 - Planting Details'!$R:$R)</f>
        <v>0</v>
      </c>
      <c r="P338" s="33"/>
      <c r="Q338" s="83">
        <f t="shared" ref="Q338:Q401" si="51">IF(N338&gt;0,IF(G338="yes",100,0),0)</f>
        <v>0</v>
      </c>
      <c r="R338" s="83">
        <f t="shared" ref="R338:R401" si="52">IF(N338&gt;0,
IF(H338="low",100,
IF(H338="Medium",50,0)),
0)</f>
        <v>0</v>
      </c>
      <c r="S338" s="83">
        <f t="shared" si="46"/>
        <v>0</v>
      </c>
      <c r="T338" s="84" t="e">
        <f t="shared" si="47"/>
        <v>#DIV/0!</v>
      </c>
      <c r="V338" s="25">
        <f t="shared" ref="V338:V401" si="53">IF(O338&gt;0,
IF(G338="yes",100,0),0)</f>
        <v>0</v>
      </c>
      <c r="W338" s="147">
        <f t="shared" ref="W338:W401" si="54">IF(O338&gt;0,
IF(H338="low",100,
IF(H338="Medium",50,0)),
0)</f>
        <v>0</v>
      </c>
      <c r="X338" s="83">
        <f t="shared" si="48"/>
        <v>0</v>
      </c>
      <c r="Y338" s="148" t="e">
        <f t="shared" si="49"/>
        <v>#DIV/0!</v>
      </c>
      <c r="Z338" s="90" t="e">
        <f t="shared" ref="Z338:Z401" si="55">IF(B338&gt;0,
IF(T338=0,Y338,
IF(Y338=0,T338,
(AVERAGE(T338,Y338)))),
"")</f>
        <v>#DIV/0!</v>
      </c>
    </row>
    <row r="339" spans="2:26" x14ac:dyDescent="0.25">
      <c r="B339" s="25" t="str">
        <f>IF(COUNTA(C339:C339)&gt;0,MAX($B$15:$B338)+1, "" )</f>
        <v/>
      </c>
      <c r="C339" s="38"/>
      <c r="D339" s="38"/>
      <c r="E339" s="38"/>
      <c r="F339" s="38"/>
      <c r="G339" s="38"/>
      <c r="H339" s="38"/>
      <c r="I339" s="38"/>
      <c r="J339" s="2" t="str">
        <f>IF(C339&gt;"",MAX($J$11:$J338)+1, "" )</f>
        <v/>
      </c>
      <c r="K339" s="2">
        <f t="shared" si="50"/>
        <v>0</v>
      </c>
      <c r="L339" s="31"/>
      <c r="M339" s="31"/>
      <c r="N339" s="83">
        <f>SUMIF('2 - Planting Details'!$B:$B,'1 - Project Details and Scoring'!$J339,'2 - Planting Details'!$F:$F)</f>
        <v>0</v>
      </c>
      <c r="O339" s="83">
        <f>SUMIF('2 - Planting Details'!$B:$B,'1 - Project Details and Scoring'!$J339,'2 - Planting Details'!$L:$L)+SUMIF('2 - Planting Details'!$B:$B,'1 - Project Details and Scoring'!$J339,'2 - Planting Details'!$R:$R)</f>
        <v>0</v>
      </c>
      <c r="P339" s="33"/>
      <c r="Q339" s="83">
        <f t="shared" si="51"/>
        <v>0</v>
      </c>
      <c r="R339" s="83">
        <f t="shared" si="52"/>
        <v>0</v>
      </c>
      <c r="S339" s="83">
        <f t="shared" ref="S339:S402" si="56">Q339+R339</f>
        <v>0</v>
      </c>
      <c r="T339" s="84" t="e">
        <f t="shared" ref="T339:T402" si="57">S339*(N339/$N$17)</f>
        <v>#DIV/0!</v>
      </c>
      <c r="V339" s="25">
        <f t="shared" si="53"/>
        <v>0</v>
      </c>
      <c r="W339" s="147">
        <f t="shared" si="54"/>
        <v>0</v>
      </c>
      <c r="X339" s="83">
        <f t="shared" ref="X339:X402" si="58">V339+W339</f>
        <v>0</v>
      </c>
      <c r="Y339" s="148" t="e">
        <f t="shared" ref="Y339:Y402" si="59">X339*(O339/$O$17)</f>
        <v>#DIV/0!</v>
      </c>
      <c r="Z339" s="90" t="e">
        <f t="shared" si="55"/>
        <v>#DIV/0!</v>
      </c>
    </row>
    <row r="340" spans="2:26" x14ac:dyDescent="0.25">
      <c r="B340" s="25" t="str">
        <f>IF(COUNTA(C340:C340)&gt;0,MAX($B$15:$B339)+1, "" )</f>
        <v/>
      </c>
      <c r="C340" s="38"/>
      <c r="D340" s="38"/>
      <c r="E340" s="38"/>
      <c r="F340" s="38"/>
      <c r="G340" s="38"/>
      <c r="H340" s="38"/>
      <c r="I340" s="38"/>
      <c r="J340" s="2" t="str">
        <f>IF(C340&gt;"",MAX($J$11:$J339)+1, "" )</f>
        <v/>
      </c>
      <c r="K340" s="2">
        <f t="shared" si="50"/>
        <v>0</v>
      </c>
      <c r="L340" s="31"/>
      <c r="M340" s="31"/>
      <c r="N340" s="83">
        <f>SUMIF('2 - Planting Details'!$B:$B,'1 - Project Details and Scoring'!$J340,'2 - Planting Details'!$F:$F)</f>
        <v>0</v>
      </c>
      <c r="O340" s="83">
        <f>SUMIF('2 - Planting Details'!$B:$B,'1 - Project Details and Scoring'!$J340,'2 - Planting Details'!$L:$L)+SUMIF('2 - Planting Details'!$B:$B,'1 - Project Details and Scoring'!$J340,'2 - Planting Details'!$R:$R)</f>
        <v>0</v>
      </c>
      <c r="P340" s="33"/>
      <c r="Q340" s="83">
        <f t="shared" si="51"/>
        <v>0</v>
      </c>
      <c r="R340" s="83">
        <f t="shared" si="52"/>
        <v>0</v>
      </c>
      <c r="S340" s="83">
        <f t="shared" si="56"/>
        <v>0</v>
      </c>
      <c r="T340" s="84" t="e">
        <f t="shared" si="57"/>
        <v>#DIV/0!</v>
      </c>
      <c r="V340" s="25">
        <f t="shared" si="53"/>
        <v>0</v>
      </c>
      <c r="W340" s="147">
        <f t="shared" si="54"/>
        <v>0</v>
      </c>
      <c r="X340" s="83">
        <f t="shared" si="58"/>
        <v>0</v>
      </c>
      <c r="Y340" s="148" t="e">
        <f t="shared" si="59"/>
        <v>#DIV/0!</v>
      </c>
      <c r="Z340" s="90" t="e">
        <f t="shared" si="55"/>
        <v>#DIV/0!</v>
      </c>
    </row>
    <row r="341" spans="2:26" x14ac:dyDescent="0.25">
      <c r="B341" s="25" t="str">
        <f>IF(COUNTA(C341:C341)&gt;0,MAX($B$15:$B340)+1, "" )</f>
        <v/>
      </c>
      <c r="C341" s="38"/>
      <c r="D341" s="38"/>
      <c r="E341" s="38"/>
      <c r="F341" s="38"/>
      <c r="G341" s="38"/>
      <c r="H341" s="38"/>
      <c r="I341" s="38"/>
      <c r="J341" s="2" t="str">
        <f>IF(C341&gt;"",MAX($J$11:$J340)+1, "" )</f>
        <v/>
      </c>
      <c r="K341" s="2">
        <f t="shared" si="50"/>
        <v>0</v>
      </c>
      <c r="L341" s="31"/>
      <c r="M341" s="31"/>
      <c r="N341" s="83">
        <f>SUMIF('2 - Planting Details'!$B:$B,'1 - Project Details and Scoring'!$J341,'2 - Planting Details'!$F:$F)</f>
        <v>0</v>
      </c>
      <c r="O341" s="83">
        <f>SUMIF('2 - Planting Details'!$B:$B,'1 - Project Details and Scoring'!$J341,'2 - Planting Details'!$L:$L)+SUMIF('2 - Planting Details'!$B:$B,'1 - Project Details and Scoring'!$J341,'2 - Planting Details'!$R:$R)</f>
        <v>0</v>
      </c>
      <c r="P341" s="33"/>
      <c r="Q341" s="83">
        <f t="shared" si="51"/>
        <v>0</v>
      </c>
      <c r="R341" s="83">
        <f t="shared" si="52"/>
        <v>0</v>
      </c>
      <c r="S341" s="83">
        <f t="shared" si="56"/>
        <v>0</v>
      </c>
      <c r="T341" s="84" t="e">
        <f t="shared" si="57"/>
        <v>#DIV/0!</v>
      </c>
      <c r="V341" s="25">
        <f t="shared" si="53"/>
        <v>0</v>
      </c>
      <c r="W341" s="147">
        <f t="shared" si="54"/>
        <v>0</v>
      </c>
      <c r="X341" s="83">
        <f t="shared" si="58"/>
        <v>0</v>
      </c>
      <c r="Y341" s="148" t="e">
        <f t="shared" si="59"/>
        <v>#DIV/0!</v>
      </c>
      <c r="Z341" s="90" t="e">
        <f t="shared" si="55"/>
        <v>#DIV/0!</v>
      </c>
    </row>
    <row r="342" spans="2:26" x14ac:dyDescent="0.25">
      <c r="B342" s="25" t="str">
        <f>IF(COUNTA(C342:C342)&gt;0,MAX($B$15:$B341)+1, "" )</f>
        <v/>
      </c>
      <c r="C342" s="38"/>
      <c r="D342" s="38"/>
      <c r="E342" s="38"/>
      <c r="F342" s="38"/>
      <c r="G342" s="38"/>
      <c r="H342" s="38"/>
      <c r="I342" s="38"/>
      <c r="J342" s="2" t="str">
        <f>IF(C342&gt;"",MAX($J$11:$J341)+1, "" )</f>
        <v/>
      </c>
      <c r="K342" s="2">
        <f t="shared" si="50"/>
        <v>0</v>
      </c>
      <c r="L342" s="31"/>
      <c r="M342" s="31"/>
      <c r="N342" s="83">
        <f>SUMIF('2 - Planting Details'!$B:$B,'1 - Project Details and Scoring'!$J342,'2 - Planting Details'!$F:$F)</f>
        <v>0</v>
      </c>
      <c r="O342" s="83">
        <f>SUMIF('2 - Planting Details'!$B:$B,'1 - Project Details and Scoring'!$J342,'2 - Planting Details'!$L:$L)+SUMIF('2 - Planting Details'!$B:$B,'1 - Project Details and Scoring'!$J342,'2 - Planting Details'!$R:$R)</f>
        <v>0</v>
      </c>
      <c r="P342" s="33"/>
      <c r="Q342" s="83">
        <f t="shared" si="51"/>
        <v>0</v>
      </c>
      <c r="R342" s="83">
        <f t="shared" si="52"/>
        <v>0</v>
      </c>
      <c r="S342" s="83">
        <f t="shared" si="56"/>
        <v>0</v>
      </c>
      <c r="T342" s="84" t="e">
        <f t="shared" si="57"/>
        <v>#DIV/0!</v>
      </c>
      <c r="V342" s="25">
        <f t="shared" si="53"/>
        <v>0</v>
      </c>
      <c r="W342" s="147">
        <f t="shared" si="54"/>
        <v>0</v>
      </c>
      <c r="X342" s="83">
        <f t="shared" si="58"/>
        <v>0</v>
      </c>
      <c r="Y342" s="148" t="e">
        <f t="shared" si="59"/>
        <v>#DIV/0!</v>
      </c>
      <c r="Z342" s="90" t="e">
        <f t="shared" si="55"/>
        <v>#DIV/0!</v>
      </c>
    </row>
    <row r="343" spans="2:26" x14ac:dyDescent="0.25">
      <c r="B343" s="25" t="str">
        <f>IF(COUNTA(C343:C343)&gt;0,MAX($B$15:$B342)+1, "" )</f>
        <v/>
      </c>
      <c r="C343" s="38"/>
      <c r="D343" s="38"/>
      <c r="E343" s="38"/>
      <c r="F343" s="38"/>
      <c r="G343" s="38"/>
      <c r="H343" s="38"/>
      <c r="I343" s="38"/>
      <c r="J343" s="2" t="str">
        <f>IF(C343&gt;"",MAX($J$11:$J342)+1, "" )</f>
        <v/>
      </c>
      <c r="K343" s="2">
        <f t="shared" si="50"/>
        <v>0</v>
      </c>
      <c r="L343" s="31"/>
      <c r="M343" s="31"/>
      <c r="N343" s="83">
        <f>SUMIF('2 - Planting Details'!$B:$B,'1 - Project Details and Scoring'!$J343,'2 - Planting Details'!$F:$F)</f>
        <v>0</v>
      </c>
      <c r="O343" s="83">
        <f>SUMIF('2 - Planting Details'!$B:$B,'1 - Project Details and Scoring'!$J343,'2 - Planting Details'!$L:$L)+SUMIF('2 - Planting Details'!$B:$B,'1 - Project Details and Scoring'!$J343,'2 - Planting Details'!$R:$R)</f>
        <v>0</v>
      </c>
      <c r="P343" s="33"/>
      <c r="Q343" s="83">
        <f t="shared" si="51"/>
        <v>0</v>
      </c>
      <c r="R343" s="83">
        <f t="shared" si="52"/>
        <v>0</v>
      </c>
      <c r="S343" s="83">
        <f t="shared" si="56"/>
        <v>0</v>
      </c>
      <c r="T343" s="84" t="e">
        <f t="shared" si="57"/>
        <v>#DIV/0!</v>
      </c>
      <c r="V343" s="25">
        <f t="shared" si="53"/>
        <v>0</v>
      </c>
      <c r="W343" s="147">
        <f t="shared" si="54"/>
        <v>0</v>
      </c>
      <c r="X343" s="83">
        <f t="shared" si="58"/>
        <v>0</v>
      </c>
      <c r="Y343" s="148" t="e">
        <f t="shared" si="59"/>
        <v>#DIV/0!</v>
      </c>
      <c r="Z343" s="90" t="e">
        <f t="shared" si="55"/>
        <v>#DIV/0!</v>
      </c>
    </row>
    <row r="344" spans="2:26" x14ac:dyDescent="0.25">
      <c r="B344" s="25" t="str">
        <f>IF(COUNTA(C344:C344)&gt;0,MAX($B$15:$B343)+1, "" )</f>
        <v/>
      </c>
      <c r="C344" s="38"/>
      <c r="D344" s="38"/>
      <c r="E344" s="38"/>
      <c r="F344" s="38"/>
      <c r="G344" s="38"/>
      <c r="H344" s="38"/>
      <c r="I344" s="38"/>
      <c r="J344" s="2" t="str">
        <f>IF(C344&gt;"",MAX($J$11:$J343)+1, "" )</f>
        <v/>
      </c>
      <c r="K344" s="2">
        <f t="shared" si="50"/>
        <v>0</v>
      </c>
      <c r="L344" s="31"/>
      <c r="M344" s="31"/>
      <c r="N344" s="83">
        <f>SUMIF('2 - Planting Details'!$B:$B,'1 - Project Details and Scoring'!$J344,'2 - Planting Details'!$F:$F)</f>
        <v>0</v>
      </c>
      <c r="O344" s="83">
        <f>SUMIF('2 - Planting Details'!$B:$B,'1 - Project Details and Scoring'!$J344,'2 - Planting Details'!$L:$L)+SUMIF('2 - Planting Details'!$B:$B,'1 - Project Details and Scoring'!$J344,'2 - Planting Details'!$R:$R)</f>
        <v>0</v>
      </c>
      <c r="P344" s="33"/>
      <c r="Q344" s="83">
        <f t="shared" si="51"/>
        <v>0</v>
      </c>
      <c r="R344" s="83">
        <f t="shared" si="52"/>
        <v>0</v>
      </c>
      <c r="S344" s="83">
        <f t="shared" si="56"/>
        <v>0</v>
      </c>
      <c r="T344" s="84" t="e">
        <f t="shared" si="57"/>
        <v>#DIV/0!</v>
      </c>
      <c r="V344" s="25">
        <f t="shared" si="53"/>
        <v>0</v>
      </c>
      <c r="W344" s="147">
        <f t="shared" si="54"/>
        <v>0</v>
      </c>
      <c r="X344" s="83">
        <f t="shared" si="58"/>
        <v>0</v>
      </c>
      <c r="Y344" s="148" t="e">
        <f t="shared" si="59"/>
        <v>#DIV/0!</v>
      </c>
      <c r="Z344" s="90" t="e">
        <f t="shared" si="55"/>
        <v>#DIV/0!</v>
      </c>
    </row>
    <row r="345" spans="2:26" x14ac:dyDescent="0.25">
      <c r="B345" s="25" t="str">
        <f>IF(COUNTA(C345:C345)&gt;0,MAX($B$15:$B344)+1, "" )</f>
        <v/>
      </c>
      <c r="C345" s="38"/>
      <c r="D345" s="38"/>
      <c r="E345" s="38"/>
      <c r="F345" s="38"/>
      <c r="G345" s="38"/>
      <c r="H345" s="38"/>
      <c r="I345" s="38"/>
      <c r="J345" s="2" t="str">
        <f>IF(C345&gt;"",MAX($J$11:$J344)+1, "" )</f>
        <v/>
      </c>
      <c r="K345" s="2">
        <f t="shared" si="50"/>
        <v>0</v>
      </c>
      <c r="L345" s="31"/>
      <c r="M345" s="31"/>
      <c r="N345" s="83">
        <f>SUMIF('2 - Planting Details'!$B:$B,'1 - Project Details and Scoring'!$J345,'2 - Planting Details'!$F:$F)</f>
        <v>0</v>
      </c>
      <c r="O345" s="83">
        <f>SUMIF('2 - Planting Details'!$B:$B,'1 - Project Details and Scoring'!$J345,'2 - Planting Details'!$L:$L)+SUMIF('2 - Planting Details'!$B:$B,'1 - Project Details and Scoring'!$J345,'2 - Planting Details'!$R:$R)</f>
        <v>0</v>
      </c>
      <c r="P345" s="33"/>
      <c r="Q345" s="83">
        <f t="shared" si="51"/>
        <v>0</v>
      </c>
      <c r="R345" s="83">
        <f t="shared" si="52"/>
        <v>0</v>
      </c>
      <c r="S345" s="83">
        <f t="shared" si="56"/>
        <v>0</v>
      </c>
      <c r="T345" s="84" t="e">
        <f t="shared" si="57"/>
        <v>#DIV/0!</v>
      </c>
      <c r="V345" s="25">
        <f t="shared" si="53"/>
        <v>0</v>
      </c>
      <c r="W345" s="147">
        <f t="shared" si="54"/>
        <v>0</v>
      </c>
      <c r="X345" s="83">
        <f t="shared" si="58"/>
        <v>0</v>
      </c>
      <c r="Y345" s="148" t="e">
        <f t="shared" si="59"/>
        <v>#DIV/0!</v>
      </c>
      <c r="Z345" s="90" t="e">
        <f t="shared" si="55"/>
        <v>#DIV/0!</v>
      </c>
    </row>
    <row r="346" spans="2:26" x14ac:dyDescent="0.25">
      <c r="B346" s="25" t="str">
        <f>IF(COUNTA(C346:C346)&gt;0,MAX($B$15:$B345)+1, "" )</f>
        <v/>
      </c>
      <c r="C346" s="38"/>
      <c r="D346" s="38"/>
      <c r="E346" s="38"/>
      <c r="F346" s="38"/>
      <c r="G346" s="38"/>
      <c r="H346" s="38"/>
      <c r="I346" s="38"/>
      <c r="J346" s="2" t="str">
        <f>IF(C346&gt;"",MAX($J$11:$J345)+1, "" )</f>
        <v/>
      </c>
      <c r="K346" s="2">
        <f t="shared" si="50"/>
        <v>0</v>
      </c>
      <c r="L346" s="31"/>
      <c r="M346" s="31"/>
      <c r="N346" s="83">
        <f>SUMIF('2 - Planting Details'!$B:$B,'1 - Project Details and Scoring'!$J346,'2 - Planting Details'!$F:$F)</f>
        <v>0</v>
      </c>
      <c r="O346" s="83">
        <f>SUMIF('2 - Planting Details'!$B:$B,'1 - Project Details and Scoring'!$J346,'2 - Planting Details'!$L:$L)+SUMIF('2 - Planting Details'!$B:$B,'1 - Project Details and Scoring'!$J346,'2 - Planting Details'!$R:$R)</f>
        <v>0</v>
      </c>
      <c r="P346" s="33"/>
      <c r="Q346" s="83">
        <f t="shared" si="51"/>
        <v>0</v>
      </c>
      <c r="R346" s="83">
        <f t="shared" si="52"/>
        <v>0</v>
      </c>
      <c r="S346" s="83">
        <f t="shared" si="56"/>
        <v>0</v>
      </c>
      <c r="T346" s="84" t="e">
        <f t="shared" si="57"/>
        <v>#DIV/0!</v>
      </c>
      <c r="V346" s="25">
        <f t="shared" si="53"/>
        <v>0</v>
      </c>
      <c r="W346" s="147">
        <f t="shared" si="54"/>
        <v>0</v>
      </c>
      <c r="X346" s="83">
        <f t="shared" si="58"/>
        <v>0</v>
      </c>
      <c r="Y346" s="148" t="e">
        <f t="shared" si="59"/>
        <v>#DIV/0!</v>
      </c>
      <c r="Z346" s="90" t="e">
        <f t="shared" si="55"/>
        <v>#DIV/0!</v>
      </c>
    </row>
    <row r="347" spans="2:26" x14ac:dyDescent="0.25">
      <c r="B347" s="25" t="str">
        <f>IF(COUNTA(C347:C347)&gt;0,MAX($B$15:$B346)+1, "" )</f>
        <v/>
      </c>
      <c r="C347" s="38"/>
      <c r="D347" s="38"/>
      <c r="E347" s="38"/>
      <c r="F347" s="38"/>
      <c r="G347" s="38"/>
      <c r="H347" s="38"/>
      <c r="I347" s="38"/>
      <c r="J347" s="2" t="str">
        <f>IF(C347&gt;"",MAX($J$11:$J346)+1, "" )</f>
        <v/>
      </c>
      <c r="K347" s="2">
        <f t="shared" si="50"/>
        <v>0</v>
      </c>
      <c r="L347" s="31"/>
      <c r="M347" s="31"/>
      <c r="N347" s="83">
        <f>SUMIF('2 - Planting Details'!$B:$B,'1 - Project Details and Scoring'!$J347,'2 - Planting Details'!$F:$F)</f>
        <v>0</v>
      </c>
      <c r="O347" s="83">
        <f>SUMIF('2 - Planting Details'!$B:$B,'1 - Project Details and Scoring'!$J347,'2 - Planting Details'!$L:$L)+SUMIF('2 - Planting Details'!$B:$B,'1 - Project Details and Scoring'!$J347,'2 - Planting Details'!$R:$R)</f>
        <v>0</v>
      </c>
      <c r="P347" s="33"/>
      <c r="Q347" s="83">
        <f t="shared" si="51"/>
        <v>0</v>
      </c>
      <c r="R347" s="83">
        <f t="shared" si="52"/>
        <v>0</v>
      </c>
      <c r="S347" s="83">
        <f t="shared" si="56"/>
        <v>0</v>
      </c>
      <c r="T347" s="84" t="e">
        <f t="shared" si="57"/>
        <v>#DIV/0!</v>
      </c>
      <c r="V347" s="25">
        <f t="shared" si="53"/>
        <v>0</v>
      </c>
      <c r="W347" s="147">
        <f t="shared" si="54"/>
        <v>0</v>
      </c>
      <c r="X347" s="83">
        <f t="shared" si="58"/>
        <v>0</v>
      </c>
      <c r="Y347" s="148" t="e">
        <f t="shared" si="59"/>
        <v>#DIV/0!</v>
      </c>
      <c r="Z347" s="90" t="e">
        <f t="shared" si="55"/>
        <v>#DIV/0!</v>
      </c>
    </row>
    <row r="348" spans="2:26" x14ac:dyDescent="0.25">
      <c r="B348" s="25" t="str">
        <f>IF(COUNTA(C348:C348)&gt;0,MAX($B$15:$B347)+1, "" )</f>
        <v/>
      </c>
      <c r="C348" s="38"/>
      <c r="D348" s="38"/>
      <c r="E348" s="38"/>
      <c r="F348" s="38"/>
      <c r="G348" s="38"/>
      <c r="H348" s="38"/>
      <c r="I348" s="38"/>
      <c r="J348" s="2" t="str">
        <f>IF(C348&gt;"",MAX($J$11:$J347)+1, "" )</f>
        <v/>
      </c>
      <c r="K348" s="2">
        <f t="shared" si="50"/>
        <v>0</v>
      </c>
      <c r="L348" s="31"/>
      <c r="M348" s="31"/>
      <c r="N348" s="83">
        <f>SUMIF('2 - Planting Details'!$B:$B,'1 - Project Details and Scoring'!$J348,'2 - Planting Details'!$F:$F)</f>
        <v>0</v>
      </c>
      <c r="O348" s="83">
        <f>SUMIF('2 - Planting Details'!$B:$B,'1 - Project Details and Scoring'!$J348,'2 - Planting Details'!$L:$L)+SUMIF('2 - Planting Details'!$B:$B,'1 - Project Details and Scoring'!$J348,'2 - Planting Details'!$R:$R)</f>
        <v>0</v>
      </c>
      <c r="P348" s="33"/>
      <c r="Q348" s="83">
        <f t="shared" si="51"/>
        <v>0</v>
      </c>
      <c r="R348" s="83">
        <f t="shared" si="52"/>
        <v>0</v>
      </c>
      <c r="S348" s="83">
        <f t="shared" si="56"/>
        <v>0</v>
      </c>
      <c r="T348" s="84" t="e">
        <f t="shared" si="57"/>
        <v>#DIV/0!</v>
      </c>
      <c r="V348" s="25">
        <f t="shared" si="53"/>
        <v>0</v>
      </c>
      <c r="W348" s="147">
        <f t="shared" si="54"/>
        <v>0</v>
      </c>
      <c r="X348" s="83">
        <f t="shared" si="58"/>
        <v>0</v>
      </c>
      <c r="Y348" s="148" t="e">
        <f t="shared" si="59"/>
        <v>#DIV/0!</v>
      </c>
      <c r="Z348" s="90" t="e">
        <f t="shared" si="55"/>
        <v>#DIV/0!</v>
      </c>
    </row>
    <row r="349" spans="2:26" x14ac:dyDescent="0.25">
      <c r="B349" s="25" t="str">
        <f>IF(COUNTA(C349:C349)&gt;0,MAX($B$15:$B348)+1, "" )</f>
        <v/>
      </c>
      <c r="C349" s="38"/>
      <c r="D349" s="38"/>
      <c r="E349" s="38"/>
      <c r="F349" s="38"/>
      <c r="G349" s="38"/>
      <c r="H349" s="38"/>
      <c r="I349" s="38"/>
      <c r="J349" s="2" t="str">
        <f>IF(C349&gt;"",MAX($J$11:$J348)+1, "" )</f>
        <v/>
      </c>
      <c r="K349" s="2">
        <f t="shared" si="50"/>
        <v>0</v>
      </c>
      <c r="L349" s="31"/>
      <c r="M349" s="31"/>
      <c r="N349" s="83">
        <f>SUMIF('2 - Planting Details'!$B:$B,'1 - Project Details and Scoring'!$J349,'2 - Planting Details'!$F:$F)</f>
        <v>0</v>
      </c>
      <c r="O349" s="83">
        <f>SUMIF('2 - Planting Details'!$B:$B,'1 - Project Details and Scoring'!$J349,'2 - Planting Details'!$L:$L)+SUMIF('2 - Planting Details'!$B:$B,'1 - Project Details and Scoring'!$J349,'2 - Planting Details'!$R:$R)</f>
        <v>0</v>
      </c>
      <c r="P349" s="33"/>
      <c r="Q349" s="83">
        <f t="shared" si="51"/>
        <v>0</v>
      </c>
      <c r="R349" s="83">
        <f t="shared" si="52"/>
        <v>0</v>
      </c>
      <c r="S349" s="83">
        <f t="shared" si="56"/>
        <v>0</v>
      </c>
      <c r="T349" s="84" t="e">
        <f t="shared" si="57"/>
        <v>#DIV/0!</v>
      </c>
      <c r="V349" s="25">
        <f t="shared" si="53"/>
        <v>0</v>
      </c>
      <c r="W349" s="147">
        <f t="shared" si="54"/>
        <v>0</v>
      </c>
      <c r="X349" s="83">
        <f t="shared" si="58"/>
        <v>0</v>
      </c>
      <c r="Y349" s="148" t="e">
        <f t="shared" si="59"/>
        <v>#DIV/0!</v>
      </c>
      <c r="Z349" s="90" t="e">
        <f t="shared" si="55"/>
        <v>#DIV/0!</v>
      </c>
    </row>
    <row r="350" spans="2:26" x14ac:dyDescent="0.25">
      <c r="B350" s="25" t="str">
        <f>IF(COUNTA(C350:C350)&gt;0,MAX($B$15:$B349)+1, "" )</f>
        <v/>
      </c>
      <c r="C350" s="38"/>
      <c r="D350" s="38"/>
      <c r="E350" s="38"/>
      <c r="F350" s="38"/>
      <c r="G350" s="38"/>
      <c r="H350" s="38"/>
      <c r="I350" s="38"/>
      <c r="J350" s="2" t="str">
        <f>IF(C350&gt;"",MAX($J$11:$J349)+1, "" )</f>
        <v/>
      </c>
      <c r="K350" s="2">
        <f t="shared" si="50"/>
        <v>0</v>
      </c>
      <c r="L350" s="31"/>
      <c r="M350" s="31"/>
      <c r="N350" s="83">
        <f>SUMIF('2 - Planting Details'!$B:$B,'1 - Project Details and Scoring'!$J350,'2 - Planting Details'!$F:$F)</f>
        <v>0</v>
      </c>
      <c r="O350" s="83">
        <f>SUMIF('2 - Planting Details'!$B:$B,'1 - Project Details and Scoring'!$J350,'2 - Planting Details'!$L:$L)+SUMIF('2 - Planting Details'!$B:$B,'1 - Project Details and Scoring'!$J350,'2 - Planting Details'!$R:$R)</f>
        <v>0</v>
      </c>
      <c r="P350" s="33"/>
      <c r="Q350" s="83">
        <f t="shared" si="51"/>
        <v>0</v>
      </c>
      <c r="R350" s="83">
        <f t="shared" si="52"/>
        <v>0</v>
      </c>
      <c r="S350" s="83">
        <f t="shared" si="56"/>
        <v>0</v>
      </c>
      <c r="T350" s="84" t="e">
        <f t="shared" si="57"/>
        <v>#DIV/0!</v>
      </c>
      <c r="V350" s="25">
        <f t="shared" si="53"/>
        <v>0</v>
      </c>
      <c r="W350" s="147">
        <f t="shared" si="54"/>
        <v>0</v>
      </c>
      <c r="X350" s="83">
        <f t="shared" si="58"/>
        <v>0</v>
      </c>
      <c r="Y350" s="148" t="e">
        <f t="shared" si="59"/>
        <v>#DIV/0!</v>
      </c>
      <c r="Z350" s="90" t="e">
        <f t="shared" si="55"/>
        <v>#DIV/0!</v>
      </c>
    </row>
    <row r="351" spans="2:26" x14ac:dyDescent="0.25">
      <c r="B351" s="25" t="str">
        <f>IF(COUNTA(C351:C351)&gt;0,MAX($B$15:$B350)+1, "" )</f>
        <v/>
      </c>
      <c r="C351" s="38"/>
      <c r="D351" s="38"/>
      <c r="E351" s="38"/>
      <c r="F351" s="38"/>
      <c r="G351" s="38"/>
      <c r="H351" s="38"/>
      <c r="I351" s="38"/>
      <c r="J351" s="2" t="str">
        <f>IF(C351&gt;"",MAX($J$11:$J350)+1, "" )</f>
        <v/>
      </c>
      <c r="K351" s="2">
        <f t="shared" si="50"/>
        <v>0</v>
      </c>
      <c r="L351" s="31"/>
      <c r="M351" s="31"/>
      <c r="N351" s="83">
        <f>SUMIF('2 - Planting Details'!$B:$B,'1 - Project Details and Scoring'!$J351,'2 - Planting Details'!$F:$F)</f>
        <v>0</v>
      </c>
      <c r="O351" s="83">
        <f>SUMIF('2 - Planting Details'!$B:$B,'1 - Project Details and Scoring'!$J351,'2 - Planting Details'!$L:$L)+SUMIF('2 - Planting Details'!$B:$B,'1 - Project Details and Scoring'!$J351,'2 - Planting Details'!$R:$R)</f>
        <v>0</v>
      </c>
      <c r="P351" s="33"/>
      <c r="Q351" s="83">
        <f t="shared" si="51"/>
        <v>0</v>
      </c>
      <c r="R351" s="83">
        <f t="shared" si="52"/>
        <v>0</v>
      </c>
      <c r="S351" s="83">
        <f t="shared" si="56"/>
        <v>0</v>
      </c>
      <c r="T351" s="84" t="e">
        <f t="shared" si="57"/>
        <v>#DIV/0!</v>
      </c>
      <c r="V351" s="25">
        <f t="shared" si="53"/>
        <v>0</v>
      </c>
      <c r="W351" s="147">
        <f t="shared" si="54"/>
        <v>0</v>
      </c>
      <c r="X351" s="83">
        <f t="shared" si="58"/>
        <v>0</v>
      </c>
      <c r="Y351" s="148" t="e">
        <f t="shared" si="59"/>
        <v>#DIV/0!</v>
      </c>
      <c r="Z351" s="90" t="e">
        <f t="shared" si="55"/>
        <v>#DIV/0!</v>
      </c>
    </row>
    <row r="352" spans="2:26" x14ac:dyDescent="0.25">
      <c r="B352" s="25" t="str">
        <f>IF(COUNTA(C352:C352)&gt;0,MAX($B$15:$B351)+1, "" )</f>
        <v/>
      </c>
      <c r="C352" s="38"/>
      <c r="D352" s="38"/>
      <c r="E352" s="38"/>
      <c r="F352" s="38"/>
      <c r="G352" s="38"/>
      <c r="H352" s="38"/>
      <c r="I352" s="38"/>
      <c r="J352" s="2" t="str">
        <f>IF(C352&gt;"",MAX($J$11:$J351)+1, "" )</f>
        <v/>
      </c>
      <c r="K352" s="2">
        <f t="shared" si="50"/>
        <v>0</v>
      </c>
      <c r="L352" s="31"/>
      <c r="M352" s="31"/>
      <c r="N352" s="83">
        <f>SUMIF('2 - Planting Details'!$B:$B,'1 - Project Details and Scoring'!$J352,'2 - Planting Details'!$F:$F)</f>
        <v>0</v>
      </c>
      <c r="O352" s="83">
        <f>SUMIF('2 - Planting Details'!$B:$B,'1 - Project Details and Scoring'!$J352,'2 - Planting Details'!$L:$L)+SUMIF('2 - Planting Details'!$B:$B,'1 - Project Details and Scoring'!$J352,'2 - Planting Details'!$R:$R)</f>
        <v>0</v>
      </c>
      <c r="P352" s="33"/>
      <c r="Q352" s="83">
        <f t="shared" si="51"/>
        <v>0</v>
      </c>
      <c r="R352" s="83">
        <f t="shared" si="52"/>
        <v>0</v>
      </c>
      <c r="S352" s="83">
        <f t="shared" si="56"/>
        <v>0</v>
      </c>
      <c r="T352" s="84" t="e">
        <f t="shared" si="57"/>
        <v>#DIV/0!</v>
      </c>
      <c r="V352" s="25">
        <f t="shared" si="53"/>
        <v>0</v>
      </c>
      <c r="W352" s="147">
        <f t="shared" si="54"/>
        <v>0</v>
      </c>
      <c r="X352" s="83">
        <f t="shared" si="58"/>
        <v>0</v>
      </c>
      <c r="Y352" s="148" t="e">
        <f t="shared" si="59"/>
        <v>#DIV/0!</v>
      </c>
      <c r="Z352" s="90" t="e">
        <f t="shared" si="55"/>
        <v>#DIV/0!</v>
      </c>
    </row>
    <row r="353" spans="2:26" x14ac:dyDescent="0.25">
      <c r="B353" s="25" t="str">
        <f>IF(COUNTA(C353:C353)&gt;0,MAX($B$15:$B352)+1, "" )</f>
        <v/>
      </c>
      <c r="C353" s="38"/>
      <c r="D353" s="38"/>
      <c r="E353" s="38"/>
      <c r="F353" s="38"/>
      <c r="G353" s="38"/>
      <c r="H353" s="38"/>
      <c r="I353" s="38"/>
      <c r="J353" s="2" t="str">
        <f>IF(C353&gt;"",MAX($J$11:$J352)+1, "" )</f>
        <v/>
      </c>
      <c r="K353" s="2">
        <f t="shared" si="50"/>
        <v>0</v>
      </c>
      <c r="L353" s="31"/>
      <c r="M353" s="31"/>
      <c r="N353" s="83">
        <f>SUMIF('2 - Planting Details'!$B:$B,'1 - Project Details and Scoring'!$J353,'2 - Planting Details'!$F:$F)</f>
        <v>0</v>
      </c>
      <c r="O353" s="83">
        <f>SUMIF('2 - Planting Details'!$B:$B,'1 - Project Details and Scoring'!$J353,'2 - Planting Details'!$L:$L)+SUMIF('2 - Planting Details'!$B:$B,'1 - Project Details and Scoring'!$J353,'2 - Planting Details'!$R:$R)</f>
        <v>0</v>
      </c>
      <c r="P353" s="33"/>
      <c r="Q353" s="83">
        <f t="shared" si="51"/>
        <v>0</v>
      </c>
      <c r="R353" s="83">
        <f t="shared" si="52"/>
        <v>0</v>
      </c>
      <c r="S353" s="83">
        <f t="shared" si="56"/>
        <v>0</v>
      </c>
      <c r="T353" s="84" t="e">
        <f t="shared" si="57"/>
        <v>#DIV/0!</v>
      </c>
      <c r="V353" s="25">
        <f t="shared" si="53"/>
        <v>0</v>
      </c>
      <c r="W353" s="147">
        <f t="shared" si="54"/>
        <v>0</v>
      </c>
      <c r="X353" s="83">
        <f t="shared" si="58"/>
        <v>0</v>
      </c>
      <c r="Y353" s="148" t="e">
        <f t="shared" si="59"/>
        <v>#DIV/0!</v>
      </c>
      <c r="Z353" s="90" t="e">
        <f t="shared" si="55"/>
        <v>#DIV/0!</v>
      </c>
    </row>
    <row r="354" spans="2:26" x14ac:dyDescent="0.25">
      <c r="B354" s="25" t="str">
        <f>IF(COUNTA(C354:C354)&gt;0,MAX($B$15:$B353)+1, "" )</f>
        <v/>
      </c>
      <c r="C354" s="38"/>
      <c r="D354" s="38"/>
      <c r="E354" s="38"/>
      <c r="F354" s="38"/>
      <c r="G354" s="38"/>
      <c r="H354" s="38"/>
      <c r="I354" s="38"/>
      <c r="J354" s="2" t="str">
        <f>IF(C354&gt;"",MAX($J$11:$J353)+1, "" )</f>
        <v/>
      </c>
      <c r="K354" s="2">
        <f t="shared" si="50"/>
        <v>0</v>
      </c>
      <c r="L354" s="31"/>
      <c r="M354" s="31"/>
      <c r="N354" s="83">
        <f>SUMIF('2 - Planting Details'!$B:$B,'1 - Project Details and Scoring'!$J354,'2 - Planting Details'!$F:$F)</f>
        <v>0</v>
      </c>
      <c r="O354" s="83">
        <f>SUMIF('2 - Planting Details'!$B:$B,'1 - Project Details and Scoring'!$J354,'2 - Planting Details'!$L:$L)+SUMIF('2 - Planting Details'!$B:$B,'1 - Project Details and Scoring'!$J354,'2 - Planting Details'!$R:$R)</f>
        <v>0</v>
      </c>
      <c r="P354" s="33"/>
      <c r="Q354" s="83">
        <f t="shared" si="51"/>
        <v>0</v>
      </c>
      <c r="R354" s="83">
        <f t="shared" si="52"/>
        <v>0</v>
      </c>
      <c r="S354" s="83">
        <f t="shared" si="56"/>
        <v>0</v>
      </c>
      <c r="T354" s="84" t="e">
        <f t="shared" si="57"/>
        <v>#DIV/0!</v>
      </c>
      <c r="V354" s="25">
        <f t="shared" si="53"/>
        <v>0</v>
      </c>
      <c r="W354" s="147">
        <f t="shared" si="54"/>
        <v>0</v>
      </c>
      <c r="X354" s="83">
        <f t="shared" si="58"/>
        <v>0</v>
      </c>
      <c r="Y354" s="148" t="e">
        <f t="shared" si="59"/>
        <v>#DIV/0!</v>
      </c>
      <c r="Z354" s="90" t="e">
        <f t="shared" si="55"/>
        <v>#DIV/0!</v>
      </c>
    </row>
    <row r="355" spans="2:26" x14ac:dyDescent="0.25">
      <c r="B355" s="25" t="str">
        <f>IF(COUNTA(C355:C355)&gt;0,MAX($B$15:$B354)+1, "" )</f>
        <v/>
      </c>
      <c r="C355" s="38"/>
      <c r="D355" s="38"/>
      <c r="E355" s="38"/>
      <c r="F355" s="38"/>
      <c r="G355" s="38"/>
      <c r="H355" s="38"/>
      <c r="I355" s="38"/>
      <c r="J355" s="2" t="str">
        <f>IF(C355&gt;"",MAX($J$11:$J354)+1, "" )</f>
        <v/>
      </c>
      <c r="K355" s="2">
        <f t="shared" si="50"/>
        <v>0</v>
      </c>
      <c r="L355" s="31"/>
      <c r="M355" s="31"/>
      <c r="N355" s="83">
        <f>SUMIF('2 - Planting Details'!$B:$B,'1 - Project Details and Scoring'!$J355,'2 - Planting Details'!$F:$F)</f>
        <v>0</v>
      </c>
      <c r="O355" s="83">
        <f>SUMIF('2 - Planting Details'!$B:$B,'1 - Project Details and Scoring'!$J355,'2 - Planting Details'!$L:$L)+SUMIF('2 - Planting Details'!$B:$B,'1 - Project Details and Scoring'!$J355,'2 - Planting Details'!$R:$R)</f>
        <v>0</v>
      </c>
      <c r="P355" s="33"/>
      <c r="Q355" s="83">
        <f t="shared" si="51"/>
        <v>0</v>
      </c>
      <c r="R355" s="83">
        <f t="shared" si="52"/>
        <v>0</v>
      </c>
      <c r="S355" s="83">
        <f t="shared" si="56"/>
        <v>0</v>
      </c>
      <c r="T355" s="84" t="e">
        <f t="shared" si="57"/>
        <v>#DIV/0!</v>
      </c>
      <c r="V355" s="25">
        <f t="shared" si="53"/>
        <v>0</v>
      </c>
      <c r="W355" s="147">
        <f t="shared" si="54"/>
        <v>0</v>
      </c>
      <c r="X355" s="83">
        <f t="shared" si="58"/>
        <v>0</v>
      </c>
      <c r="Y355" s="148" t="e">
        <f t="shared" si="59"/>
        <v>#DIV/0!</v>
      </c>
      <c r="Z355" s="90" t="e">
        <f t="shared" si="55"/>
        <v>#DIV/0!</v>
      </c>
    </row>
    <row r="356" spans="2:26" x14ac:dyDescent="0.25">
      <c r="B356" s="25" t="str">
        <f>IF(COUNTA(C356:C356)&gt;0,MAX($B$15:$B355)+1, "" )</f>
        <v/>
      </c>
      <c r="C356" s="38"/>
      <c r="D356" s="38"/>
      <c r="E356" s="38"/>
      <c r="F356" s="38"/>
      <c r="G356" s="38"/>
      <c r="H356" s="38"/>
      <c r="I356" s="38"/>
      <c r="J356" s="2" t="str">
        <f>IF(C356&gt;"",MAX($J$11:$J355)+1, "" )</f>
        <v/>
      </c>
      <c r="K356" s="2">
        <f t="shared" si="50"/>
        <v>0</v>
      </c>
      <c r="L356" s="31"/>
      <c r="M356" s="31"/>
      <c r="N356" s="83">
        <f>SUMIF('2 - Planting Details'!$B:$B,'1 - Project Details and Scoring'!$J356,'2 - Planting Details'!$F:$F)</f>
        <v>0</v>
      </c>
      <c r="O356" s="83">
        <f>SUMIF('2 - Planting Details'!$B:$B,'1 - Project Details and Scoring'!$J356,'2 - Planting Details'!$L:$L)+SUMIF('2 - Planting Details'!$B:$B,'1 - Project Details and Scoring'!$J356,'2 - Planting Details'!$R:$R)</f>
        <v>0</v>
      </c>
      <c r="P356" s="33"/>
      <c r="Q356" s="83">
        <f t="shared" si="51"/>
        <v>0</v>
      </c>
      <c r="R356" s="83">
        <f t="shared" si="52"/>
        <v>0</v>
      </c>
      <c r="S356" s="83">
        <f t="shared" si="56"/>
        <v>0</v>
      </c>
      <c r="T356" s="84" t="e">
        <f t="shared" si="57"/>
        <v>#DIV/0!</v>
      </c>
      <c r="V356" s="25">
        <f t="shared" si="53"/>
        <v>0</v>
      </c>
      <c r="W356" s="147">
        <f t="shared" si="54"/>
        <v>0</v>
      </c>
      <c r="X356" s="83">
        <f t="shared" si="58"/>
        <v>0</v>
      </c>
      <c r="Y356" s="148" t="e">
        <f t="shared" si="59"/>
        <v>#DIV/0!</v>
      </c>
      <c r="Z356" s="90" t="e">
        <f t="shared" si="55"/>
        <v>#DIV/0!</v>
      </c>
    </row>
    <row r="357" spans="2:26" x14ac:dyDescent="0.25">
      <c r="B357" s="25" t="str">
        <f>IF(COUNTA(C357:C357)&gt;0,MAX($B$15:$B356)+1, "" )</f>
        <v/>
      </c>
      <c r="C357" s="38"/>
      <c r="D357" s="38"/>
      <c r="E357" s="38"/>
      <c r="F357" s="38"/>
      <c r="G357" s="38"/>
      <c r="H357" s="38"/>
      <c r="I357" s="38"/>
      <c r="J357" s="2" t="str">
        <f>IF(C357&gt;"",MAX($J$11:$J356)+1, "" )</f>
        <v/>
      </c>
      <c r="K357" s="2">
        <f t="shared" si="50"/>
        <v>0</v>
      </c>
      <c r="L357" s="31"/>
      <c r="M357" s="31"/>
      <c r="N357" s="83">
        <f>SUMIF('2 - Planting Details'!$B:$B,'1 - Project Details and Scoring'!$J357,'2 - Planting Details'!$F:$F)</f>
        <v>0</v>
      </c>
      <c r="O357" s="83">
        <f>SUMIF('2 - Planting Details'!$B:$B,'1 - Project Details and Scoring'!$J357,'2 - Planting Details'!$L:$L)+SUMIF('2 - Planting Details'!$B:$B,'1 - Project Details and Scoring'!$J357,'2 - Planting Details'!$R:$R)</f>
        <v>0</v>
      </c>
      <c r="P357" s="33"/>
      <c r="Q357" s="83">
        <f t="shared" si="51"/>
        <v>0</v>
      </c>
      <c r="R357" s="83">
        <f t="shared" si="52"/>
        <v>0</v>
      </c>
      <c r="S357" s="83">
        <f t="shared" si="56"/>
        <v>0</v>
      </c>
      <c r="T357" s="84" t="e">
        <f t="shared" si="57"/>
        <v>#DIV/0!</v>
      </c>
      <c r="V357" s="25">
        <f t="shared" si="53"/>
        <v>0</v>
      </c>
      <c r="W357" s="147">
        <f t="shared" si="54"/>
        <v>0</v>
      </c>
      <c r="X357" s="83">
        <f t="shared" si="58"/>
        <v>0</v>
      </c>
      <c r="Y357" s="148" t="e">
        <f t="shared" si="59"/>
        <v>#DIV/0!</v>
      </c>
      <c r="Z357" s="90" t="e">
        <f t="shared" si="55"/>
        <v>#DIV/0!</v>
      </c>
    </row>
    <row r="358" spans="2:26" x14ac:dyDescent="0.25">
      <c r="B358" s="25" t="str">
        <f>IF(COUNTA(C358:C358)&gt;0,MAX($B$15:$B357)+1, "" )</f>
        <v/>
      </c>
      <c r="C358" s="38"/>
      <c r="D358" s="38"/>
      <c r="E358" s="38"/>
      <c r="F358" s="38"/>
      <c r="G358" s="38"/>
      <c r="H358" s="38"/>
      <c r="I358" s="38"/>
      <c r="J358" s="2" t="str">
        <f>IF(C358&gt;"",MAX($J$11:$J357)+1, "" )</f>
        <v/>
      </c>
      <c r="K358" s="2">
        <f t="shared" si="50"/>
        <v>0</v>
      </c>
      <c r="L358" s="31"/>
      <c r="M358" s="31"/>
      <c r="N358" s="83">
        <f>SUMIF('2 - Planting Details'!$B:$B,'1 - Project Details and Scoring'!$J358,'2 - Planting Details'!$F:$F)</f>
        <v>0</v>
      </c>
      <c r="O358" s="83">
        <f>SUMIF('2 - Planting Details'!$B:$B,'1 - Project Details and Scoring'!$J358,'2 - Planting Details'!$L:$L)+SUMIF('2 - Planting Details'!$B:$B,'1 - Project Details and Scoring'!$J358,'2 - Planting Details'!$R:$R)</f>
        <v>0</v>
      </c>
      <c r="P358" s="33"/>
      <c r="Q358" s="83">
        <f t="shared" si="51"/>
        <v>0</v>
      </c>
      <c r="R358" s="83">
        <f t="shared" si="52"/>
        <v>0</v>
      </c>
      <c r="S358" s="83">
        <f t="shared" si="56"/>
        <v>0</v>
      </c>
      <c r="T358" s="84" t="e">
        <f t="shared" si="57"/>
        <v>#DIV/0!</v>
      </c>
      <c r="V358" s="25">
        <f t="shared" si="53"/>
        <v>0</v>
      </c>
      <c r="W358" s="147">
        <f t="shared" si="54"/>
        <v>0</v>
      </c>
      <c r="X358" s="83">
        <f t="shared" si="58"/>
        <v>0</v>
      </c>
      <c r="Y358" s="148" t="e">
        <f t="shared" si="59"/>
        <v>#DIV/0!</v>
      </c>
      <c r="Z358" s="90" t="e">
        <f t="shared" si="55"/>
        <v>#DIV/0!</v>
      </c>
    </row>
    <row r="359" spans="2:26" x14ac:dyDescent="0.25">
      <c r="B359" s="25" t="str">
        <f>IF(COUNTA(C359:C359)&gt;0,MAX($B$15:$B358)+1, "" )</f>
        <v/>
      </c>
      <c r="C359" s="38"/>
      <c r="D359" s="38"/>
      <c r="E359" s="38"/>
      <c r="F359" s="38"/>
      <c r="G359" s="38"/>
      <c r="H359" s="38"/>
      <c r="I359" s="38"/>
      <c r="J359" s="2" t="str">
        <f>IF(C359&gt;"",MAX($J$11:$J358)+1, "" )</f>
        <v/>
      </c>
      <c r="K359" s="2">
        <f t="shared" si="50"/>
        <v>0</v>
      </c>
      <c r="L359" s="31"/>
      <c r="M359" s="31"/>
      <c r="N359" s="83">
        <f>SUMIF('2 - Planting Details'!$B:$B,'1 - Project Details and Scoring'!$J359,'2 - Planting Details'!$F:$F)</f>
        <v>0</v>
      </c>
      <c r="O359" s="83">
        <f>SUMIF('2 - Planting Details'!$B:$B,'1 - Project Details and Scoring'!$J359,'2 - Planting Details'!$L:$L)+SUMIF('2 - Planting Details'!$B:$B,'1 - Project Details and Scoring'!$J359,'2 - Planting Details'!$R:$R)</f>
        <v>0</v>
      </c>
      <c r="P359" s="33"/>
      <c r="Q359" s="83">
        <f t="shared" si="51"/>
        <v>0</v>
      </c>
      <c r="R359" s="83">
        <f t="shared" si="52"/>
        <v>0</v>
      </c>
      <c r="S359" s="83">
        <f t="shared" si="56"/>
        <v>0</v>
      </c>
      <c r="T359" s="84" t="e">
        <f t="shared" si="57"/>
        <v>#DIV/0!</v>
      </c>
      <c r="V359" s="25">
        <f t="shared" si="53"/>
        <v>0</v>
      </c>
      <c r="W359" s="147">
        <f t="shared" si="54"/>
        <v>0</v>
      </c>
      <c r="X359" s="83">
        <f t="shared" si="58"/>
        <v>0</v>
      </c>
      <c r="Y359" s="148" t="e">
        <f t="shared" si="59"/>
        <v>#DIV/0!</v>
      </c>
      <c r="Z359" s="90" t="e">
        <f t="shared" si="55"/>
        <v>#DIV/0!</v>
      </c>
    </row>
    <row r="360" spans="2:26" x14ac:dyDescent="0.25">
      <c r="B360" s="25" t="str">
        <f>IF(COUNTA(C360:C360)&gt;0,MAX($B$15:$B359)+1, "" )</f>
        <v/>
      </c>
      <c r="C360" s="38"/>
      <c r="D360" s="38"/>
      <c r="E360" s="38"/>
      <c r="F360" s="38"/>
      <c r="G360" s="38"/>
      <c r="H360" s="38"/>
      <c r="I360" s="38"/>
      <c r="J360" s="2" t="str">
        <f>IF(C360&gt;"",MAX($J$11:$J359)+1, "" )</f>
        <v/>
      </c>
      <c r="K360" s="2">
        <f t="shared" si="50"/>
        <v>0</v>
      </c>
      <c r="L360" s="31"/>
      <c r="M360" s="31"/>
      <c r="N360" s="83">
        <f>SUMIF('2 - Planting Details'!$B:$B,'1 - Project Details and Scoring'!$J360,'2 - Planting Details'!$F:$F)</f>
        <v>0</v>
      </c>
      <c r="O360" s="83">
        <f>SUMIF('2 - Planting Details'!$B:$B,'1 - Project Details and Scoring'!$J360,'2 - Planting Details'!$L:$L)+SUMIF('2 - Planting Details'!$B:$B,'1 - Project Details and Scoring'!$J360,'2 - Planting Details'!$R:$R)</f>
        <v>0</v>
      </c>
      <c r="P360" s="33"/>
      <c r="Q360" s="83">
        <f t="shared" si="51"/>
        <v>0</v>
      </c>
      <c r="R360" s="83">
        <f t="shared" si="52"/>
        <v>0</v>
      </c>
      <c r="S360" s="83">
        <f t="shared" si="56"/>
        <v>0</v>
      </c>
      <c r="T360" s="84" t="e">
        <f t="shared" si="57"/>
        <v>#DIV/0!</v>
      </c>
      <c r="V360" s="25">
        <f t="shared" si="53"/>
        <v>0</v>
      </c>
      <c r="W360" s="147">
        <f t="shared" si="54"/>
        <v>0</v>
      </c>
      <c r="X360" s="83">
        <f t="shared" si="58"/>
        <v>0</v>
      </c>
      <c r="Y360" s="148" t="e">
        <f t="shared" si="59"/>
        <v>#DIV/0!</v>
      </c>
      <c r="Z360" s="90" t="e">
        <f t="shared" si="55"/>
        <v>#DIV/0!</v>
      </c>
    </row>
    <row r="361" spans="2:26" x14ac:dyDescent="0.25">
      <c r="B361" s="25" t="str">
        <f>IF(COUNTA(C361:C361)&gt;0,MAX($B$15:$B360)+1, "" )</f>
        <v/>
      </c>
      <c r="C361" s="38"/>
      <c r="D361" s="38"/>
      <c r="E361" s="38"/>
      <c r="F361" s="38"/>
      <c r="G361" s="38"/>
      <c r="H361" s="38"/>
      <c r="I361" s="38"/>
      <c r="J361" s="2" t="str">
        <f>IF(C361&gt;"",MAX($J$11:$J360)+1, "" )</f>
        <v/>
      </c>
      <c r="K361" s="2">
        <f t="shared" si="50"/>
        <v>0</v>
      </c>
      <c r="L361" s="31"/>
      <c r="M361" s="31"/>
      <c r="N361" s="83">
        <f>SUMIF('2 - Planting Details'!$B:$B,'1 - Project Details and Scoring'!$J361,'2 - Planting Details'!$F:$F)</f>
        <v>0</v>
      </c>
      <c r="O361" s="83">
        <f>SUMIF('2 - Planting Details'!$B:$B,'1 - Project Details and Scoring'!$J361,'2 - Planting Details'!$L:$L)+SUMIF('2 - Planting Details'!$B:$B,'1 - Project Details and Scoring'!$J361,'2 - Planting Details'!$R:$R)</f>
        <v>0</v>
      </c>
      <c r="P361" s="33"/>
      <c r="Q361" s="83">
        <f t="shared" si="51"/>
        <v>0</v>
      </c>
      <c r="R361" s="83">
        <f t="shared" si="52"/>
        <v>0</v>
      </c>
      <c r="S361" s="83">
        <f t="shared" si="56"/>
        <v>0</v>
      </c>
      <c r="T361" s="84" t="e">
        <f t="shared" si="57"/>
        <v>#DIV/0!</v>
      </c>
      <c r="V361" s="25">
        <f t="shared" si="53"/>
        <v>0</v>
      </c>
      <c r="W361" s="147">
        <f t="shared" si="54"/>
        <v>0</v>
      </c>
      <c r="X361" s="83">
        <f t="shared" si="58"/>
        <v>0</v>
      </c>
      <c r="Y361" s="148" t="e">
        <f t="shared" si="59"/>
        <v>#DIV/0!</v>
      </c>
      <c r="Z361" s="90" t="e">
        <f t="shared" si="55"/>
        <v>#DIV/0!</v>
      </c>
    </row>
    <row r="362" spans="2:26" x14ac:dyDescent="0.25">
      <c r="B362" s="25" t="str">
        <f>IF(COUNTA(C362:C362)&gt;0,MAX($B$15:$B361)+1, "" )</f>
        <v/>
      </c>
      <c r="C362" s="38"/>
      <c r="D362" s="38"/>
      <c r="E362" s="38"/>
      <c r="F362" s="38"/>
      <c r="G362" s="38"/>
      <c r="H362" s="38"/>
      <c r="I362" s="38"/>
      <c r="J362" s="2" t="str">
        <f>IF(C362&gt;"",MAX($J$11:$J361)+1, "" )</f>
        <v/>
      </c>
      <c r="K362" s="2">
        <f t="shared" si="50"/>
        <v>0</v>
      </c>
      <c r="L362" s="31"/>
      <c r="M362" s="31"/>
      <c r="N362" s="83">
        <f>SUMIF('2 - Planting Details'!$B:$B,'1 - Project Details and Scoring'!$J362,'2 - Planting Details'!$F:$F)</f>
        <v>0</v>
      </c>
      <c r="O362" s="83">
        <f>SUMIF('2 - Planting Details'!$B:$B,'1 - Project Details and Scoring'!$J362,'2 - Planting Details'!$L:$L)+SUMIF('2 - Planting Details'!$B:$B,'1 - Project Details and Scoring'!$J362,'2 - Planting Details'!$R:$R)</f>
        <v>0</v>
      </c>
      <c r="P362" s="33"/>
      <c r="Q362" s="83">
        <f t="shared" si="51"/>
        <v>0</v>
      </c>
      <c r="R362" s="83">
        <f t="shared" si="52"/>
        <v>0</v>
      </c>
      <c r="S362" s="83">
        <f t="shared" si="56"/>
        <v>0</v>
      </c>
      <c r="T362" s="84" t="e">
        <f t="shared" si="57"/>
        <v>#DIV/0!</v>
      </c>
      <c r="V362" s="25">
        <f t="shared" si="53"/>
        <v>0</v>
      </c>
      <c r="W362" s="147">
        <f t="shared" si="54"/>
        <v>0</v>
      </c>
      <c r="X362" s="83">
        <f t="shared" si="58"/>
        <v>0</v>
      </c>
      <c r="Y362" s="148" t="e">
        <f t="shared" si="59"/>
        <v>#DIV/0!</v>
      </c>
      <c r="Z362" s="90" t="e">
        <f t="shared" si="55"/>
        <v>#DIV/0!</v>
      </c>
    </row>
    <row r="363" spans="2:26" x14ac:dyDescent="0.25">
      <c r="B363" s="25" t="str">
        <f>IF(COUNTA(C363:C363)&gt;0,MAX($B$15:$B362)+1, "" )</f>
        <v/>
      </c>
      <c r="C363" s="38"/>
      <c r="D363" s="38"/>
      <c r="E363" s="38"/>
      <c r="F363" s="38"/>
      <c r="G363" s="38"/>
      <c r="H363" s="38"/>
      <c r="I363" s="38"/>
      <c r="J363" s="2" t="str">
        <f>IF(C363&gt;"",MAX($J$11:$J362)+1, "" )</f>
        <v/>
      </c>
      <c r="K363" s="2">
        <f t="shared" si="50"/>
        <v>0</v>
      </c>
      <c r="L363" s="31"/>
      <c r="M363" s="31"/>
      <c r="N363" s="83">
        <f>SUMIF('2 - Planting Details'!$B:$B,'1 - Project Details and Scoring'!$J363,'2 - Planting Details'!$F:$F)</f>
        <v>0</v>
      </c>
      <c r="O363" s="83">
        <f>SUMIF('2 - Planting Details'!$B:$B,'1 - Project Details and Scoring'!$J363,'2 - Planting Details'!$L:$L)+SUMIF('2 - Planting Details'!$B:$B,'1 - Project Details and Scoring'!$J363,'2 - Planting Details'!$R:$R)</f>
        <v>0</v>
      </c>
      <c r="P363" s="33"/>
      <c r="Q363" s="83">
        <f t="shared" si="51"/>
        <v>0</v>
      </c>
      <c r="R363" s="83">
        <f t="shared" si="52"/>
        <v>0</v>
      </c>
      <c r="S363" s="83">
        <f t="shared" si="56"/>
        <v>0</v>
      </c>
      <c r="T363" s="84" t="e">
        <f t="shared" si="57"/>
        <v>#DIV/0!</v>
      </c>
      <c r="V363" s="25">
        <f t="shared" si="53"/>
        <v>0</v>
      </c>
      <c r="W363" s="147">
        <f t="shared" si="54"/>
        <v>0</v>
      </c>
      <c r="X363" s="83">
        <f t="shared" si="58"/>
        <v>0</v>
      </c>
      <c r="Y363" s="148" t="e">
        <f t="shared" si="59"/>
        <v>#DIV/0!</v>
      </c>
      <c r="Z363" s="90" t="e">
        <f t="shared" si="55"/>
        <v>#DIV/0!</v>
      </c>
    </row>
    <row r="364" spans="2:26" x14ac:dyDescent="0.25">
      <c r="B364" s="25" t="str">
        <f>IF(COUNTA(C364:C364)&gt;0,MAX($B$15:$B363)+1, "" )</f>
        <v/>
      </c>
      <c r="C364" s="38"/>
      <c r="D364" s="38"/>
      <c r="E364" s="38"/>
      <c r="F364" s="38"/>
      <c r="G364" s="38"/>
      <c r="H364" s="38"/>
      <c r="I364" s="38"/>
      <c r="J364" s="2" t="str">
        <f>IF(C364&gt;"",MAX($J$11:$J363)+1, "" )</f>
        <v/>
      </c>
      <c r="K364" s="2">
        <f t="shared" si="50"/>
        <v>0</v>
      </c>
      <c r="L364" s="31"/>
      <c r="M364" s="31"/>
      <c r="N364" s="83">
        <f>SUMIF('2 - Planting Details'!$B:$B,'1 - Project Details and Scoring'!$J364,'2 - Planting Details'!$F:$F)</f>
        <v>0</v>
      </c>
      <c r="O364" s="83">
        <f>SUMIF('2 - Planting Details'!$B:$B,'1 - Project Details and Scoring'!$J364,'2 - Planting Details'!$L:$L)+SUMIF('2 - Planting Details'!$B:$B,'1 - Project Details and Scoring'!$J364,'2 - Planting Details'!$R:$R)</f>
        <v>0</v>
      </c>
      <c r="P364" s="33"/>
      <c r="Q364" s="83">
        <f t="shared" si="51"/>
        <v>0</v>
      </c>
      <c r="R364" s="83">
        <f t="shared" si="52"/>
        <v>0</v>
      </c>
      <c r="S364" s="83">
        <f t="shared" si="56"/>
        <v>0</v>
      </c>
      <c r="T364" s="84" t="e">
        <f t="shared" si="57"/>
        <v>#DIV/0!</v>
      </c>
      <c r="V364" s="25">
        <f t="shared" si="53"/>
        <v>0</v>
      </c>
      <c r="W364" s="147">
        <f t="shared" si="54"/>
        <v>0</v>
      </c>
      <c r="X364" s="83">
        <f t="shared" si="58"/>
        <v>0</v>
      </c>
      <c r="Y364" s="148" t="e">
        <f t="shared" si="59"/>
        <v>#DIV/0!</v>
      </c>
      <c r="Z364" s="90" t="e">
        <f t="shared" si="55"/>
        <v>#DIV/0!</v>
      </c>
    </row>
    <row r="365" spans="2:26" x14ac:dyDescent="0.25">
      <c r="B365" s="25" t="str">
        <f>IF(COUNTA(C365:C365)&gt;0,MAX($B$15:$B364)+1, "" )</f>
        <v/>
      </c>
      <c r="C365" s="38"/>
      <c r="D365" s="38"/>
      <c r="E365" s="38"/>
      <c r="F365" s="38"/>
      <c r="G365" s="38"/>
      <c r="H365" s="38"/>
      <c r="I365" s="38"/>
      <c r="J365" s="2" t="str">
        <f>IF(C365&gt;"",MAX($J$11:$J364)+1, "" )</f>
        <v/>
      </c>
      <c r="K365" s="2">
        <f t="shared" si="50"/>
        <v>0</v>
      </c>
      <c r="L365" s="31"/>
      <c r="M365" s="31"/>
      <c r="N365" s="83">
        <f>SUMIF('2 - Planting Details'!$B:$B,'1 - Project Details and Scoring'!$J365,'2 - Planting Details'!$F:$F)</f>
        <v>0</v>
      </c>
      <c r="O365" s="83">
        <f>SUMIF('2 - Planting Details'!$B:$B,'1 - Project Details and Scoring'!$J365,'2 - Planting Details'!$L:$L)+SUMIF('2 - Planting Details'!$B:$B,'1 - Project Details and Scoring'!$J365,'2 - Planting Details'!$R:$R)</f>
        <v>0</v>
      </c>
      <c r="P365" s="33"/>
      <c r="Q365" s="83">
        <f t="shared" si="51"/>
        <v>0</v>
      </c>
      <c r="R365" s="83">
        <f t="shared" si="52"/>
        <v>0</v>
      </c>
      <c r="S365" s="83">
        <f t="shared" si="56"/>
        <v>0</v>
      </c>
      <c r="T365" s="84" t="e">
        <f t="shared" si="57"/>
        <v>#DIV/0!</v>
      </c>
      <c r="V365" s="25">
        <f t="shared" si="53"/>
        <v>0</v>
      </c>
      <c r="W365" s="147">
        <f t="shared" si="54"/>
        <v>0</v>
      </c>
      <c r="X365" s="83">
        <f t="shared" si="58"/>
        <v>0</v>
      </c>
      <c r="Y365" s="148" t="e">
        <f t="shared" si="59"/>
        <v>#DIV/0!</v>
      </c>
      <c r="Z365" s="90" t="e">
        <f t="shared" si="55"/>
        <v>#DIV/0!</v>
      </c>
    </row>
    <row r="366" spans="2:26" x14ac:dyDescent="0.25">
      <c r="B366" s="25" t="str">
        <f>IF(COUNTA(C366:C366)&gt;0,MAX($B$15:$B365)+1, "" )</f>
        <v/>
      </c>
      <c r="C366" s="38"/>
      <c r="D366" s="38"/>
      <c r="E366" s="38"/>
      <c r="F366" s="38"/>
      <c r="G366" s="38"/>
      <c r="H366" s="38"/>
      <c r="I366" s="38"/>
      <c r="J366" s="2" t="str">
        <f>IF(C366&gt;"",MAX($J$11:$J365)+1, "" )</f>
        <v/>
      </c>
      <c r="K366" s="2">
        <f t="shared" si="50"/>
        <v>0</v>
      </c>
      <c r="L366" s="31"/>
      <c r="M366" s="31"/>
      <c r="N366" s="83">
        <f>SUMIF('2 - Planting Details'!$B:$B,'1 - Project Details and Scoring'!$J366,'2 - Planting Details'!$F:$F)</f>
        <v>0</v>
      </c>
      <c r="O366" s="83">
        <f>SUMIF('2 - Planting Details'!$B:$B,'1 - Project Details and Scoring'!$J366,'2 - Planting Details'!$L:$L)+SUMIF('2 - Planting Details'!$B:$B,'1 - Project Details and Scoring'!$J366,'2 - Planting Details'!$R:$R)</f>
        <v>0</v>
      </c>
      <c r="P366" s="33"/>
      <c r="Q366" s="83">
        <f t="shared" si="51"/>
        <v>0</v>
      </c>
      <c r="R366" s="83">
        <f t="shared" si="52"/>
        <v>0</v>
      </c>
      <c r="S366" s="83">
        <f t="shared" si="56"/>
        <v>0</v>
      </c>
      <c r="T366" s="84" t="e">
        <f t="shared" si="57"/>
        <v>#DIV/0!</v>
      </c>
      <c r="V366" s="25">
        <f t="shared" si="53"/>
        <v>0</v>
      </c>
      <c r="W366" s="147">
        <f t="shared" si="54"/>
        <v>0</v>
      </c>
      <c r="X366" s="83">
        <f t="shared" si="58"/>
        <v>0</v>
      </c>
      <c r="Y366" s="148" t="e">
        <f t="shared" si="59"/>
        <v>#DIV/0!</v>
      </c>
      <c r="Z366" s="90" t="e">
        <f t="shared" si="55"/>
        <v>#DIV/0!</v>
      </c>
    </row>
    <row r="367" spans="2:26" x14ac:dyDescent="0.25">
      <c r="B367" s="25" t="str">
        <f>IF(COUNTA(C367:C367)&gt;0,MAX($B$15:$B366)+1, "" )</f>
        <v/>
      </c>
      <c r="C367" s="38"/>
      <c r="D367" s="38"/>
      <c r="E367" s="38"/>
      <c r="F367" s="38"/>
      <c r="G367" s="38"/>
      <c r="H367" s="38"/>
      <c r="I367" s="38"/>
      <c r="J367" s="2" t="str">
        <f>IF(C367&gt;"",MAX($J$11:$J366)+1, "" )</f>
        <v/>
      </c>
      <c r="K367" s="2">
        <f t="shared" si="50"/>
        <v>0</v>
      </c>
      <c r="L367" s="31"/>
      <c r="M367" s="31"/>
      <c r="N367" s="83">
        <f>SUMIF('2 - Planting Details'!$B:$B,'1 - Project Details and Scoring'!$J367,'2 - Planting Details'!$F:$F)</f>
        <v>0</v>
      </c>
      <c r="O367" s="83">
        <f>SUMIF('2 - Planting Details'!$B:$B,'1 - Project Details and Scoring'!$J367,'2 - Planting Details'!$L:$L)+SUMIF('2 - Planting Details'!$B:$B,'1 - Project Details and Scoring'!$J367,'2 - Planting Details'!$R:$R)</f>
        <v>0</v>
      </c>
      <c r="P367" s="33"/>
      <c r="Q367" s="83">
        <f t="shared" si="51"/>
        <v>0</v>
      </c>
      <c r="R367" s="83">
        <f t="shared" si="52"/>
        <v>0</v>
      </c>
      <c r="S367" s="83">
        <f t="shared" si="56"/>
        <v>0</v>
      </c>
      <c r="T367" s="84" t="e">
        <f t="shared" si="57"/>
        <v>#DIV/0!</v>
      </c>
      <c r="V367" s="25">
        <f t="shared" si="53"/>
        <v>0</v>
      </c>
      <c r="W367" s="147">
        <f t="shared" si="54"/>
        <v>0</v>
      </c>
      <c r="X367" s="83">
        <f t="shared" si="58"/>
        <v>0</v>
      </c>
      <c r="Y367" s="148" t="e">
        <f t="shared" si="59"/>
        <v>#DIV/0!</v>
      </c>
      <c r="Z367" s="90" t="e">
        <f t="shared" si="55"/>
        <v>#DIV/0!</v>
      </c>
    </row>
    <row r="368" spans="2:26" x14ac:dyDescent="0.25">
      <c r="B368" s="25" t="str">
        <f>IF(COUNTA(C368:C368)&gt;0,MAX($B$15:$B367)+1, "" )</f>
        <v/>
      </c>
      <c r="C368" s="38"/>
      <c r="D368" s="38"/>
      <c r="E368" s="38"/>
      <c r="F368" s="38"/>
      <c r="G368" s="38"/>
      <c r="H368" s="38"/>
      <c r="I368" s="38"/>
      <c r="J368" s="2" t="str">
        <f>IF(C368&gt;"",MAX($J$11:$J367)+1, "" )</f>
        <v/>
      </c>
      <c r="K368" s="2">
        <f t="shared" si="50"/>
        <v>0</v>
      </c>
      <c r="L368" s="31"/>
      <c r="M368" s="31"/>
      <c r="N368" s="83">
        <f>SUMIF('2 - Planting Details'!$B:$B,'1 - Project Details and Scoring'!$J368,'2 - Planting Details'!$F:$F)</f>
        <v>0</v>
      </c>
      <c r="O368" s="83">
        <f>SUMIF('2 - Planting Details'!$B:$B,'1 - Project Details and Scoring'!$J368,'2 - Planting Details'!$L:$L)+SUMIF('2 - Planting Details'!$B:$B,'1 - Project Details and Scoring'!$J368,'2 - Planting Details'!$R:$R)</f>
        <v>0</v>
      </c>
      <c r="P368" s="33"/>
      <c r="Q368" s="83">
        <f t="shared" si="51"/>
        <v>0</v>
      </c>
      <c r="R368" s="83">
        <f t="shared" si="52"/>
        <v>0</v>
      </c>
      <c r="S368" s="83">
        <f t="shared" si="56"/>
        <v>0</v>
      </c>
      <c r="T368" s="84" t="e">
        <f t="shared" si="57"/>
        <v>#DIV/0!</v>
      </c>
      <c r="V368" s="25">
        <f t="shared" si="53"/>
        <v>0</v>
      </c>
      <c r="W368" s="147">
        <f t="shared" si="54"/>
        <v>0</v>
      </c>
      <c r="X368" s="83">
        <f t="shared" si="58"/>
        <v>0</v>
      </c>
      <c r="Y368" s="148" t="e">
        <f t="shared" si="59"/>
        <v>#DIV/0!</v>
      </c>
      <c r="Z368" s="90" t="e">
        <f t="shared" si="55"/>
        <v>#DIV/0!</v>
      </c>
    </row>
    <row r="369" spans="2:26" x14ac:dyDescent="0.25">
      <c r="B369" s="25" t="str">
        <f>IF(COUNTA(C369:C369)&gt;0,MAX($B$15:$B368)+1, "" )</f>
        <v/>
      </c>
      <c r="C369" s="38"/>
      <c r="D369" s="38"/>
      <c r="E369" s="38"/>
      <c r="F369" s="38"/>
      <c r="G369" s="38"/>
      <c r="H369" s="38"/>
      <c r="I369" s="38"/>
      <c r="J369" s="2" t="str">
        <f>IF(C369&gt;"",MAX($J$11:$J368)+1, "" )</f>
        <v/>
      </c>
      <c r="K369" s="2">
        <f t="shared" si="50"/>
        <v>0</v>
      </c>
      <c r="L369" s="31"/>
      <c r="M369" s="31"/>
      <c r="N369" s="83">
        <f>SUMIF('2 - Planting Details'!$B:$B,'1 - Project Details and Scoring'!$J369,'2 - Planting Details'!$F:$F)</f>
        <v>0</v>
      </c>
      <c r="O369" s="83">
        <f>SUMIF('2 - Planting Details'!$B:$B,'1 - Project Details and Scoring'!$J369,'2 - Planting Details'!$L:$L)+SUMIF('2 - Planting Details'!$B:$B,'1 - Project Details and Scoring'!$J369,'2 - Planting Details'!$R:$R)</f>
        <v>0</v>
      </c>
      <c r="P369" s="33"/>
      <c r="Q369" s="83">
        <f t="shared" si="51"/>
        <v>0</v>
      </c>
      <c r="R369" s="83">
        <f t="shared" si="52"/>
        <v>0</v>
      </c>
      <c r="S369" s="83">
        <f t="shared" si="56"/>
        <v>0</v>
      </c>
      <c r="T369" s="84" t="e">
        <f t="shared" si="57"/>
        <v>#DIV/0!</v>
      </c>
      <c r="V369" s="25">
        <f t="shared" si="53"/>
        <v>0</v>
      </c>
      <c r="W369" s="147">
        <f t="shared" si="54"/>
        <v>0</v>
      </c>
      <c r="X369" s="83">
        <f t="shared" si="58"/>
        <v>0</v>
      </c>
      <c r="Y369" s="148" t="e">
        <f t="shared" si="59"/>
        <v>#DIV/0!</v>
      </c>
      <c r="Z369" s="90" t="e">
        <f t="shared" si="55"/>
        <v>#DIV/0!</v>
      </c>
    </row>
    <row r="370" spans="2:26" x14ac:dyDescent="0.25">
      <c r="B370" s="25" t="str">
        <f>IF(COUNTA(C370:C370)&gt;0,MAX($B$15:$B369)+1, "" )</f>
        <v/>
      </c>
      <c r="C370" s="38"/>
      <c r="D370" s="38"/>
      <c r="E370" s="38"/>
      <c r="F370" s="38"/>
      <c r="G370" s="38"/>
      <c r="H370" s="38"/>
      <c r="I370" s="38"/>
      <c r="J370" s="2" t="str">
        <f>IF(C370&gt;"",MAX($J$11:$J369)+1, "" )</f>
        <v/>
      </c>
      <c r="K370" s="2">
        <f t="shared" si="50"/>
        <v>0</v>
      </c>
      <c r="L370" s="31"/>
      <c r="M370" s="31"/>
      <c r="N370" s="83">
        <f>SUMIF('2 - Planting Details'!$B:$B,'1 - Project Details and Scoring'!$J370,'2 - Planting Details'!$F:$F)</f>
        <v>0</v>
      </c>
      <c r="O370" s="83">
        <f>SUMIF('2 - Planting Details'!$B:$B,'1 - Project Details and Scoring'!$J370,'2 - Planting Details'!$L:$L)+SUMIF('2 - Planting Details'!$B:$B,'1 - Project Details and Scoring'!$J370,'2 - Planting Details'!$R:$R)</f>
        <v>0</v>
      </c>
      <c r="P370" s="33"/>
      <c r="Q370" s="83">
        <f t="shared" si="51"/>
        <v>0</v>
      </c>
      <c r="R370" s="83">
        <f t="shared" si="52"/>
        <v>0</v>
      </c>
      <c r="S370" s="83">
        <f t="shared" si="56"/>
        <v>0</v>
      </c>
      <c r="T370" s="84" t="e">
        <f t="shared" si="57"/>
        <v>#DIV/0!</v>
      </c>
      <c r="V370" s="25">
        <f t="shared" si="53"/>
        <v>0</v>
      </c>
      <c r="W370" s="147">
        <f t="shared" si="54"/>
        <v>0</v>
      </c>
      <c r="X370" s="83">
        <f t="shared" si="58"/>
        <v>0</v>
      </c>
      <c r="Y370" s="148" t="e">
        <f t="shared" si="59"/>
        <v>#DIV/0!</v>
      </c>
      <c r="Z370" s="90" t="e">
        <f t="shared" si="55"/>
        <v>#DIV/0!</v>
      </c>
    </row>
    <row r="371" spans="2:26" x14ac:dyDescent="0.25">
      <c r="B371" s="25" t="str">
        <f>IF(COUNTA(C371:C371)&gt;0,MAX($B$15:$B370)+1, "" )</f>
        <v/>
      </c>
      <c r="C371" s="38"/>
      <c r="D371" s="38"/>
      <c r="E371" s="38"/>
      <c r="F371" s="38"/>
      <c r="G371" s="38"/>
      <c r="H371" s="38"/>
      <c r="I371" s="38"/>
      <c r="J371" s="2" t="str">
        <f>IF(C371&gt;"",MAX($J$11:$J370)+1, "" )</f>
        <v/>
      </c>
      <c r="K371" s="2">
        <f t="shared" si="50"/>
        <v>0</v>
      </c>
      <c r="L371" s="31"/>
      <c r="M371" s="31"/>
      <c r="N371" s="83">
        <f>SUMIF('2 - Planting Details'!$B:$B,'1 - Project Details and Scoring'!$J371,'2 - Planting Details'!$F:$F)</f>
        <v>0</v>
      </c>
      <c r="O371" s="83">
        <f>SUMIF('2 - Planting Details'!$B:$B,'1 - Project Details and Scoring'!$J371,'2 - Planting Details'!$L:$L)+SUMIF('2 - Planting Details'!$B:$B,'1 - Project Details and Scoring'!$J371,'2 - Planting Details'!$R:$R)</f>
        <v>0</v>
      </c>
      <c r="P371" s="33"/>
      <c r="Q371" s="83">
        <f t="shared" si="51"/>
        <v>0</v>
      </c>
      <c r="R371" s="83">
        <f t="shared" si="52"/>
        <v>0</v>
      </c>
      <c r="S371" s="83">
        <f t="shared" si="56"/>
        <v>0</v>
      </c>
      <c r="T371" s="84" t="e">
        <f t="shared" si="57"/>
        <v>#DIV/0!</v>
      </c>
      <c r="V371" s="25">
        <f t="shared" si="53"/>
        <v>0</v>
      </c>
      <c r="W371" s="147">
        <f t="shared" si="54"/>
        <v>0</v>
      </c>
      <c r="X371" s="83">
        <f t="shared" si="58"/>
        <v>0</v>
      </c>
      <c r="Y371" s="148" t="e">
        <f t="shared" si="59"/>
        <v>#DIV/0!</v>
      </c>
      <c r="Z371" s="90" t="e">
        <f t="shared" si="55"/>
        <v>#DIV/0!</v>
      </c>
    </row>
    <row r="372" spans="2:26" x14ac:dyDescent="0.25">
      <c r="B372" s="25" t="str">
        <f>IF(COUNTA(C372:C372)&gt;0,MAX($B$15:$B371)+1, "" )</f>
        <v/>
      </c>
      <c r="C372" s="38"/>
      <c r="D372" s="38"/>
      <c r="E372" s="38"/>
      <c r="F372" s="38"/>
      <c r="G372" s="38"/>
      <c r="H372" s="38"/>
      <c r="I372" s="38"/>
      <c r="J372" s="2" t="str">
        <f>IF(C372&gt;"",MAX($J$11:$J371)+1, "" )</f>
        <v/>
      </c>
      <c r="K372" s="2">
        <f t="shared" si="50"/>
        <v>0</v>
      </c>
      <c r="L372" s="31"/>
      <c r="M372" s="31"/>
      <c r="N372" s="83">
        <f>SUMIF('2 - Planting Details'!$B:$B,'1 - Project Details and Scoring'!$J372,'2 - Planting Details'!$F:$F)</f>
        <v>0</v>
      </c>
      <c r="O372" s="83">
        <f>SUMIF('2 - Planting Details'!$B:$B,'1 - Project Details and Scoring'!$J372,'2 - Planting Details'!$L:$L)+SUMIF('2 - Planting Details'!$B:$B,'1 - Project Details and Scoring'!$J372,'2 - Planting Details'!$R:$R)</f>
        <v>0</v>
      </c>
      <c r="P372" s="33"/>
      <c r="Q372" s="83">
        <f t="shared" si="51"/>
        <v>0</v>
      </c>
      <c r="R372" s="83">
        <f t="shared" si="52"/>
        <v>0</v>
      </c>
      <c r="S372" s="83">
        <f t="shared" si="56"/>
        <v>0</v>
      </c>
      <c r="T372" s="84" t="e">
        <f t="shared" si="57"/>
        <v>#DIV/0!</v>
      </c>
      <c r="V372" s="25">
        <f t="shared" si="53"/>
        <v>0</v>
      </c>
      <c r="W372" s="147">
        <f t="shared" si="54"/>
        <v>0</v>
      </c>
      <c r="X372" s="83">
        <f t="shared" si="58"/>
        <v>0</v>
      </c>
      <c r="Y372" s="148" t="e">
        <f t="shared" si="59"/>
        <v>#DIV/0!</v>
      </c>
      <c r="Z372" s="90" t="e">
        <f t="shared" si="55"/>
        <v>#DIV/0!</v>
      </c>
    </row>
    <row r="373" spans="2:26" x14ac:dyDescent="0.25">
      <c r="B373" s="25" t="str">
        <f>IF(COUNTA(C373:C373)&gt;0,MAX($B$15:$B372)+1, "" )</f>
        <v/>
      </c>
      <c r="C373" s="38"/>
      <c r="D373" s="38"/>
      <c r="E373" s="38"/>
      <c r="F373" s="38"/>
      <c r="G373" s="38"/>
      <c r="H373" s="38"/>
      <c r="I373" s="38"/>
      <c r="J373" s="2" t="str">
        <f>IF(C373&gt;"",MAX($J$11:$J372)+1, "" )</f>
        <v/>
      </c>
      <c r="K373" s="2">
        <f t="shared" si="50"/>
        <v>0</v>
      </c>
      <c r="L373" s="31"/>
      <c r="M373" s="31"/>
      <c r="N373" s="83">
        <f>SUMIF('2 - Planting Details'!$B:$B,'1 - Project Details and Scoring'!$J373,'2 - Planting Details'!$F:$F)</f>
        <v>0</v>
      </c>
      <c r="O373" s="83">
        <f>SUMIF('2 - Planting Details'!$B:$B,'1 - Project Details and Scoring'!$J373,'2 - Planting Details'!$L:$L)+SUMIF('2 - Planting Details'!$B:$B,'1 - Project Details and Scoring'!$J373,'2 - Planting Details'!$R:$R)</f>
        <v>0</v>
      </c>
      <c r="P373" s="33"/>
      <c r="Q373" s="83">
        <f t="shared" si="51"/>
        <v>0</v>
      </c>
      <c r="R373" s="83">
        <f t="shared" si="52"/>
        <v>0</v>
      </c>
      <c r="S373" s="83">
        <f t="shared" si="56"/>
        <v>0</v>
      </c>
      <c r="T373" s="84" t="e">
        <f t="shared" si="57"/>
        <v>#DIV/0!</v>
      </c>
      <c r="V373" s="25">
        <f t="shared" si="53"/>
        <v>0</v>
      </c>
      <c r="W373" s="147">
        <f t="shared" si="54"/>
        <v>0</v>
      </c>
      <c r="X373" s="83">
        <f t="shared" si="58"/>
        <v>0</v>
      </c>
      <c r="Y373" s="148" t="e">
        <f t="shared" si="59"/>
        <v>#DIV/0!</v>
      </c>
      <c r="Z373" s="90" t="e">
        <f t="shared" si="55"/>
        <v>#DIV/0!</v>
      </c>
    </row>
    <row r="374" spans="2:26" x14ac:dyDescent="0.25">
      <c r="B374" s="25" t="str">
        <f>IF(COUNTA(C374:C374)&gt;0,MAX($B$15:$B373)+1, "" )</f>
        <v/>
      </c>
      <c r="C374" s="38"/>
      <c r="D374" s="38"/>
      <c r="E374" s="38"/>
      <c r="F374" s="38"/>
      <c r="G374" s="38"/>
      <c r="H374" s="38"/>
      <c r="I374" s="38"/>
      <c r="J374" s="2" t="str">
        <f>IF(C374&gt;"",MAX($J$11:$J373)+1, "" )</f>
        <v/>
      </c>
      <c r="K374" s="2">
        <f t="shared" si="50"/>
        <v>0</v>
      </c>
      <c r="L374" s="31"/>
      <c r="M374" s="31"/>
      <c r="N374" s="83">
        <f>SUMIF('2 - Planting Details'!$B:$B,'1 - Project Details and Scoring'!$J374,'2 - Planting Details'!$F:$F)</f>
        <v>0</v>
      </c>
      <c r="O374" s="83">
        <f>SUMIF('2 - Planting Details'!$B:$B,'1 - Project Details and Scoring'!$J374,'2 - Planting Details'!$L:$L)+SUMIF('2 - Planting Details'!$B:$B,'1 - Project Details and Scoring'!$J374,'2 - Planting Details'!$R:$R)</f>
        <v>0</v>
      </c>
      <c r="P374" s="33"/>
      <c r="Q374" s="83">
        <f t="shared" si="51"/>
        <v>0</v>
      </c>
      <c r="R374" s="83">
        <f t="shared" si="52"/>
        <v>0</v>
      </c>
      <c r="S374" s="83">
        <f t="shared" si="56"/>
        <v>0</v>
      </c>
      <c r="T374" s="84" t="e">
        <f t="shared" si="57"/>
        <v>#DIV/0!</v>
      </c>
      <c r="V374" s="25">
        <f t="shared" si="53"/>
        <v>0</v>
      </c>
      <c r="W374" s="147">
        <f t="shared" si="54"/>
        <v>0</v>
      </c>
      <c r="X374" s="83">
        <f t="shared" si="58"/>
        <v>0</v>
      </c>
      <c r="Y374" s="148" t="e">
        <f t="shared" si="59"/>
        <v>#DIV/0!</v>
      </c>
      <c r="Z374" s="90" t="e">
        <f t="shared" si="55"/>
        <v>#DIV/0!</v>
      </c>
    </row>
    <row r="375" spans="2:26" x14ac:dyDescent="0.25">
      <c r="B375" s="25" t="str">
        <f>IF(COUNTA(C375:C375)&gt;0,MAX($B$15:$B374)+1, "" )</f>
        <v/>
      </c>
      <c r="C375" s="38"/>
      <c r="D375" s="38"/>
      <c r="E375" s="38"/>
      <c r="F375" s="38"/>
      <c r="G375" s="38"/>
      <c r="H375" s="38"/>
      <c r="I375" s="38"/>
      <c r="J375" s="2" t="str">
        <f>IF(C375&gt;"",MAX($J$11:$J374)+1, "" )</f>
        <v/>
      </c>
      <c r="K375" s="2">
        <f t="shared" si="50"/>
        <v>0</v>
      </c>
      <c r="L375" s="31"/>
      <c r="M375" s="31"/>
      <c r="N375" s="83">
        <f>SUMIF('2 - Planting Details'!$B:$B,'1 - Project Details and Scoring'!$J375,'2 - Planting Details'!$F:$F)</f>
        <v>0</v>
      </c>
      <c r="O375" s="83">
        <f>SUMIF('2 - Planting Details'!$B:$B,'1 - Project Details and Scoring'!$J375,'2 - Planting Details'!$L:$L)+SUMIF('2 - Planting Details'!$B:$B,'1 - Project Details and Scoring'!$J375,'2 - Planting Details'!$R:$R)</f>
        <v>0</v>
      </c>
      <c r="P375" s="33"/>
      <c r="Q375" s="83">
        <f t="shared" si="51"/>
        <v>0</v>
      </c>
      <c r="R375" s="83">
        <f t="shared" si="52"/>
        <v>0</v>
      </c>
      <c r="S375" s="83">
        <f t="shared" si="56"/>
        <v>0</v>
      </c>
      <c r="T375" s="84" t="e">
        <f t="shared" si="57"/>
        <v>#DIV/0!</v>
      </c>
      <c r="V375" s="25">
        <f t="shared" si="53"/>
        <v>0</v>
      </c>
      <c r="W375" s="147">
        <f t="shared" si="54"/>
        <v>0</v>
      </c>
      <c r="X375" s="83">
        <f t="shared" si="58"/>
        <v>0</v>
      </c>
      <c r="Y375" s="148" t="e">
        <f t="shared" si="59"/>
        <v>#DIV/0!</v>
      </c>
      <c r="Z375" s="90" t="e">
        <f t="shared" si="55"/>
        <v>#DIV/0!</v>
      </c>
    </row>
    <row r="376" spans="2:26" x14ac:dyDescent="0.25">
      <c r="B376" s="25" t="str">
        <f>IF(COUNTA(C376:C376)&gt;0,MAX($B$15:$B375)+1, "" )</f>
        <v/>
      </c>
      <c r="C376" s="38"/>
      <c r="D376" s="38"/>
      <c r="E376" s="38"/>
      <c r="F376" s="38"/>
      <c r="G376" s="38"/>
      <c r="H376" s="38"/>
      <c r="I376" s="38"/>
      <c r="J376" s="2" t="str">
        <f>IF(C376&gt;"",MAX($J$11:$J375)+1, "" )</f>
        <v/>
      </c>
      <c r="K376" s="2">
        <f t="shared" si="50"/>
        <v>0</v>
      </c>
      <c r="L376" s="31"/>
      <c r="M376" s="31"/>
      <c r="N376" s="83">
        <f>SUMIF('2 - Planting Details'!$B:$B,'1 - Project Details and Scoring'!$J376,'2 - Planting Details'!$F:$F)</f>
        <v>0</v>
      </c>
      <c r="O376" s="83">
        <f>SUMIF('2 - Planting Details'!$B:$B,'1 - Project Details and Scoring'!$J376,'2 - Planting Details'!$L:$L)+SUMIF('2 - Planting Details'!$B:$B,'1 - Project Details and Scoring'!$J376,'2 - Planting Details'!$R:$R)</f>
        <v>0</v>
      </c>
      <c r="P376" s="33"/>
      <c r="Q376" s="83">
        <f t="shared" si="51"/>
        <v>0</v>
      </c>
      <c r="R376" s="83">
        <f t="shared" si="52"/>
        <v>0</v>
      </c>
      <c r="S376" s="83">
        <f t="shared" si="56"/>
        <v>0</v>
      </c>
      <c r="T376" s="84" t="e">
        <f t="shared" si="57"/>
        <v>#DIV/0!</v>
      </c>
      <c r="V376" s="25">
        <f t="shared" si="53"/>
        <v>0</v>
      </c>
      <c r="W376" s="147">
        <f t="shared" si="54"/>
        <v>0</v>
      </c>
      <c r="X376" s="83">
        <f t="shared" si="58"/>
        <v>0</v>
      </c>
      <c r="Y376" s="148" t="e">
        <f t="shared" si="59"/>
        <v>#DIV/0!</v>
      </c>
      <c r="Z376" s="90" t="e">
        <f t="shared" si="55"/>
        <v>#DIV/0!</v>
      </c>
    </row>
    <row r="377" spans="2:26" x14ac:dyDescent="0.25">
      <c r="B377" s="25" t="str">
        <f>IF(COUNTA(C377:C377)&gt;0,MAX($B$15:$B376)+1, "" )</f>
        <v/>
      </c>
      <c r="C377" s="38"/>
      <c r="D377" s="38"/>
      <c r="E377" s="38"/>
      <c r="F377" s="38"/>
      <c r="G377" s="38"/>
      <c r="H377" s="38"/>
      <c r="I377" s="38"/>
      <c r="J377" s="2" t="str">
        <f>IF(C377&gt;"",MAX($J$11:$J376)+1, "" )</f>
        <v/>
      </c>
      <c r="K377" s="2">
        <f t="shared" si="50"/>
        <v>0</v>
      </c>
      <c r="L377" s="31"/>
      <c r="M377" s="31"/>
      <c r="N377" s="83">
        <f>SUMIF('2 - Planting Details'!$B:$B,'1 - Project Details and Scoring'!$J377,'2 - Planting Details'!$F:$F)</f>
        <v>0</v>
      </c>
      <c r="O377" s="83">
        <f>SUMIF('2 - Planting Details'!$B:$B,'1 - Project Details and Scoring'!$J377,'2 - Planting Details'!$L:$L)+SUMIF('2 - Planting Details'!$B:$B,'1 - Project Details and Scoring'!$J377,'2 - Planting Details'!$R:$R)</f>
        <v>0</v>
      </c>
      <c r="P377" s="33"/>
      <c r="Q377" s="83">
        <f t="shared" si="51"/>
        <v>0</v>
      </c>
      <c r="R377" s="83">
        <f t="shared" si="52"/>
        <v>0</v>
      </c>
      <c r="S377" s="83">
        <f t="shared" si="56"/>
        <v>0</v>
      </c>
      <c r="T377" s="84" t="e">
        <f t="shared" si="57"/>
        <v>#DIV/0!</v>
      </c>
      <c r="V377" s="25">
        <f t="shared" si="53"/>
        <v>0</v>
      </c>
      <c r="W377" s="147">
        <f t="shared" si="54"/>
        <v>0</v>
      </c>
      <c r="X377" s="83">
        <f t="shared" si="58"/>
        <v>0</v>
      </c>
      <c r="Y377" s="148" t="e">
        <f t="shared" si="59"/>
        <v>#DIV/0!</v>
      </c>
      <c r="Z377" s="90" t="e">
        <f t="shared" si="55"/>
        <v>#DIV/0!</v>
      </c>
    </row>
    <row r="378" spans="2:26" x14ac:dyDescent="0.25">
      <c r="B378" s="25" t="str">
        <f>IF(COUNTA(C378:C378)&gt;0,MAX($B$15:$B377)+1, "" )</f>
        <v/>
      </c>
      <c r="C378" s="38"/>
      <c r="D378" s="38"/>
      <c r="E378" s="38"/>
      <c r="F378" s="38"/>
      <c r="G378" s="38"/>
      <c r="H378" s="38"/>
      <c r="I378" s="38"/>
      <c r="J378" s="2" t="str">
        <f>IF(C378&gt;"",MAX($J$11:$J377)+1, "" )</f>
        <v/>
      </c>
      <c r="K378" s="2">
        <f t="shared" si="50"/>
        <v>0</v>
      </c>
      <c r="L378" s="31"/>
      <c r="M378" s="31"/>
      <c r="N378" s="83">
        <f>SUMIF('2 - Planting Details'!$B:$B,'1 - Project Details and Scoring'!$J378,'2 - Planting Details'!$F:$F)</f>
        <v>0</v>
      </c>
      <c r="O378" s="83">
        <f>SUMIF('2 - Planting Details'!$B:$B,'1 - Project Details and Scoring'!$J378,'2 - Planting Details'!$L:$L)+SUMIF('2 - Planting Details'!$B:$B,'1 - Project Details and Scoring'!$J378,'2 - Planting Details'!$R:$R)</f>
        <v>0</v>
      </c>
      <c r="P378" s="33"/>
      <c r="Q378" s="83">
        <f t="shared" si="51"/>
        <v>0</v>
      </c>
      <c r="R378" s="83">
        <f t="shared" si="52"/>
        <v>0</v>
      </c>
      <c r="S378" s="83">
        <f t="shared" si="56"/>
        <v>0</v>
      </c>
      <c r="T378" s="84" t="e">
        <f t="shared" si="57"/>
        <v>#DIV/0!</v>
      </c>
      <c r="V378" s="25">
        <f t="shared" si="53"/>
        <v>0</v>
      </c>
      <c r="W378" s="147">
        <f t="shared" si="54"/>
        <v>0</v>
      </c>
      <c r="X378" s="83">
        <f t="shared" si="58"/>
        <v>0</v>
      </c>
      <c r="Y378" s="148" t="e">
        <f t="shared" si="59"/>
        <v>#DIV/0!</v>
      </c>
      <c r="Z378" s="90" t="e">
        <f t="shared" si="55"/>
        <v>#DIV/0!</v>
      </c>
    </row>
    <row r="379" spans="2:26" x14ac:dyDescent="0.25">
      <c r="B379" s="25" t="str">
        <f>IF(COUNTA(C379:C379)&gt;0,MAX($B$15:$B378)+1, "" )</f>
        <v/>
      </c>
      <c r="C379" s="38"/>
      <c r="D379" s="38"/>
      <c r="E379" s="38"/>
      <c r="F379" s="38"/>
      <c r="G379" s="38"/>
      <c r="H379" s="38"/>
      <c r="I379" s="38"/>
      <c r="J379" s="2" t="str">
        <f>IF(C379&gt;"",MAX($J$11:$J378)+1, "" )</f>
        <v/>
      </c>
      <c r="K379" s="2">
        <f t="shared" si="50"/>
        <v>0</v>
      </c>
      <c r="L379" s="31"/>
      <c r="M379" s="31"/>
      <c r="N379" s="83">
        <f>SUMIF('2 - Planting Details'!$B:$B,'1 - Project Details and Scoring'!$J379,'2 - Planting Details'!$F:$F)</f>
        <v>0</v>
      </c>
      <c r="O379" s="83">
        <f>SUMIF('2 - Planting Details'!$B:$B,'1 - Project Details and Scoring'!$J379,'2 - Planting Details'!$L:$L)+SUMIF('2 - Planting Details'!$B:$B,'1 - Project Details and Scoring'!$J379,'2 - Planting Details'!$R:$R)</f>
        <v>0</v>
      </c>
      <c r="P379" s="33"/>
      <c r="Q379" s="83">
        <f t="shared" si="51"/>
        <v>0</v>
      </c>
      <c r="R379" s="83">
        <f t="shared" si="52"/>
        <v>0</v>
      </c>
      <c r="S379" s="83">
        <f t="shared" si="56"/>
        <v>0</v>
      </c>
      <c r="T379" s="84" t="e">
        <f t="shared" si="57"/>
        <v>#DIV/0!</v>
      </c>
      <c r="V379" s="25">
        <f t="shared" si="53"/>
        <v>0</v>
      </c>
      <c r="W379" s="147">
        <f t="shared" si="54"/>
        <v>0</v>
      </c>
      <c r="X379" s="83">
        <f t="shared" si="58"/>
        <v>0</v>
      </c>
      <c r="Y379" s="148" t="e">
        <f t="shared" si="59"/>
        <v>#DIV/0!</v>
      </c>
      <c r="Z379" s="90" t="e">
        <f t="shared" si="55"/>
        <v>#DIV/0!</v>
      </c>
    </row>
    <row r="380" spans="2:26" x14ac:dyDescent="0.25">
      <c r="B380" s="25" t="str">
        <f>IF(COUNTA(C380:C380)&gt;0,MAX($B$15:$B379)+1, "" )</f>
        <v/>
      </c>
      <c r="C380" s="38"/>
      <c r="D380" s="38"/>
      <c r="E380" s="38"/>
      <c r="F380" s="38"/>
      <c r="G380" s="38"/>
      <c r="H380" s="38"/>
      <c r="I380" s="38"/>
      <c r="J380" s="2" t="str">
        <f>IF(C380&gt;"",MAX($J$11:$J379)+1, "" )</f>
        <v/>
      </c>
      <c r="K380" s="2">
        <f t="shared" si="50"/>
        <v>0</v>
      </c>
      <c r="L380" s="31"/>
      <c r="M380" s="31"/>
      <c r="N380" s="83">
        <f>SUMIF('2 - Planting Details'!$B:$B,'1 - Project Details and Scoring'!$J380,'2 - Planting Details'!$F:$F)</f>
        <v>0</v>
      </c>
      <c r="O380" s="83">
        <f>SUMIF('2 - Planting Details'!$B:$B,'1 - Project Details and Scoring'!$J380,'2 - Planting Details'!$L:$L)+SUMIF('2 - Planting Details'!$B:$B,'1 - Project Details and Scoring'!$J380,'2 - Planting Details'!$R:$R)</f>
        <v>0</v>
      </c>
      <c r="P380" s="33"/>
      <c r="Q380" s="83">
        <f t="shared" si="51"/>
        <v>0</v>
      </c>
      <c r="R380" s="83">
        <f t="shared" si="52"/>
        <v>0</v>
      </c>
      <c r="S380" s="83">
        <f t="shared" si="56"/>
        <v>0</v>
      </c>
      <c r="T380" s="84" t="e">
        <f t="shared" si="57"/>
        <v>#DIV/0!</v>
      </c>
      <c r="V380" s="25">
        <f t="shared" si="53"/>
        <v>0</v>
      </c>
      <c r="W380" s="147">
        <f t="shared" si="54"/>
        <v>0</v>
      </c>
      <c r="X380" s="83">
        <f t="shared" si="58"/>
        <v>0</v>
      </c>
      <c r="Y380" s="148" t="e">
        <f t="shared" si="59"/>
        <v>#DIV/0!</v>
      </c>
      <c r="Z380" s="90" t="e">
        <f t="shared" si="55"/>
        <v>#DIV/0!</v>
      </c>
    </row>
    <row r="381" spans="2:26" x14ac:dyDescent="0.25">
      <c r="B381" s="25" t="str">
        <f>IF(COUNTA(C381:C381)&gt;0,MAX($B$15:$B380)+1, "" )</f>
        <v/>
      </c>
      <c r="C381" s="38"/>
      <c r="D381" s="38"/>
      <c r="E381" s="38"/>
      <c r="F381" s="38"/>
      <c r="G381" s="38"/>
      <c r="H381" s="38"/>
      <c r="I381" s="38"/>
      <c r="J381" s="2" t="str">
        <f>IF(C381&gt;"",MAX($J$11:$J380)+1, "" )</f>
        <v/>
      </c>
      <c r="K381" s="2">
        <f t="shared" si="50"/>
        <v>0</v>
      </c>
      <c r="L381" s="31"/>
      <c r="M381" s="31"/>
      <c r="N381" s="83">
        <f>SUMIF('2 - Planting Details'!$B:$B,'1 - Project Details and Scoring'!$J381,'2 - Planting Details'!$F:$F)</f>
        <v>0</v>
      </c>
      <c r="O381" s="83">
        <f>SUMIF('2 - Planting Details'!$B:$B,'1 - Project Details and Scoring'!$J381,'2 - Planting Details'!$L:$L)+SUMIF('2 - Planting Details'!$B:$B,'1 - Project Details and Scoring'!$J381,'2 - Planting Details'!$R:$R)</f>
        <v>0</v>
      </c>
      <c r="P381" s="33"/>
      <c r="Q381" s="83">
        <f t="shared" si="51"/>
        <v>0</v>
      </c>
      <c r="R381" s="83">
        <f t="shared" si="52"/>
        <v>0</v>
      </c>
      <c r="S381" s="83">
        <f t="shared" si="56"/>
        <v>0</v>
      </c>
      <c r="T381" s="84" t="e">
        <f t="shared" si="57"/>
        <v>#DIV/0!</v>
      </c>
      <c r="V381" s="25">
        <f t="shared" si="53"/>
        <v>0</v>
      </c>
      <c r="W381" s="147">
        <f t="shared" si="54"/>
        <v>0</v>
      </c>
      <c r="X381" s="83">
        <f t="shared" si="58"/>
        <v>0</v>
      </c>
      <c r="Y381" s="148" t="e">
        <f t="shared" si="59"/>
        <v>#DIV/0!</v>
      </c>
      <c r="Z381" s="90" t="e">
        <f t="shared" si="55"/>
        <v>#DIV/0!</v>
      </c>
    </row>
    <row r="382" spans="2:26" x14ac:dyDescent="0.25">
      <c r="B382" s="25" t="str">
        <f>IF(COUNTA(C382:C382)&gt;0,MAX($B$15:$B381)+1, "" )</f>
        <v/>
      </c>
      <c r="C382" s="38"/>
      <c r="D382" s="38"/>
      <c r="E382" s="38"/>
      <c r="F382" s="38"/>
      <c r="G382" s="38"/>
      <c r="H382" s="38"/>
      <c r="I382" s="38"/>
      <c r="J382" s="2" t="str">
        <f>IF(C382&gt;"",MAX($J$11:$J381)+1, "" )</f>
        <v/>
      </c>
      <c r="K382" s="2">
        <f t="shared" si="50"/>
        <v>0</v>
      </c>
      <c r="L382" s="31"/>
      <c r="M382" s="31"/>
      <c r="N382" s="83">
        <f>SUMIF('2 - Planting Details'!$B:$B,'1 - Project Details and Scoring'!$J382,'2 - Planting Details'!$F:$F)</f>
        <v>0</v>
      </c>
      <c r="O382" s="83">
        <f>SUMIF('2 - Planting Details'!$B:$B,'1 - Project Details and Scoring'!$J382,'2 - Planting Details'!$L:$L)+SUMIF('2 - Planting Details'!$B:$B,'1 - Project Details and Scoring'!$J382,'2 - Planting Details'!$R:$R)</f>
        <v>0</v>
      </c>
      <c r="P382" s="33"/>
      <c r="Q382" s="83">
        <f t="shared" si="51"/>
        <v>0</v>
      </c>
      <c r="R382" s="83">
        <f t="shared" si="52"/>
        <v>0</v>
      </c>
      <c r="S382" s="83">
        <f t="shared" si="56"/>
        <v>0</v>
      </c>
      <c r="T382" s="84" t="e">
        <f t="shared" si="57"/>
        <v>#DIV/0!</v>
      </c>
      <c r="V382" s="25">
        <f t="shared" si="53"/>
        <v>0</v>
      </c>
      <c r="W382" s="147">
        <f t="shared" si="54"/>
        <v>0</v>
      </c>
      <c r="X382" s="83">
        <f t="shared" si="58"/>
        <v>0</v>
      </c>
      <c r="Y382" s="148" t="e">
        <f t="shared" si="59"/>
        <v>#DIV/0!</v>
      </c>
      <c r="Z382" s="90" t="e">
        <f t="shared" si="55"/>
        <v>#DIV/0!</v>
      </c>
    </row>
    <row r="383" spans="2:26" x14ac:dyDescent="0.25">
      <c r="B383" s="25" t="str">
        <f>IF(COUNTA(C383:C383)&gt;0,MAX($B$15:$B382)+1, "" )</f>
        <v/>
      </c>
      <c r="C383" s="38"/>
      <c r="D383" s="38"/>
      <c r="E383" s="38"/>
      <c r="F383" s="38"/>
      <c r="G383" s="38"/>
      <c r="H383" s="38"/>
      <c r="I383" s="38"/>
      <c r="J383" s="2" t="str">
        <f>IF(C383&gt;"",MAX($J$11:$J382)+1, "" )</f>
        <v/>
      </c>
      <c r="K383" s="2">
        <f t="shared" si="50"/>
        <v>0</v>
      </c>
      <c r="L383" s="31"/>
      <c r="M383" s="31"/>
      <c r="N383" s="83">
        <f>SUMIF('2 - Planting Details'!$B:$B,'1 - Project Details and Scoring'!$J383,'2 - Planting Details'!$F:$F)</f>
        <v>0</v>
      </c>
      <c r="O383" s="83">
        <f>SUMIF('2 - Planting Details'!$B:$B,'1 - Project Details and Scoring'!$J383,'2 - Planting Details'!$L:$L)+SUMIF('2 - Planting Details'!$B:$B,'1 - Project Details and Scoring'!$J383,'2 - Planting Details'!$R:$R)</f>
        <v>0</v>
      </c>
      <c r="P383" s="33"/>
      <c r="Q383" s="83">
        <f t="shared" si="51"/>
        <v>0</v>
      </c>
      <c r="R383" s="83">
        <f t="shared" si="52"/>
        <v>0</v>
      </c>
      <c r="S383" s="83">
        <f t="shared" si="56"/>
        <v>0</v>
      </c>
      <c r="T383" s="84" t="e">
        <f t="shared" si="57"/>
        <v>#DIV/0!</v>
      </c>
      <c r="V383" s="25">
        <f t="shared" si="53"/>
        <v>0</v>
      </c>
      <c r="W383" s="147">
        <f t="shared" si="54"/>
        <v>0</v>
      </c>
      <c r="X383" s="83">
        <f t="shared" si="58"/>
        <v>0</v>
      </c>
      <c r="Y383" s="148" t="e">
        <f t="shared" si="59"/>
        <v>#DIV/0!</v>
      </c>
      <c r="Z383" s="90" t="e">
        <f t="shared" si="55"/>
        <v>#DIV/0!</v>
      </c>
    </row>
    <row r="384" spans="2:26" x14ac:dyDescent="0.25">
      <c r="B384" s="25" t="str">
        <f>IF(COUNTA(C384:C384)&gt;0,MAX($B$15:$B383)+1, "" )</f>
        <v/>
      </c>
      <c r="C384" s="38"/>
      <c r="D384" s="38"/>
      <c r="E384" s="38"/>
      <c r="F384" s="38"/>
      <c r="G384" s="38"/>
      <c r="H384" s="38"/>
      <c r="I384" s="38"/>
      <c r="J384" s="2" t="str">
        <f>IF(C384&gt;"",MAX($J$11:$J383)+1, "" )</f>
        <v/>
      </c>
      <c r="K384" s="2">
        <f t="shared" si="50"/>
        <v>0</v>
      </c>
      <c r="L384" s="31"/>
      <c r="M384" s="31"/>
      <c r="N384" s="83">
        <f>SUMIF('2 - Planting Details'!$B:$B,'1 - Project Details and Scoring'!$J384,'2 - Planting Details'!$F:$F)</f>
        <v>0</v>
      </c>
      <c r="O384" s="83">
        <f>SUMIF('2 - Planting Details'!$B:$B,'1 - Project Details and Scoring'!$J384,'2 - Planting Details'!$L:$L)+SUMIF('2 - Planting Details'!$B:$B,'1 - Project Details and Scoring'!$J384,'2 - Planting Details'!$R:$R)</f>
        <v>0</v>
      </c>
      <c r="P384" s="33"/>
      <c r="Q384" s="83">
        <f t="shared" si="51"/>
        <v>0</v>
      </c>
      <c r="R384" s="83">
        <f t="shared" si="52"/>
        <v>0</v>
      </c>
      <c r="S384" s="83">
        <f t="shared" si="56"/>
        <v>0</v>
      </c>
      <c r="T384" s="84" t="e">
        <f t="shared" si="57"/>
        <v>#DIV/0!</v>
      </c>
      <c r="V384" s="25">
        <f t="shared" si="53"/>
        <v>0</v>
      </c>
      <c r="W384" s="147">
        <f t="shared" si="54"/>
        <v>0</v>
      </c>
      <c r="X384" s="83">
        <f t="shared" si="58"/>
        <v>0</v>
      </c>
      <c r="Y384" s="148" t="e">
        <f t="shared" si="59"/>
        <v>#DIV/0!</v>
      </c>
      <c r="Z384" s="90" t="e">
        <f t="shared" si="55"/>
        <v>#DIV/0!</v>
      </c>
    </row>
    <row r="385" spans="2:26" x14ac:dyDescent="0.25">
      <c r="B385" s="25" t="str">
        <f>IF(COUNTA(C385:C385)&gt;0,MAX($B$15:$B384)+1, "" )</f>
        <v/>
      </c>
      <c r="C385" s="38"/>
      <c r="D385" s="38"/>
      <c r="E385" s="38"/>
      <c r="F385" s="38"/>
      <c r="G385" s="38"/>
      <c r="H385" s="38"/>
      <c r="I385" s="38"/>
      <c r="J385" s="2" t="str">
        <f>IF(C385&gt;"",MAX($J$11:$J384)+1, "" )</f>
        <v/>
      </c>
      <c r="K385" s="2">
        <f t="shared" si="50"/>
        <v>0</v>
      </c>
      <c r="L385" s="31"/>
      <c r="M385" s="31"/>
      <c r="N385" s="83">
        <f>SUMIF('2 - Planting Details'!$B:$B,'1 - Project Details and Scoring'!$J385,'2 - Planting Details'!$F:$F)</f>
        <v>0</v>
      </c>
      <c r="O385" s="83">
        <f>SUMIF('2 - Planting Details'!$B:$B,'1 - Project Details and Scoring'!$J385,'2 - Planting Details'!$L:$L)+SUMIF('2 - Planting Details'!$B:$B,'1 - Project Details and Scoring'!$J385,'2 - Planting Details'!$R:$R)</f>
        <v>0</v>
      </c>
      <c r="P385" s="33"/>
      <c r="Q385" s="83">
        <f t="shared" si="51"/>
        <v>0</v>
      </c>
      <c r="R385" s="83">
        <f t="shared" si="52"/>
        <v>0</v>
      </c>
      <c r="S385" s="83">
        <f t="shared" si="56"/>
        <v>0</v>
      </c>
      <c r="T385" s="84" t="e">
        <f t="shared" si="57"/>
        <v>#DIV/0!</v>
      </c>
      <c r="V385" s="25">
        <f t="shared" si="53"/>
        <v>0</v>
      </c>
      <c r="W385" s="147">
        <f t="shared" si="54"/>
        <v>0</v>
      </c>
      <c r="X385" s="83">
        <f t="shared" si="58"/>
        <v>0</v>
      </c>
      <c r="Y385" s="148" t="e">
        <f t="shared" si="59"/>
        <v>#DIV/0!</v>
      </c>
      <c r="Z385" s="90" t="e">
        <f t="shared" si="55"/>
        <v>#DIV/0!</v>
      </c>
    </row>
    <row r="386" spans="2:26" x14ac:dyDescent="0.25">
      <c r="B386" s="25" t="str">
        <f>IF(COUNTA(C386:C386)&gt;0,MAX($B$15:$B385)+1, "" )</f>
        <v/>
      </c>
      <c r="C386" s="38"/>
      <c r="D386" s="38"/>
      <c r="E386" s="38"/>
      <c r="F386" s="38"/>
      <c r="G386" s="38"/>
      <c r="H386" s="38"/>
      <c r="I386" s="38"/>
      <c r="J386" s="2" t="str">
        <f>IF(C386&gt;"",MAX($J$11:$J385)+1, "" )</f>
        <v/>
      </c>
      <c r="K386" s="2">
        <f t="shared" si="50"/>
        <v>0</v>
      </c>
      <c r="L386" s="31"/>
      <c r="M386" s="31"/>
      <c r="N386" s="83">
        <f>SUMIF('2 - Planting Details'!$B:$B,'1 - Project Details and Scoring'!$J386,'2 - Planting Details'!$F:$F)</f>
        <v>0</v>
      </c>
      <c r="O386" s="83">
        <f>SUMIF('2 - Planting Details'!$B:$B,'1 - Project Details and Scoring'!$J386,'2 - Planting Details'!$L:$L)+SUMIF('2 - Planting Details'!$B:$B,'1 - Project Details and Scoring'!$J386,'2 - Planting Details'!$R:$R)</f>
        <v>0</v>
      </c>
      <c r="P386" s="33"/>
      <c r="Q386" s="83">
        <f t="shared" si="51"/>
        <v>0</v>
      </c>
      <c r="R386" s="83">
        <f t="shared" si="52"/>
        <v>0</v>
      </c>
      <c r="S386" s="83">
        <f t="shared" si="56"/>
        <v>0</v>
      </c>
      <c r="T386" s="84" t="e">
        <f t="shared" si="57"/>
        <v>#DIV/0!</v>
      </c>
      <c r="V386" s="25">
        <f t="shared" si="53"/>
        <v>0</v>
      </c>
      <c r="W386" s="147">
        <f t="shared" si="54"/>
        <v>0</v>
      </c>
      <c r="X386" s="83">
        <f t="shared" si="58"/>
        <v>0</v>
      </c>
      <c r="Y386" s="148" t="e">
        <f t="shared" si="59"/>
        <v>#DIV/0!</v>
      </c>
      <c r="Z386" s="90" t="e">
        <f t="shared" si="55"/>
        <v>#DIV/0!</v>
      </c>
    </row>
    <row r="387" spans="2:26" x14ac:dyDescent="0.25">
      <c r="B387" s="25" t="str">
        <f>IF(COUNTA(C387:C387)&gt;0,MAX($B$15:$B386)+1, "" )</f>
        <v/>
      </c>
      <c r="C387" s="38"/>
      <c r="D387" s="38"/>
      <c r="E387" s="38"/>
      <c r="F387" s="38"/>
      <c r="G387" s="38"/>
      <c r="H387" s="38"/>
      <c r="I387" s="38"/>
      <c r="J387" s="2" t="str">
        <f>IF(C387&gt;"",MAX($J$11:$J386)+1, "" )</f>
        <v/>
      </c>
      <c r="K387" s="2">
        <f t="shared" si="50"/>
        <v>0</v>
      </c>
      <c r="L387" s="31"/>
      <c r="M387" s="31"/>
      <c r="N387" s="83">
        <f>SUMIF('2 - Planting Details'!$B:$B,'1 - Project Details and Scoring'!$J387,'2 - Planting Details'!$F:$F)</f>
        <v>0</v>
      </c>
      <c r="O387" s="83">
        <f>SUMIF('2 - Planting Details'!$B:$B,'1 - Project Details and Scoring'!$J387,'2 - Planting Details'!$L:$L)+SUMIF('2 - Planting Details'!$B:$B,'1 - Project Details and Scoring'!$J387,'2 - Planting Details'!$R:$R)</f>
        <v>0</v>
      </c>
      <c r="P387" s="33"/>
      <c r="Q387" s="83">
        <f t="shared" si="51"/>
        <v>0</v>
      </c>
      <c r="R387" s="83">
        <f t="shared" si="52"/>
        <v>0</v>
      </c>
      <c r="S387" s="83">
        <f t="shared" si="56"/>
        <v>0</v>
      </c>
      <c r="T387" s="84" t="e">
        <f t="shared" si="57"/>
        <v>#DIV/0!</v>
      </c>
      <c r="V387" s="25">
        <f t="shared" si="53"/>
        <v>0</v>
      </c>
      <c r="W387" s="147">
        <f t="shared" si="54"/>
        <v>0</v>
      </c>
      <c r="X387" s="83">
        <f t="shared" si="58"/>
        <v>0</v>
      </c>
      <c r="Y387" s="148" t="e">
        <f t="shared" si="59"/>
        <v>#DIV/0!</v>
      </c>
      <c r="Z387" s="90" t="e">
        <f t="shared" si="55"/>
        <v>#DIV/0!</v>
      </c>
    </row>
    <row r="388" spans="2:26" x14ac:dyDescent="0.25">
      <c r="B388" s="25" t="str">
        <f>IF(COUNTA(C388:C388)&gt;0,MAX($B$15:$B387)+1, "" )</f>
        <v/>
      </c>
      <c r="C388" s="38"/>
      <c r="D388" s="38"/>
      <c r="E388" s="38"/>
      <c r="F388" s="38"/>
      <c r="G388" s="38"/>
      <c r="H388" s="38"/>
      <c r="I388" s="38"/>
      <c r="J388" s="2" t="str">
        <f>IF(C388&gt;"",MAX($J$11:$J387)+1, "" )</f>
        <v/>
      </c>
      <c r="K388" s="2">
        <f t="shared" si="50"/>
        <v>0</v>
      </c>
      <c r="L388" s="31"/>
      <c r="M388" s="31"/>
      <c r="N388" s="83">
        <f>SUMIF('2 - Planting Details'!$B:$B,'1 - Project Details and Scoring'!$J388,'2 - Planting Details'!$F:$F)</f>
        <v>0</v>
      </c>
      <c r="O388" s="83">
        <f>SUMIF('2 - Planting Details'!$B:$B,'1 - Project Details and Scoring'!$J388,'2 - Planting Details'!$L:$L)+SUMIF('2 - Planting Details'!$B:$B,'1 - Project Details and Scoring'!$J388,'2 - Planting Details'!$R:$R)</f>
        <v>0</v>
      </c>
      <c r="P388" s="33"/>
      <c r="Q388" s="83">
        <f t="shared" si="51"/>
        <v>0</v>
      </c>
      <c r="R388" s="83">
        <f t="shared" si="52"/>
        <v>0</v>
      </c>
      <c r="S388" s="83">
        <f t="shared" si="56"/>
        <v>0</v>
      </c>
      <c r="T388" s="84" t="e">
        <f t="shared" si="57"/>
        <v>#DIV/0!</v>
      </c>
      <c r="V388" s="25">
        <f t="shared" si="53"/>
        <v>0</v>
      </c>
      <c r="W388" s="147">
        <f t="shared" si="54"/>
        <v>0</v>
      </c>
      <c r="X388" s="83">
        <f t="shared" si="58"/>
        <v>0</v>
      </c>
      <c r="Y388" s="148" t="e">
        <f t="shared" si="59"/>
        <v>#DIV/0!</v>
      </c>
      <c r="Z388" s="90" t="e">
        <f t="shared" si="55"/>
        <v>#DIV/0!</v>
      </c>
    </row>
    <row r="389" spans="2:26" x14ac:dyDescent="0.25">
      <c r="B389" s="25" t="str">
        <f>IF(COUNTA(C389:C389)&gt;0,MAX($B$15:$B388)+1, "" )</f>
        <v/>
      </c>
      <c r="C389" s="38"/>
      <c r="D389" s="38"/>
      <c r="E389" s="38"/>
      <c r="F389" s="38"/>
      <c r="G389" s="38"/>
      <c r="H389" s="38"/>
      <c r="I389" s="38"/>
      <c r="J389" s="2" t="str">
        <f>IF(C389&gt;"",MAX($J$11:$J388)+1, "" )</f>
        <v/>
      </c>
      <c r="K389" s="2">
        <f t="shared" si="50"/>
        <v>0</v>
      </c>
      <c r="L389" s="31"/>
      <c r="M389" s="31"/>
      <c r="N389" s="83">
        <f>SUMIF('2 - Planting Details'!$B:$B,'1 - Project Details and Scoring'!$J389,'2 - Planting Details'!$F:$F)</f>
        <v>0</v>
      </c>
      <c r="O389" s="83">
        <f>SUMIF('2 - Planting Details'!$B:$B,'1 - Project Details and Scoring'!$J389,'2 - Planting Details'!$L:$L)+SUMIF('2 - Planting Details'!$B:$B,'1 - Project Details and Scoring'!$J389,'2 - Planting Details'!$R:$R)</f>
        <v>0</v>
      </c>
      <c r="P389" s="33"/>
      <c r="Q389" s="83">
        <f t="shared" si="51"/>
        <v>0</v>
      </c>
      <c r="R389" s="83">
        <f t="shared" si="52"/>
        <v>0</v>
      </c>
      <c r="S389" s="83">
        <f t="shared" si="56"/>
        <v>0</v>
      </c>
      <c r="T389" s="84" t="e">
        <f t="shared" si="57"/>
        <v>#DIV/0!</v>
      </c>
      <c r="V389" s="25">
        <f t="shared" si="53"/>
        <v>0</v>
      </c>
      <c r="W389" s="147">
        <f t="shared" si="54"/>
        <v>0</v>
      </c>
      <c r="X389" s="83">
        <f t="shared" si="58"/>
        <v>0</v>
      </c>
      <c r="Y389" s="148" t="e">
        <f t="shared" si="59"/>
        <v>#DIV/0!</v>
      </c>
      <c r="Z389" s="90" t="e">
        <f t="shared" si="55"/>
        <v>#DIV/0!</v>
      </c>
    </row>
    <row r="390" spans="2:26" x14ac:dyDescent="0.25">
      <c r="B390" s="25" t="str">
        <f>IF(COUNTA(C390:C390)&gt;0,MAX($B$15:$B389)+1, "" )</f>
        <v/>
      </c>
      <c r="C390" s="38"/>
      <c r="D390" s="38"/>
      <c r="E390" s="38"/>
      <c r="F390" s="38"/>
      <c r="G390" s="38"/>
      <c r="H390" s="38"/>
      <c r="I390" s="38"/>
      <c r="J390" s="2" t="str">
        <f>IF(C390&gt;"",MAX($J$11:$J389)+1, "" )</f>
        <v/>
      </c>
      <c r="K390" s="2">
        <f t="shared" si="50"/>
        <v>0</v>
      </c>
      <c r="L390" s="31"/>
      <c r="M390" s="31"/>
      <c r="N390" s="83">
        <f>SUMIF('2 - Planting Details'!$B:$B,'1 - Project Details and Scoring'!$J390,'2 - Planting Details'!$F:$F)</f>
        <v>0</v>
      </c>
      <c r="O390" s="83">
        <f>SUMIF('2 - Planting Details'!$B:$B,'1 - Project Details and Scoring'!$J390,'2 - Planting Details'!$L:$L)+SUMIF('2 - Planting Details'!$B:$B,'1 - Project Details and Scoring'!$J390,'2 - Planting Details'!$R:$R)</f>
        <v>0</v>
      </c>
      <c r="P390" s="33"/>
      <c r="Q390" s="83">
        <f t="shared" si="51"/>
        <v>0</v>
      </c>
      <c r="R390" s="83">
        <f t="shared" si="52"/>
        <v>0</v>
      </c>
      <c r="S390" s="83">
        <f t="shared" si="56"/>
        <v>0</v>
      </c>
      <c r="T390" s="84" t="e">
        <f t="shared" si="57"/>
        <v>#DIV/0!</v>
      </c>
      <c r="V390" s="25">
        <f t="shared" si="53"/>
        <v>0</v>
      </c>
      <c r="W390" s="147">
        <f t="shared" si="54"/>
        <v>0</v>
      </c>
      <c r="X390" s="83">
        <f t="shared" si="58"/>
        <v>0</v>
      </c>
      <c r="Y390" s="148" t="e">
        <f t="shared" si="59"/>
        <v>#DIV/0!</v>
      </c>
      <c r="Z390" s="90" t="e">
        <f t="shared" si="55"/>
        <v>#DIV/0!</v>
      </c>
    </row>
    <row r="391" spans="2:26" x14ac:dyDescent="0.25">
      <c r="B391" s="25" t="str">
        <f>IF(COUNTA(C391:C391)&gt;0,MAX($B$15:$B390)+1, "" )</f>
        <v/>
      </c>
      <c r="C391" s="38"/>
      <c r="D391" s="38"/>
      <c r="E391" s="38"/>
      <c r="F391" s="38"/>
      <c r="G391" s="38"/>
      <c r="H391" s="38"/>
      <c r="I391" s="38"/>
      <c r="J391" s="2" t="str">
        <f>IF(C391&gt;"",MAX($J$11:$J390)+1, "" )</f>
        <v/>
      </c>
      <c r="K391" s="2">
        <f t="shared" si="50"/>
        <v>0</v>
      </c>
      <c r="L391" s="31"/>
      <c r="M391" s="31"/>
      <c r="N391" s="83">
        <f>SUMIF('2 - Planting Details'!$B:$B,'1 - Project Details and Scoring'!$J391,'2 - Planting Details'!$F:$F)</f>
        <v>0</v>
      </c>
      <c r="O391" s="83">
        <f>SUMIF('2 - Planting Details'!$B:$B,'1 - Project Details and Scoring'!$J391,'2 - Planting Details'!$L:$L)+SUMIF('2 - Planting Details'!$B:$B,'1 - Project Details and Scoring'!$J391,'2 - Planting Details'!$R:$R)</f>
        <v>0</v>
      </c>
      <c r="P391" s="33"/>
      <c r="Q391" s="83">
        <f t="shared" si="51"/>
        <v>0</v>
      </c>
      <c r="R391" s="83">
        <f t="shared" si="52"/>
        <v>0</v>
      </c>
      <c r="S391" s="83">
        <f t="shared" si="56"/>
        <v>0</v>
      </c>
      <c r="T391" s="84" t="e">
        <f t="shared" si="57"/>
        <v>#DIV/0!</v>
      </c>
      <c r="V391" s="25">
        <f t="shared" si="53"/>
        <v>0</v>
      </c>
      <c r="W391" s="147">
        <f t="shared" si="54"/>
        <v>0</v>
      </c>
      <c r="X391" s="83">
        <f t="shared" si="58"/>
        <v>0</v>
      </c>
      <c r="Y391" s="148" t="e">
        <f t="shared" si="59"/>
        <v>#DIV/0!</v>
      </c>
      <c r="Z391" s="90" t="e">
        <f t="shared" si="55"/>
        <v>#DIV/0!</v>
      </c>
    </row>
    <row r="392" spans="2:26" x14ac:dyDescent="0.25">
      <c r="B392" s="25" t="str">
        <f>IF(COUNTA(C392:C392)&gt;0,MAX($B$15:$B391)+1, "" )</f>
        <v/>
      </c>
      <c r="C392" s="38"/>
      <c r="D392" s="38"/>
      <c r="E392" s="38"/>
      <c r="F392" s="38"/>
      <c r="G392" s="38"/>
      <c r="H392" s="38"/>
      <c r="I392" s="38"/>
      <c r="J392" s="2" t="str">
        <f>IF(C392&gt;"",MAX($J$11:$J391)+1, "" )</f>
        <v/>
      </c>
      <c r="K392" s="2">
        <f t="shared" si="50"/>
        <v>0</v>
      </c>
      <c r="L392" s="31"/>
      <c r="M392" s="31"/>
      <c r="N392" s="83">
        <f>SUMIF('2 - Planting Details'!$B:$B,'1 - Project Details and Scoring'!$J392,'2 - Planting Details'!$F:$F)</f>
        <v>0</v>
      </c>
      <c r="O392" s="83">
        <f>SUMIF('2 - Planting Details'!$B:$B,'1 - Project Details and Scoring'!$J392,'2 - Planting Details'!$L:$L)+SUMIF('2 - Planting Details'!$B:$B,'1 - Project Details and Scoring'!$J392,'2 - Planting Details'!$R:$R)</f>
        <v>0</v>
      </c>
      <c r="P392" s="33"/>
      <c r="Q392" s="83">
        <f t="shared" si="51"/>
        <v>0</v>
      </c>
      <c r="R392" s="83">
        <f t="shared" si="52"/>
        <v>0</v>
      </c>
      <c r="S392" s="83">
        <f t="shared" si="56"/>
        <v>0</v>
      </c>
      <c r="T392" s="84" t="e">
        <f t="shared" si="57"/>
        <v>#DIV/0!</v>
      </c>
      <c r="V392" s="25">
        <f t="shared" si="53"/>
        <v>0</v>
      </c>
      <c r="W392" s="147">
        <f t="shared" si="54"/>
        <v>0</v>
      </c>
      <c r="X392" s="83">
        <f t="shared" si="58"/>
        <v>0</v>
      </c>
      <c r="Y392" s="148" t="e">
        <f t="shared" si="59"/>
        <v>#DIV/0!</v>
      </c>
      <c r="Z392" s="90" t="e">
        <f t="shared" si="55"/>
        <v>#DIV/0!</v>
      </c>
    </row>
    <row r="393" spans="2:26" x14ac:dyDescent="0.25">
      <c r="B393" s="25" t="str">
        <f>IF(COUNTA(C393:C393)&gt;0,MAX($B$15:$B392)+1, "" )</f>
        <v/>
      </c>
      <c r="C393" s="38"/>
      <c r="D393" s="38"/>
      <c r="E393" s="38"/>
      <c r="F393" s="38"/>
      <c r="G393" s="38"/>
      <c r="H393" s="38"/>
      <c r="I393" s="38"/>
      <c r="J393" s="2" t="str">
        <f>IF(C393&gt;"",MAX($J$11:$J392)+1, "" )</f>
        <v/>
      </c>
      <c r="K393" s="2">
        <f t="shared" si="50"/>
        <v>0</v>
      </c>
      <c r="L393" s="31"/>
      <c r="M393" s="31"/>
      <c r="N393" s="83">
        <f>SUMIF('2 - Planting Details'!$B:$B,'1 - Project Details and Scoring'!$J393,'2 - Planting Details'!$F:$F)</f>
        <v>0</v>
      </c>
      <c r="O393" s="83">
        <f>SUMIF('2 - Planting Details'!$B:$B,'1 - Project Details and Scoring'!$J393,'2 - Planting Details'!$L:$L)+SUMIF('2 - Planting Details'!$B:$B,'1 - Project Details and Scoring'!$J393,'2 - Planting Details'!$R:$R)</f>
        <v>0</v>
      </c>
      <c r="P393" s="33"/>
      <c r="Q393" s="83">
        <f t="shared" si="51"/>
        <v>0</v>
      </c>
      <c r="R393" s="83">
        <f t="shared" si="52"/>
        <v>0</v>
      </c>
      <c r="S393" s="83">
        <f t="shared" si="56"/>
        <v>0</v>
      </c>
      <c r="T393" s="84" t="e">
        <f t="shared" si="57"/>
        <v>#DIV/0!</v>
      </c>
      <c r="V393" s="25">
        <f t="shared" si="53"/>
        <v>0</v>
      </c>
      <c r="W393" s="147">
        <f t="shared" si="54"/>
        <v>0</v>
      </c>
      <c r="X393" s="83">
        <f t="shared" si="58"/>
        <v>0</v>
      </c>
      <c r="Y393" s="148" t="e">
        <f t="shared" si="59"/>
        <v>#DIV/0!</v>
      </c>
      <c r="Z393" s="90" t="e">
        <f t="shared" si="55"/>
        <v>#DIV/0!</v>
      </c>
    </row>
    <row r="394" spans="2:26" x14ac:dyDescent="0.25">
      <c r="B394" s="25" t="str">
        <f>IF(COUNTA(C394:C394)&gt;0,MAX($B$15:$B393)+1, "" )</f>
        <v/>
      </c>
      <c r="C394" s="38"/>
      <c r="D394" s="38"/>
      <c r="E394" s="38"/>
      <c r="F394" s="38"/>
      <c r="G394" s="38"/>
      <c r="H394" s="38"/>
      <c r="I394" s="38"/>
      <c r="J394" s="2" t="str">
        <f>IF(C394&gt;"",MAX($J$11:$J393)+1, "" )</f>
        <v/>
      </c>
      <c r="K394" s="2">
        <f t="shared" si="50"/>
        <v>0</v>
      </c>
      <c r="L394" s="31"/>
      <c r="M394" s="31"/>
      <c r="N394" s="83">
        <f>SUMIF('2 - Planting Details'!$B:$B,'1 - Project Details and Scoring'!$J394,'2 - Planting Details'!$F:$F)</f>
        <v>0</v>
      </c>
      <c r="O394" s="83">
        <f>SUMIF('2 - Planting Details'!$B:$B,'1 - Project Details and Scoring'!$J394,'2 - Planting Details'!$L:$L)+SUMIF('2 - Planting Details'!$B:$B,'1 - Project Details and Scoring'!$J394,'2 - Planting Details'!$R:$R)</f>
        <v>0</v>
      </c>
      <c r="P394" s="33"/>
      <c r="Q394" s="83">
        <f t="shared" si="51"/>
        <v>0</v>
      </c>
      <c r="R394" s="83">
        <f t="shared" si="52"/>
        <v>0</v>
      </c>
      <c r="S394" s="83">
        <f t="shared" si="56"/>
        <v>0</v>
      </c>
      <c r="T394" s="84" t="e">
        <f t="shared" si="57"/>
        <v>#DIV/0!</v>
      </c>
      <c r="V394" s="25">
        <f t="shared" si="53"/>
        <v>0</v>
      </c>
      <c r="W394" s="147">
        <f t="shared" si="54"/>
        <v>0</v>
      </c>
      <c r="X394" s="83">
        <f t="shared" si="58"/>
        <v>0</v>
      </c>
      <c r="Y394" s="148" t="e">
        <f t="shared" si="59"/>
        <v>#DIV/0!</v>
      </c>
      <c r="Z394" s="90" t="e">
        <f t="shared" si="55"/>
        <v>#DIV/0!</v>
      </c>
    </row>
    <row r="395" spans="2:26" x14ac:dyDescent="0.25">
      <c r="B395" s="25" t="str">
        <f>IF(COUNTA(C395:C395)&gt;0,MAX($B$15:$B394)+1, "" )</f>
        <v/>
      </c>
      <c r="C395" s="38"/>
      <c r="D395" s="38"/>
      <c r="E395" s="38"/>
      <c r="F395" s="38"/>
      <c r="G395" s="38"/>
      <c r="H395" s="38"/>
      <c r="I395" s="38"/>
      <c r="J395" s="2" t="str">
        <f>IF(C395&gt;"",MAX($J$11:$J394)+1, "" )</f>
        <v/>
      </c>
      <c r="K395" s="2">
        <f t="shared" si="50"/>
        <v>0</v>
      </c>
      <c r="L395" s="31"/>
      <c r="M395" s="31"/>
      <c r="N395" s="83">
        <f>SUMIF('2 - Planting Details'!$B:$B,'1 - Project Details and Scoring'!$J395,'2 - Planting Details'!$F:$F)</f>
        <v>0</v>
      </c>
      <c r="O395" s="83">
        <f>SUMIF('2 - Planting Details'!$B:$B,'1 - Project Details and Scoring'!$J395,'2 - Planting Details'!$L:$L)+SUMIF('2 - Planting Details'!$B:$B,'1 - Project Details and Scoring'!$J395,'2 - Planting Details'!$R:$R)</f>
        <v>0</v>
      </c>
      <c r="P395" s="33"/>
      <c r="Q395" s="83">
        <f t="shared" si="51"/>
        <v>0</v>
      </c>
      <c r="R395" s="83">
        <f t="shared" si="52"/>
        <v>0</v>
      </c>
      <c r="S395" s="83">
        <f t="shared" si="56"/>
        <v>0</v>
      </c>
      <c r="T395" s="84" t="e">
        <f t="shared" si="57"/>
        <v>#DIV/0!</v>
      </c>
      <c r="V395" s="25">
        <f t="shared" si="53"/>
        <v>0</v>
      </c>
      <c r="W395" s="147">
        <f t="shared" si="54"/>
        <v>0</v>
      </c>
      <c r="X395" s="83">
        <f t="shared" si="58"/>
        <v>0</v>
      </c>
      <c r="Y395" s="148" t="e">
        <f t="shared" si="59"/>
        <v>#DIV/0!</v>
      </c>
      <c r="Z395" s="90" t="e">
        <f t="shared" si="55"/>
        <v>#DIV/0!</v>
      </c>
    </row>
    <row r="396" spans="2:26" x14ac:dyDescent="0.25">
      <c r="B396" s="25" t="str">
        <f>IF(COUNTA(C396:C396)&gt;0,MAX($B$15:$B395)+1, "" )</f>
        <v/>
      </c>
      <c r="C396" s="38"/>
      <c r="D396" s="38"/>
      <c r="E396" s="38"/>
      <c r="F396" s="38"/>
      <c r="G396" s="38"/>
      <c r="H396" s="38"/>
      <c r="I396" s="38"/>
      <c r="J396" s="2" t="str">
        <f>IF(C396&gt;"",MAX($J$11:$J395)+1, "" )</f>
        <v/>
      </c>
      <c r="K396" s="2">
        <f t="shared" si="50"/>
        <v>0</v>
      </c>
      <c r="L396" s="31"/>
      <c r="M396" s="31"/>
      <c r="N396" s="83">
        <f>SUMIF('2 - Planting Details'!$B:$B,'1 - Project Details and Scoring'!$J396,'2 - Planting Details'!$F:$F)</f>
        <v>0</v>
      </c>
      <c r="O396" s="83">
        <f>SUMIF('2 - Planting Details'!$B:$B,'1 - Project Details and Scoring'!$J396,'2 - Planting Details'!$L:$L)+SUMIF('2 - Planting Details'!$B:$B,'1 - Project Details and Scoring'!$J396,'2 - Planting Details'!$R:$R)</f>
        <v>0</v>
      </c>
      <c r="P396" s="33"/>
      <c r="Q396" s="83">
        <f t="shared" si="51"/>
        <v>0</v>
      </c>
      <c r="R396" s="83">
        <f t="shared" si="52"/>
        <v>0</v>
      </c>
      <c r="S396" s="83">
        <f t="shared" si="56"/>
        <v>0</v>
      </c>
      <c r="T396" s="84" t="e">
        <f t="shared" si="57"/>
        <v>#DIV/0!</v>
      </c>
      <c r="V396" s="25">
        <f t="shared" si="53"/>
        <v>0</v>
      </c>
      <c r="W396" s="147">
        <f t="shared" si="54"/>
        <v>0</v>
      </c>
      <c r="X396" s="83">
        <f t="shared" si="58"/>
        <v>0</v>
      </c>
      <c r="Y396" s="148" t="e">
        <f t="shared" si="59"/>
        <v>#DIV/0!</v>
      </c>
      <c r="Z396" s="90" t="e">
        <f t="shared" si="55"/>
        <v>#DIV/0!</v>
      </c>
    </row>
    <row r="397" spans="2:26" x14ac:dyDescent="0.25">
      <c r="B397" s="25" t="str">
        <f>IF(COUNTA(C397:C397)&gt;0,MAX($B$15:$B396)+1, "" )</f>
        <v/>
      </c>
      <c r="C397" s="38"/>
      <c r="D397" s="38"/>
      <c r="E397" s="38"/>
      <c r="F397" s="38"/>
      <c r="G397" s="38"/>
      <c r="H397" s="38"/>
      <c r="I397" s="38"/>
      <c r="J397" s="2" t="str">
        <f>IF(C397&gt;"",MAX($J$11:$J396)+1, "" )</f>
        <v/>
      </c>
      <c r="K397" s="2">
        <f t="shared" si="50"/>
        <v>0</v>
      </c>
      <c r="L397" s="31"/>
      <c r="M397" s="31"/>
      <c r="N397" s="83">
        <f>SUMIF('2 - Planting Details'!$B:$B,'1 - Project Details and Scoring'!$J397,'2 - Planting Details'!$F:$F)</f>
        <v>0</v>
      </c>
      <c r="O397" s="83">
        <f>SUMIF('2 - Planting Details'!$B:$B,'1 - Project Details and Scoring'!$J397,'2 - Planting Details'!$L:$L)+SUMIF('2 - Planting Details'!$B:$B,'1 - Project Details and Scoring'!$J397,'2 - Planting Details'!$R:$R)</f>
        <v>0</v>
      </c>
      <c r="P397" s="33"/>
      <c r="Q397" s="83">
        <f t="shared" si="51"/>
        <v>0</v>
      </c>
      <c r="R397" s="83">
        <f t="shared" si="52"/>
        <v>0</v>
      </c>
      <c r="S397" s="83">
        <f t="shared" si="56"/>
        <v>0</v>
      </c>
      <c r="T397" s="84" t="e">
        <f t="shared" si="57"/>
        <v>#DIV/0!</v>
      </c>
      <c r="V397" s="25">
        <f t="shared" si="53"/>
        <v>0</v>
      </c>
      <c r="W397" s="147">
        <f t="shared" si="54"/>
        <v>0</v>
      </c>
      <c r="X397" s="83">
        <f t="shared" si="58"/>
        <v>0</v>
      </c>
      <c r="Y397" s="148" t="e">
        <f t="shared" si="59"/>
        <v>#DIV/0!</v>
      </c>
      <c r="Z397" s="90" t="e">
        <f t="shared" si="55"/>
        <v>#DIV/0!</v>
      </c>
    </row>
    <row r="398" spans="2:26" x14ac:dyDescent="0.25">
      <c r="B398" s="25" t="str">
        <f>IF(COUNTA(C398:C398)&gt;0,MAX($B$15:$B397)+1, "" )</f>
        <v/>
      </c>
      <c r="C398" s="38"/>
      <c r="D398" s="38"/>
      <c r="E398" s="38"/>
      <c r="F398" s="38"/>
      <c r="G398" s="38"/>
      <c r="H398" s="38"/>
      <c r="I398" s="38"/>
      <c r="J398" s="2" t="str">
        <f>IF(C398&gt;"",MAX($J$11:$J397)+1, "" )</f>
        <v/>
      </c>
      <c r="K398" s="2">
        <f t="shared" si="50"/>
        <v>0</v>
      </c>
      <c r="L398" s="31"/>
      <c r="M398" s="31"/>
      <c r="N398" s="83">
        <f>SUMIF('2 - Planting Details'!$B:$B,'1 - Project Details and Scoring'!$J398,'2 - Planting Details'!$F:$F)</f>
        <v>0</v>
      </c>
      <c r="O398" s="83">
        <f>SUMIF('2 - Planting Details'!$B:$B,'1 - Project Details and Scoring'!$J398,'2 - Planting Details'!$L:$L)+SUMIF('2 - Planting Details'!$B:$B,'1 - Project Details and Scoring'!$J398,'2 - Planting Details'!$R:$R)</f>
        <v>0</v>
      </c>
      <c r="P398" s="33"/>
      <c r="Q398" s="83">
        <f t="shared" si="51"/>
        <v>0</v>
      </c>
      <c r="R398" s="83">
        <f t="shared" si="52"/>
        <v>0</v>
      </c>
      <c r="S398" s="83">
        <f t="shared" si="56"/>
        <v>0</v>
      </c>
      <c r="T398" s="84" t="e">
        <f t="shared" si="57"/>
        <v>#DIV/0!</v>
      </c>
      <c r="V398" s="25">
        <f t="shared" si="53"/>
        <v>0</v>
      </c>
      <c r="W398" s="147">
        <f t="shared" si="54"/>
        <v>0</v>
      </c>
      <c r="X398" s="83">
        <f t="shared" si="58"/>
        <v>0</v>
      </c>
      <c r="Y398" s="148" t="e">
        <f t="shared" si="59"/>
        <v>#DIV/0!</v>
      </c>
      <c r="Z398" s="90" t="e">
        <f t="shared" si="55"/>
        <v>#DIV/0!</v>
      </c>
    </row>
    <row r="399" spans="2:26" x14ac:dyDescent="0.25">
      <c r="B399" s="25" t="str">
        <f>IF(COUNTA(C399:C399)&gt;0,MAX($B$15:$B398)+1, "" )</f>
        <v/>
      </c>
      <c r="C399" s="38"/>
      <c r="D399" s="38"/>
      <c r="E399" s="38"/>
      <c r="F399" s="38"/>
      <c r="G399" s="38"/>
      <c r="H399" s="38"/>
      <c r="I399" s="38"/>
      <c r="J399" s="2" t="str">
        <f>IF(C399&gt;"",MAX($J$11:$J398)+1, "" )</f>
        <v/>
      </c>
      <c r="K399" s="2">
        <f t="shared" si="50"/>
        <v>0</v>
      </c>
      <c r="L399" s="31"/>
      <c r="M399" s="31"/>
      <c r="N399" s="83">
        <f>SUMIF('2 - Planting Details'!$B:$B,'1 - Project Details and Scoring'!$J399,'2 - Planting Details'!$F:$F)</f>
        <v>0</v>
      </c>
      <c r="O399" s="83">
        <f>SUMIF('2 - Planting Details'!$B:$B,'1 - Project Details and Scoring'!$J399,'2 - Planting Details'!$L:$L)+SUMIF('2 - Planting Details'!$B:$B,'1 - Project Details and Scoring'!$J399,'2 - Planting Details'!$R:$R)</f>
        <v>0</v>
      </c>
      <c r="P399" s="33"/>
      <c r="Q399" s="83">
        <f t="shared" si="51"/>
        <v>0</v>
      </c>
      <c r="R399" s="83">
        <f t="shared" si="52"/>
        <v>0</v>
      </c>
      <c r="S399" s="83">
        <f t="shared" si="56"/>
        <v>0</v>
      </c>
      <c r="T399" s="84" t="e">
        <f t="shared" si="57"/>
        <v>#DIV/0!</v>
      </c>
      <c r="V399" s="25">
        <f t="shared" si="53"/>
        <v>0</v>
      </c>
      <c r="W399" s="147">
        <f t="shared" si="54"/>
        <v>0</v>
      </c>
      <c r="X399" s="83">
        <f t="shared" si="58"/>
        <v>0</v>
      </c>
      <c r="Y399" s="148" t="e">
        <f t="shared" si="59"/>
        <v>#DIV/0!</v>
      </c>
      <c r="Z399" s="90" t="e">
        <f t="shared" si="55"/>
        <v>#DIV/0!</v>
      </c>
    </row>
    <row r="400" spans="2:26" x14ac:dyDescent="0.25">
      <c r="B400" s="25" t="str">
        <f>IF(COUNTA(C400:C400)&gt;0,MAX($B$15:$B399)+1, "" )</f>
        <v/>
      </c>
      <c r="C400" s="38"/>
      <c r="D400" s="38"/>
      <c r="E400" s="38"/>
      <c r="F400" s="38"/>
      <c r="G400" s="38"/>
      <c r="H400" s="38"/>
      <c r="I400" s="38"/>
      <c r="J400" s="2" t="str">
        <f>IF(C400&gt;"",MAX($J$11:$J399)+1, "" )</f>
        <v/>
      </c>
      <c r="K400" s="2">
        <f t="shared" si="50"/>
        <v>0</v>
      </c>
      <c r="L400" s="31"/>
      <c r="M400" s="31"/>
      <c r="N400" s="83">
        <f>SUMIF('2 - Planting Details'!$B:$B,'1 - Project Details and Scoring'!$J400,'2 - Planting Details'!$F:$F)</f>
        <v>0</v>
      </c>
      <c r="O400" s="83">
        <f>SUMIF('2 - Planting Details'!$B:$B,'1 - Project Details and Scoring'!$J400,'2 - Planting Details'!$L:$L)+SUMIF('2 - Planting Details'!$B:$B,'1 - Project Details and Scoring'!$J400,'2 - Planting Details'!$R:$R)</f>
        <v>0</v>
      </c>
      <c r="P400" s="33"/>
      <c r="Q400" s="83">
        <f t="shared" si="51"/>
        <v>0</v>
      </c>
      <c r="R400" s="83">
        <f t="shared" si="52"/>
        <v>0</v>
      </c>
      <c r="S400" s="83">
        <f t="shared" si="56"/>
        <v>0</v>
      </c>
      <c r="T400" s="84" t="e">
        <f t="shared" si="57"/>
        <v>#DIV/0!</v>
      </c>
      <c r="V400" s="25">
        <f t="shared" si="53"/>
        <v>0</v>
      </c>
      <c r="W400" s="147">
        <f t="shared" si="54"/>
        <v>0</v>
      </c>
      <c r="X400" s="83">
        <f t="shared" si="58"/>
        <v>0</v>
      </c>
      <c r="Y400" s="148" t="e">
        <f t="shared" si="59"/>
        <v>#DIV/0!</v>
      </c>
      <c r="Z400" s="90" t="e">
        <f t="shared" si="55"/>
        <v>#DIV/0!</v>
      </c>
    </row>
    <row r="401" spans="2:26" x14ac:dyDescent="0.25">
      <c r="B401" s="25" t="str">
        <f>IF(COUNTA(C401:C401)&gt;0,MAX($B$15:$B400)+1, "" )</f>
        <v/>
      </c>
      <c r="C401" s="38"/>
      <c r="D401" s="38"/>
      <c r="E401" s="38"/>
      <c r="F401" s="38"/>
      <c r="G401" s="38"/>
      <c r="H401" s="38"/>
      <c r="I401" s="38"/>
      <c r="J401" s="2" t="str">
        <f>IF(C401&gt;"",MAX($J$11:$J400)+1, "" )</f>
        <v/>
      </c>
      <c r="K401" s="2">
        <f t="shared" si="50"/>
        <v>0</v>
      </c>
      <c r="L401" s="31"/>
      <c r="M401" s="31"/>
      <c r="N401" s="83">
        <f>SUMIF('2 - Planting Details'!$B:$B,'1 - Project Details and Scoring'!$J401,'2 - Planting Details'!$F:$F)</f>
        <v>0</v>
      </c>
      <c r="O401" s="83">
        <f>SUMIF('2 - Planting Details'!$B:$B,'1 - Project Details and Scoring'!$J401,'2 - Planting Details'!$L:$L)+SUMIF('2 - Planting Details'!$B:$B,'1 - Project Details and Scoring'!$J401,'2 - Planting Details'!$R:$R)</f>
        <v>0</v>
      </c>
      <c r="P401" s="33"/>
      <c r="Q401" s="83">
        <f t="shared" si="51"/>
        <v>0</v>
      </c>
      <c r="R401" s="83">
        <f t="shared" si="52"/>
        <v>0</v>
      </c>
      <c r="S401" s="83">
        <f t="shared" si="56"/>
        <v>0</v>
      </c>
      <c r="T401" s="84" t="e">
        <f t="shared" si="57"/>
        <v>#DIV/0!</v>
      </c>
      <c r="V401" s="25">
        <f t="shared" si="53"/>
        <v>0</v>
      </c>
      <c r="W401" s="147">
        <f t="shared" si="54"/>
        <v>0</v>
      </c>
      <c r="X401" s="83">
        <f t="shared" si="58"/>
        <v>0</v>
      </c>
      <c r="Y401" s="148" t="e">
        <f t="shared" si="59"/>
        <v>#DIV/0!</v>
      </c>
      <c r="Z401" s="90" t="e">
        <f t="shared" si="55"/>
        <v>#DIV/0!</v>
      </c>
    </row>
    <row r="402" spans="2:26" x14ac:dyDescent="0.25">
      <c r="B402" s="25" t="str">
        <f>IF(COUNTA(C402:C402)&gt;0,MAX($B$15:$B401)+1, "" )</f>
        <v/>
      </c>
      <c r="C402" s="38"/>
      <c r="D402" s="38"/>
      <c r="E402" s="38"/>
      <c r="F402" s="38"/>
      <c r="G402" s="38"/>
      <c r="H402" s="38"/>
      <c r="I402" s="38"/>
      <c r="J402" s="2" t="str">
        <f>IF(C402&gt;"",MAX($J$11:$J401)+1, "" )</f>
        <v/>
      </c>
      <c r="K402" s="2">
        <f t="shared" ref="K402:K465" si="60">C402</f>
        <v>0</v>
      </c>
      <c r="L402" s="31"/>
      <c r="M402" s="31"/>
      <c r="N402" s="83">
        <f>SUMIF('2 - Planting Details'!$B:$B,'1 - Project Details and Scoring'!$J402,'2 - Planting Details'!$F:$F)</f>
        <v>0</v>
      </c>
      <c r="O402" s="83">
        <f>SUMIF('2 - Planting Details'!$B:$B,'1 - Project Details and Scoring'!$J402,'2 - Planting Details'!$L:$L)+SUMIF('2 - Planting Details'!$B:$B,'1 - Project Details and Scoring'!$J402,'2 - Planting Details'!$R:$R)</f>
        <v>0</v>
      </c>
      <c r="P402" s="33"/>
      <c r="Q402" s="83">
        <f t="shared" ref="Q402:Q465" si="61">IF(N402&gt;0,IF(G402="yes",100,0),0)</f>
        <v>0</v>
      </c>
      <c r="R402" s="83">
        <f t="shared" ref="R402:R465" si="62">IF(N402&gt;0,
IF(H402="low",100,
IF(H402="Medium",50,0)),
0)</f>
        <v>0</v>
      </c>
      <c r="S402" s="83">
        <f t="shared" si="56"/>
        <v>0</v>
      </c>
      <c r="T402" s="84" t="e">
        <f t="shared" si="57"/>
        <v>#DIV/0!</v>
      </c>
      <c r="V402" s="25">
        <f t="shared" ref="V402:V465" si="63">IF(O402&gt;0,
IF(G402="yes",100,0),0)</f>
        <v>0</v>
      </c>
      <c r="W402" s="147">
        <f t="shared" ref="W402:W465" si="64">IF(O402&gt;0,
IF(H402="low",100,
IF(H402="Medium",50,0)),
0)</f>
        <v>0</v>
      </c>
      <c r="X402" s="83">
        <f t="shared" si="58"/>
        <v>0</v>
      </c>
      <c r="Y402" s="148" t="e">
        <f t="shared" si="59"/>
        <v>#DIV/0!</v>
      </c>
      <c r="Z402" s="90" t="e">
        <f t="shared" ref="Z402:Z465" si="65">IF(B402&gt;0,
IF(T402=0,Y402,
IF(Y402=0,T402,
(AVERAGE(T402,Y402)))),
"")</f>
        <v>#DIV/0!</v>
      </c>
    </row>
    <row r="403" spans="2:26" x14ac:dyDescent="0.25">
      <c r="B403" s="25" t="str">
        <f>IF(COUNTA(C403:C403)&gt;0,MAX($B$15:$B402)+1, "" )</f>
        <v/>
      </c>
      <c r="C403" s="38"/>
      <c r="D403" s="38"/>
      <c r="E403" s="38"/>
      <c r="F403" s="38"/>
      <c r="G403" s="38"/>
      <c r="H403" s="38"/>
      <c r="I403" s="38"/>
      <c r="J403" s="2" t="str">
        <f>IF(C403&gt;"",MAX($J$11:$J402)+1, "" )</f>
        <v/>
      </c>
      <c r="K403" s="2">
        <f t="shared" si="60"/>
        <v>0</v>
      </c>
      <c r="L403" s="31"/>
      <c r="M403" s="31"/>
      <c r="N403" s="83">
        <f>SUMIF('2 - Planting Details'!$B:$B,'1 - Project Details and Scoring'!$J403,'2 - Planting Details'!$F:$F)</f>
        <v>0</v>
      </c>
      <c r="O403" s="83">
        <f>SUMIF('2 - Planting Details'!$B:$B,'1 - Project Details and Scoring'!$J403,'2 - Planting Details'!$L:$L)+SUMIF('2 - Planting Details'!$B:$B,'1 - Project Details and Scoring'!$J403,'2 - Planting Details'!$R:$R)</f>
        <v>0</v>
      </c>
      <c r="P403" s="33"/>
      <c r="Q403" s="83">
        <f t="shared" si="61"/>
        <v>0</v>
      </c>
      <c r="R403" s="83">
        <f t="shared" si="62"/>
        <v>0</v>
      </c>
      <c r="S403" s="83">
        <f t="shared" ref="S403:S466" si="66">Q403+R403</f>
        <v>0</v>
      </c>
      <c r="T403" s="84" t="e">
        <f t="shared" ref="T403:T466" si="67">S403*(N403/$N$17)</f>
        <v>#DIV/0!</v>
      </c>
      <c r="V403" s="25">
        <f t="shared" si="63"/>
        <v>0</v>
      </c>
      <c r="W403" s="147">
        <f t="shared" si="64"/>
        <v>0</v>
      </c>
      <c r="X403" s="83">
        <f t="shared" ref="X403:X466" si="68">V403+W403</f>
        <v>0</v>
      </c>
      <c r="Y403" s="148" t="e">
        <f t="shared" ref="Y403:Y466" si="69">X403*(O403/$O$17)</f>
        <v>#DIV/0!</v>
      </c>
      <c r="Z403" s="90" t="e">
        <f t="shared" si="65"/>
        <v>#DIV/0!</v>
      </c>
    </row>
    <row r="404" spans="2:26" x14ac:dyDescent="0.25">
      <c r="B404" s="25" t="str">
        <f>IF(COUNTA(C404:C404)&gt;0,MAX($B$15:$B403)+1, "" )</f>
        <v/>
      </c>
      <c r="C404" s="38"/>
      <c r="D404" s="38"/>
      <c r="E404" s="38"/>
      <c r="F404" s="38"/>
      <c r="G404" s="38"/>
      <c r="H404" s="38"/>
      <c r="I404" s="38"/>
      <c r="J404" s="2" t="str">
        <f>IF(C404&gt;"",MAX($J$11:$J403)+1, "" )</f>
        <v/>
      </c>
      <c r="K404" s="2">
        <f t="shared" si="60"/>
        <v>0</v>
      </c>
      <c r="L404" s="31"/>
      <c r="M404" s="31"/>
      <c r="N404" s="83">
        <f>SUMIF('2 - Planting Details'!$B:$B,'1 - Project Details and Scoring'!$J404,'2 - Planting Details'!$F:$F)</f>
        <v>0</v>
      </c>
      <c r="O404" s="83">
        <f>SUMIF('2 - Planting Details'!$B:$B,'1 - Project Details and Scoring'!$J404,'2 - Planting Details'!$L:$L)+SUMIF('2 - Planting Details'!$B:$B,'1 - Project Details and Scoring'!$J404,'2 - Planting Details'!$R:$R)</f>
        <v>0</v>
      </c>
      <c r="P404" s="33"/>
      <c r="Q404" s="83">
        <f t="shared" si="61"/>
        <v>0</v>
      </c>
      <c r="R404" s="83">
        <f t="shared" si="62"/>
        <v>0</v>
      </c>
      <c r="S404" s="83">
        <f t="shared" si="66"/>
        <v>0</v>
      </c>
      <c r="T404" s="84" t="e">
        <f t="shared" si="67"/>
        <v>#DIV/0!</v>
      </c>
      <c r="V404" s="25">
        <f t="shared" si="63"/>
        <v>0</v>
      </c>
      <c r="W404" s="147">
        <f t="shared" si="64"/>
        <v>0</v>
      </c>
      <c r="X404" s="83">
        <f t="shared" si="68"/>
        <v>0</v>
      </c>
      <c r="Y404" s="148" t="e">
        <f t="shared" si="69"/>
        <v>#DIV/0!</v>
      </c>
      <c r="Z404" s="90" t="e">
        <f t="shared" si="65"/>
        <v>#DIV/0!</v>
      </c>
    </row>
    <row r="405" spans="2:26" x14ac:dyDescent="0.25">
      <c r="B405" s="25" t="str">
        <f>IF(COUNTA(C405:C405)&gt;0,MAX($B$15:$B404)+1, "" )</f>
        <v/>
      </c>
      <c r="C405" s="38"/>
      <c r="D405" s="38"/>
      <c r="E405" s="38"/>
      <c r="F405" s="38"/>
      <c r="G405" s="38"/>
      <c r="H405" s="38"/>
      <c r="I405" s="38"/>
      <c r="J405" s="2" t="str">
        <f>IF(C405&gt;"",MAX($J$11:$J404)+1, "" )</f>
        <v/>
      </c>
      <c r="K405" s="2">
        <f t="shared" si="60"/>
        <v>0</v>
      </c>
      <c r="L405" s="31"/>
      <c r="M405" s="31"/>
      <c r="N405" s="83">
        <f>SUMIF('2 - Planting Details'!$B:$B,'1 - Project Details and Scoring'!$J405,'2 - Planting Details'!$F:$F)</f>
        <v>0</v>
      </c>
      <c r="O405" s="83">
        <f>SUMIF('2 - Planting Details'!$B:$B,'1 - Project Details and Scoring'!$J405,'2 - Planting Details'!$L:$L)+SUMIF('2 - Planting Details'!$B:$B,'1 - Project Details and Scoring'!$J405,'2 - Planting Details'!$R:$R)</f>
        <v>0</v>
      </c>
      <c r="P405" s="33"/>
      <c r="Q405" s="83">
        <f t="shared" si="61"/>
        <v>0</v>
      </c>
      <c r="R405" s="83">
        <f t="shared" si="62"/>
        <v>0</v>
      </c>
      <c r="S405" s="83">
        <f t="shared" si="66"/>
        <v>0</v>
      </c>
      <c r="T405" s="84" t="e">
        <f t="shared" si="67"/>
        <v>#DIV/0!</v>
      </c>
      <c r="V405" s="25">
        <f t="shared" si="63"/>
        <v>0</v>
      </c>
      <c r="W405" s="147">
        <f t="shared" si="64"/>
        <v>0</v>
      </c>
      <c r="X405" s="83">
        <f t="shared" si="68"/>
        <v>0</v>
      </c>
      <c r="Y405" s="148" t="e">
        <f t="shared" si="69"/>
        <v>#DIV/0!</v>
      </c>
      <c r="Z405" s="90" t="e">
        <f t="shared" si="65"/>
        <v>#DIV/0!</v>
      </c>
    </row>
    <row r="406" spans="2:26" x14ac:dyDescent="0.25">
      <c r="B406" s="25" t="str">
        <f>IF(COUNTA(C406:C406)&gt;0,MAX($B$15:$B405)+1, "" )</f>
        <v/>
      </c>
      <c r="C406" s="38"/>
      <c r="D406" s="38"/>
      <c r="E406" s="38"/>
      <c r="F406" s="38"/>
      <c r="G406" s="38"/>
      <c r="H406" s="38"/>
      <c r="I406" s="38"/>
      <c r="J406" s="2" t="str">
        <f>IF(C406&gt;"",MAX($J$11:$J405)+1, "" )</f>
        <v/>
      </c>
      <c r="K406" s="2">
        <f t="shared" si="60"/>
        <v>0</v>
      </c>
      <c r="L406" s="31"/>
      <c r="M406" s="31"/>
      <c r="N406" s="83">
        <f>SUMIF('2 - Planting Details'!$B:$B,'1 - Project Details and Scoring'!$J406,'2 - Planting Details'!$F:$F)</f>
        <v>0</v>
      </c>
      <c r="O406" s="83">
        <f>SUMIF('2 - Planting Details'!$B:$B,'1 - Project Details and Scoring'!$J406,'2 - Planting Details'!$L:$L)+SUMIF('2 - Planting Details'!$B:$B,'1 - Project Details and Scoring'!$J406,'2 - Planting Details'!$R:$R)</f>
        <v>0</v>
      </c>
      <c r="P406" s="33"/>
      <c r="Q406" s="83">
        <f t="shared" si="61"/>
        <v>0</v>
      </c>
      <c r="R406" s="83">
        <f t="shared" si="62"/>
        <v>0</v>
      </c>
      <c r="S406" s="83">
        <f t="shared" si="66"/>
        <v>0</v>
      </c>
      <c r="T406" s="84" t="e">
        <f t="shared" si="67"/>
        <v>#DIV/0!</v>
      </c>
      <c r="V406" s="25">
        <f t="shared" si="63"/>
        <v>0</v>
      </c>
      <c r="W406" s="147">
        <f t="shared" si="64"/>
        <v>0</v>
      </c>
      <c r="X406" s="83">
        <f t="shared" si="68"/>
        <v>0</v>
      </c>
      <c r="Y406" s="148" t="e">
        <f t="shared" si="69"/>
        <v>#DIV/0!</v>
      </c>
      <c r="Z406" s="90" t="e">
        <f t="shared" si="65"/>
        <v>#DIV/0!</v>
      </c>
    </row>
    <row r="407" spans="2:26" x14ac:dyDescent="0.25">
      <c r="B407" s="25" t="str">
        <f>IF(COUNTA(C407:C407)&gt;0,MAX($B$15:$B406)+1, "" )</f>
        <v/>
      </c>
      <c r="C407" s="38"/>
      <c r="D407" s="38"/>
      <c r="E407" s="38"/>
      <c r="F407" s="38"/>
      <c r="G407" s="38"/>
      <c r="H407" s="38"/>
      <c r="I407" s="38"/>
      <c r="J407" s="2" t="str">
        <f>IF(C407&gt;"",MAX($J$11:$J406)+1, "" )</f>
        <v/>
      </c>
      <c r="K407" s="2">
        <f t="shared" si="60"/>
        <v>0</v>
      </c>
      <c r="L407" s="31"/>
      <c r="M407" s="31"/>
      <c r="N407" s="83">
        <f>SUMIF('2 - Planting Details'!$B:$B,'1 - Project Details and Scoring'!$J407,'2 - Planting Details'!$F:$F)</f>
        <v>0</v>
      </c>
      <c r="O407" s="83">
        <f>SUMIF('2 - Planting Details'!$B:$B,'1 - Project Details and Scoring'!$J407,'2 - Planting Details'!$L:$L)+SUMIF('2 - Planting Details'!$B:$B,'1 - Project Details and Scoring'!$J407,'2 - Planting Details'!$R:$R)</f>
        <v>0</v>
      </c>
      <c r="P407" s="33"/>
      <c r="Q407" s="83">
        <f t="shared" si="61"/>
        <v>0</v>
      </c>
      <c r="R407" s="83">
        <f t="shared" si="62"/>
        <v>0</v>
      </c>
      <c r="S407" s="83">
        <f t="shared" si="66"/>
        <v>0</v>
      </c>
      <c r="T407" s="84" t="e">
        <f t="shared" si="67"/>
        <v>#DIV/0!</v>
      </c>
      <c r="V407" s="25">
        <f t="shared" si="63"/>
        <v>0</v>
      </c>
      <c r="W407" s="147">
        <f t="shared" si="64"/>
        <v>0</v>
      </c>
      <c r="X407" s="83">
        <f t="shared" si="68"/>
        <v>0</v>
      </c>
      <c r="Y407" s="148" t="e">
        <f t="shared" si="69"/>
        <v>#DIV/0!</v>
      </c>
      <c r="Z407" s="90" t="e">
        <f t="shared" si="65"/>
        <v>#DIV/0!</v>
      </c>
    </row>
    <row r="408" spans="2:26" x14ac:dyDescent="0.25">
      <c r="B408" s="25" t="str">
        <f>IF(COUNTA(C408:C408)&gt;0,MAX($B$15:$B407)+1, "" )</f>
        <v/>
      </c>
      <c r="C408" s="38"/>
      <c r="D408" s="38"/>
      <c r="E408" s="38"/>
      <c r="F408" s="38"/>
      <c r="G408" s="38"/>
      <c r="H408" s="38"/>
      <c r="I408" s="38"/>
      <c r="J408" s="2" t="str">
        <f>IF(C408&gt;"",MAX($J$11:$J407)+1, "" )</f>
        <v/>
      </c>
      <c r="K408" s="2">
        <f t="shared" si="60"/>
        <v>0</v>
      </c>
      <c r="L408" s="31"/>
      <c r="M408" s="31"/>
      <c r="N408" s="83">
        <f>SUMIF('2 - Planting Details'!$B:$B,'1 - Project Details and Scoring'!$J408,'2 - Planting Details'!$F:$F)</f>
        <v>0</v>
      </c>
      <c r="O408" s="83">
        <f>SUMIF('2 - Planting Details'!$B:$B,'1 - Project Details and Scoring'!$J408,'2 - Planting Details'!$L:$L)+SUMIF('2 - Planting Details'!$B:$B,'1 - Project Details and Scoring'!$J408,'2 - Planting Details'!$R:$R)</f>
        <v>0</v>
      </c>
      <c r="P408" s="33"/>
      <c r="Q408" s="83">
        <f t="shared" si="61"/>
        <v>0</v>
      </c>
      <c r="R408" s="83">
        <f t="shared" si="62"/>
        <v>0</v>
      </c>
      <c r="S408" s="83">
        <f t="shared" si="66"/>
        <v>0</v>
      </c>
      <c r="T408" s="84" t="e">
        <f t="shared" si="67"/>
        <v>#DIV/0!</v>
      </c>
      <c r="V408" s="25">
        <f t="shared" si="63"/>
        <v>0</v>
      </c>
      <c r="W408" s="147">
        <f t="shared" si="64"/>
        <v>0</v>
      </c>
      <c r="X408" s="83">
        <f t="shared" si="68"/>
        <v>0</v>
      </c>
      <c r="Y408" s="148" t="e">
        <f t="shared" si="69"/>
        <v>#DIV/0!</v>
      </c>
      <c r="Z408" s="90" t="e">
        <f t="shared" si="65"/>
        <v>#DIV/0!</v>
      </c>
    </row>
    <row r="409" spans="2:26" x14ac:dyDescent="0.25">
      <c r="B409" s="25" t="str">
        <f>IF(COUNTA(C409:C409)&gt;0,MAX($B$15:$B408)+1, "" )</f>
        <v/>
      </c>
      <c r="C409" s="38"/>
      <c r="D409" s="38"/>
      <c r="E409" s="38"/>
      <c r="F409" s="38"/>
      <c r="G409" s="38"/>
      <c r="H409" s="38"/>
      <c r="I409" s="38"/>
      <c r="J409" s="2" t="str">
        <f>IF(C409&gt;"",MAX($J$11:$J408)+1, "" )</f>
        <v/>
      </c>
      <c r="K409" s="2">
        <f t="shared" si="60"/>
        <v>0</v>
      </c>
      <c r="L409" s="31"/>
      <c r="M409" s="31"/>
      <c r="N409" s="83">
        <f>SUMIF('2 - Planting Details'!$B:$B,'1 - Project Details and Scoring'!$J409,'2 - Planting Details'!$F:$F)</f>
        <v>0</v>
      </c>
      <c r="O409" s="83">
        <f>SUMIF('2 - Planting Details'!$B:$B,'1 - Project Details and Scoring'!$J409,'2 - Planting Details'!$L:$L)+SUMIF('2 - Planting Details'!$B:$B,'1 - Project Details and Scoring'!$J409,'2 - Planting Details'!$R:$R)</f>
        <v>0</v>
      </c>
      <c r="P409" s="33"/>
      <c r="Q409" s="83">
        <f t="shared" si="61"/>
        <v>0</v>
      </c>
      <c r="R409" s="83">
        <f t="shared" si="62"/>
        <v>0</v>
      </c>
      <c r="S409" s="83">
        <f t="shared" si="66"/>
        <v>0</v>
      </c>
      <c r="T409" s="84" t="e">
        <f t="shared" si="67"/>
        <v>#DIV/0!</v>
      </c>
      <c r="V409" s="25">
        <f t="shared" si="63"/>
        <v>0</v>
      </c>
      <c r="W409" s="147">
        <f t="shared" si="64"/>
        <v>0</v>
      </c>
      <c r="X409" s="83">
        <f t="shared" si="68"/>
        <v>0</v>
      </c>
      <c r="Y409" s="148" t="e">
        <f t="shared" si="69"/>
        <v>#DIV/0!</v>
      </c>
      <c r="Z409" s="90" t="e">
        <f t="shared" si="65"/>
        <v>#DIV/0!</v>
      </c>
    </row>
    <row r="410" spans="2:26" x14ac:dyDescent="0.25">
      <c r="B410" s="25" t="str">
        <f>IF(COUNTA(C410:C410)&gt;0,MAX($B$15:$B409)+1, "" )</f>
        <v/>
      </c>
      <c r="C410" s="38"/>
      <c r="D410" s="38"/>
      <c r="E410" s="38"/>
      <c r="F410" s="38"/>
      <c r="G410" s="38"/>
      <c r="H410" s="38"/>
      <c r="I410" s="38"/>
      <c r="J410" s="2" t="str">
        <f>IF(C410&gt;"",MAX($J$11:$J409)+1, "" )</f>
        <v/>
      </c>
      <c r="K410" s="2">
        <f t="shared" si="60"/>
        <v>0</v>
      </c>
      <c r="L410" s="31"/>
      <c r="M410" s="31"/>
      <c r="N410" s="83">
        <f>SUMIF('2 - Planting Details'!$B:$B,'1 - Project Details and Scoring'!$J410,'2 - Planting Details'!$F:$F)</f>
        <v>0</v>
      </c>
      <c r="O410" s="83">
        <f>SUMIF('2 - Planting Details'!$B:$B,'1 - Project Details and Scoring'!$J410,'2 - Planting Details'!$L:$L)+SUMIF('2 - Planting Details'!$B:$B,'1 - Project Details and Scoring'!$J410,'2 - Planting Details'!$R:$R)</f>
        <v>0</v>
      </c>
      <c r="P410" s="33"/>
      <c r="Q410" s="83">
        <f t="shared" si="61"/>
        <v>0</v>
      </c>
      <c r="R410" s="83">
        <f t="shared" si="62"/>
        <v>0</v>
      </c>
      <c r="S410" s="83">
        <f t="shared" si="66"/>
        <v>0</v>
      </c>
      <c r="T410" s="84" t="e">
        <f t="shared" si="67"/>
        <v>#DIV/0!</v>
      </c>
      <c r="V410" s="25">
        <f t="shared" si="63"/>
        <v>0</v>
      </c>
      <c r="W410" s="147">
        <f t="shared" si="64"/>
        <v>0</v>
      </c>
      <c r="X410" s="83">
        <f t="shared" si="68"/>
        <v>0</v>
      </c>
      <c r="Y410" s="148" t="e">
        <f t="shared" si="69"/>
        <v>#DIV/0!</v>
      </c>
      <c r="Z410" s="90" t="e">
        <f t="shared" si="65"/>
        <v>#DIV/0!</v>
      </c>
    </row>
    <row r="411" spans="2:26" x14ac:dyDescent="0.25">
      <c r="B411" s="25" t="str">
        <f>IF(COUNTA(C411:C411)&gt;0,MAX($B$15:$B410)+1, "" )</f>
        <v/>
      </c>
      <c r="C411" s="38"/>
      <c r="D411" s="38"/>
      <c r="E411" s="38"/>
      <c r="F411" s="38"/>
      <c r="G411" s="38"/>
      <c r="H411" s="38"/>
      <c r="I411" s="38"/>
      <c r="J411" s="2" t="str">
        <f>IF(C411&gt;"",MAX($J$11:$J410)+1, "" )</f>
        <v/>
      </c>
      <c r="K411" s="2">
        <f t="shared" si="60"/>
        <v>0</v>
      </c>
      <c r="L411" s="31"/>
      <c r="M411" s="31"/>
      <c r="N411" s="83">
        <f>SUMIF('2 - Planting Details'!$B:$B,'1 - Project Details and Scoring'!$J411,'2 - Planting Details'!$F:$F)</f>
        <v>0</v>
      </c>
      <c r="O411" s="83">
        <f>SUMIF('2 - Planting Details'!$B:$B,'1 - Project Details and Scoring'!$J411,'2 - Planting Details'!$L:$L)+SUMIF('2 - Planting Details'!$B:$B,'1 - Project Details and Scoring'!$J411,'2 - Planting Details'!$R:$R)</f>
        <v>0</v>
      </c>
      <c r="P411" s="33"/>
      <c r="Q411" s="83">
        <f t="shared" si="61"/>
        <v>0</v>
      </c>
      <c r="R411" s="83">
        <f t="shared" si="62"/>
        <v>0</v>
      </c>
      <c r="S411" s="83">
        <f t="shared" si="66"/>
        <v>0</v>
      </c>
      <c r="T411" s="84" t="e">
        <f t="shared" si="67"/>
        <v>#DIV/0!</v>
      </c>
      <c r="V411" s="25">
        <f t="shared" si="63"/>
        <v>0</v>
      </c>
      <c r="W411" s="147">
        <f t="shared" si="64"/>
        <v>0</v>
      </c>
      <c r="X411" s="83">
        <f t="shared" si="68"/>
        <v>0</v>
      </c>
      <c r="Y411" s="148" t="e">
        <f t="shared" si="69"/>
        <v>#DIV/0!</v>
      </c>
      <c r="Z411" s="90" t="e">
        <f t="shared" si="65"/>
        <v>#DIV/0!</v>
      </c>
    </row>
    <row r="412" spans="2:26" x14ac:dyDescent="0.25">
      <c r="B412" s="25" t="str">
        <f>IF(COUNTA(C412:C412)&gt;0,MAX($B$15:$B411)+1, "" )</f>
        <v/>
      </c>
      <c r="C412" s="38"/>
      <c r="D412" s="38"/>
      <c r="E412" s="38"/>
      <c r="F412" s="38"/>
      <c r="G412" s="38"/>
      <c r="H412" s="38"/>
      <c r="I412" s="38"/>
      <c r="J412" s="2" t="str">
        <f>IF(C412&gt;"",MAX($J$11:$J411)+1, "" )</f>
        <v/>
      </c>
      <c r="K412" s="2">
        <f t="shared" si="60"/>
        <v>0</v>
      </c>
      <c r="L412" s="31"/>
      <c r="M412" s="31"/>
      <c r="N412" s="83">
        <f>SUMIF('2 - Planting Details'!$B:$B,'1 - Project Details and Scoring'!$J412,'2 - Planting Details'!$F:$F)</f>
        <v>0</v>
      </c>
      <c r="O412" s="83">
        <f>SUMIF('2 - Planting Details'!$B:$B,'1 - Project Details and Scoring'!$J412,'2 - Planting Details'!$L:$L)+SUMIF('2 - Planting Details'!$B:$B,'1 - Project Details and Scoring'!$J412,'2 - Planting Details'!$R:$R)</f>
        <v>0</v>
      </c>
      <c r="P412" s="33"/>
      <c r="Q412" s="83">
        <f t="shared" si="61"/>
        <v>0</v>
      </c>
      <c r="R412" s="83">
        <f t="shared" si="62"/>
        <v>0</v>
      </c>
      <c r="S412" s="83">
        <f t="shared" si="66"/>
        <v>0</v>
      </c>
      <c r="T412" s="84" t="e">
        <f t="shared" si="67"/>
        <v>#DIV/0!</v>
      </c>
      <c r="V412" s="25">
        <f t="shared" si="63"/>
        <v>0</v>
      </c>
      <c r="W412" s="147">
        <f t="shared" si="64"/>
        <v>0</v>
      </c>
      <c r="X412" s="83">
        <f t="shared" si="68"/>
        <v>0</v>
      </c>
      <c r="Y412" s="148" t="e">
        <f t="shared" si="69"/>
        <v>#DIV/0!</v>
      </c>
      <c r="Z412" s="90" t="e">
        <f t="shared" si="65"/>
        <v>#DIV/0!</v>
      </c>
    </row>
    <row r="413" spans="2:26" x14ac:dyDescent="0.25">
      <c r="B413" s="25" t="str">
        <f>IF(COUNTA(C413:C413)&gt;0,MAX($B$15:$B412)+1, "" )</f>
        <v/>
      </c>
      <c r="C413" s="38"/>
      <c r="D413" s="38"/>
      <c r="E413" s="38"/>
      <c r="F413" s="38"/>
      <c r="G413" s="38"/>
      <c r="H413" s="38"/>
      <c r="I413" s="38"/>
      <c r="J413" s="2" t="str">
        <f>IF(C413&gt;"",MAX($J$11:$J412)+1, "" )</f>
        <v/>
      </c>
      <c r="K413" s="2">
        <f t="shared" si="60"/>
        <v>0</v>
      </c>
      <c r="L413" s="31"/>
      <c r="M413" s="31"/>
      <c r="N413" s="83">
        <f>SUMIF('2 - Planting Details'!$B:$B,'1 - Project Details and Scoring'!$J413,'2 - Planting Details'!$F:$F)</f>
        <v>0</v>
      </c>
      <c r="O413" s="83">
        <f>SUMIF('2 - Planting Details'!$B:$B,'1 - Project Details and Scoring'!$J413,'2 - Planting Details'!$L:$L)+SUMIF('2 - Planting Details'!$B:$B,'1 - Project Details and Scoring'!$J413,'2 - Planting Details'!$R:$R)</f>
        <v>0</v>
      </c>
      <c r="P413" s="33"/>
      <c r="Q413" s="83">
        <f t="shared" si="61"/>
        <v>0</v>
      </c>
      <c r="R413" s="83">
        <f t="shared" si="62"/>
        <v>0</v>
      </c>
      <c r="S413" s="83">
        <f t="shared" si="66"/>
        <v>0</v>
      </c>
      <c r="T413" s="84" t="e">
        <f t="shared" si="67"/>
        <v>#DIV/0!</v>
      </c>
      <c r="V413" s="25">
        <f t="shared" si="63"/>
        <v>0</v>
      </c>
      <c r="W413" s="147">
        <f t="shared" si="64"/>
        <v>0</v>
      </c>
      <c r="X413" s="83">
        <f t="shared" si="68"/>
        <v>0</v>
      </c>
      <c r="Y413" s="148" t="e">
        <f t="shared" si="69"/>
        <v>#DIV/0!</v>
      </c>
      <c r="Z413" s="90" t="e">
        <f t="shared" si="65"/>
        <v>#DIV/0!</v>
      </c>
    </row>
    <row r="414" spans="2:26" x14ac:dyDescent="0.25">
      <c r="B414" s="25" t="str">
        <f>IF(COUNTA(C414:C414)&gt;0,MAX($B$15:$B413)+1, "" )</f>
        <v/>
      </c>
      <c r="C414" s="38"/>
      <c r="D414" s="38"/>
      <c r="E414" s="38"/>
      <c r="F414" s="38"/>
      <c r="G414" s="38"/>
      <c r="H414" s="38"/>
      <c r="I414" s="38"/>
      <c r="J414" s="2" t="str">
        <f>IF(C414&gt;"",MAX($J$11:$J413)+1, "" )</f>
        <v/>
      </c>
      <c r="K414" s="2">
        <f t="shared" si="60"/>
        <v>0</v>
      </c>
      <c r="L414" s="31"/>
      <c r="M414" s="31"/>
      <c r="N414" s="83">
        <f>SUMIF('2 - Planting Details'!$B:$B,'1 - Project Details and Scoring'!$J414,'2 - Planting Details'!$F:$F)</f>
        <v>0</v>
      </c>
      <c r="O414" s="83">
        <f>SUMIF('2 - Planting Details'!$B:$B,'1 - Project Details and Scoring'!$J414,'2 - Planting Details'!$L:$L)+SUMIF('2 - Planting Details'!$B:$B,'1 - Project Details and Scoring'!$J414,'2 - Planting Details'!$R:$R)</f>
        <v>0</v>
      </c>
      <c r="P414" s="33"/>
      <c r="Q414" s="83">
        <f t="shared" si="61"/>
        <v>0</v>
      </c>
      <c r="R414" s="83">
        <f t="shared" si="62"/>
        <v>0</v>
      </c>
      <c r="S414" s="83">
        <f t="shared" si="66"/>
        <v>0</v>
      </c>
      <c r="T414" s="84" t="e">
        <f t="shared" si="67"/>
        <v>#DIV/0!</v>
      </c>
      <c r="V414" s="25">
        <f t="shared" si="63"/>
        <v>0</v>
      </c>
      <c r="W414" s="147">
        <f t="shared" si="64"/>
        <v>0</v>
      </c>
      <c r="X414" s="83">
        <f t="shared" si="68"/>
        <v>0</v>
      </c>
      <c r="Y414" s="148" t="e">
        <f t="shared" si="69"/>
        <v>#DIV/0!</v>
      </c>
      <c r="Z414" s="90" t="e">
        <f t="shared" si="65"/>
        <v>#DIV/0!</v>
      </c>
    </row>
    <row r="415" spans="2:26" x14ac:dyDescent="0.25">
      <c r="B415" s="25" t="str">
        <f>IF(COUNTA(C415:C415)&gt;0,MAX($B$15:$B414)+1, "" )</f>
        <v/>
      </c>
      <c r="C415" s="38"/>
      <c r="D415" s="38"/>
      <c r="E415" s="38"/>
      <c r="F415" s="38"/>
      <c r="G415" s="38"/>
      <c r="H415" s="38"/>
      <c r="I415" s="38"/>
      <c r="J415" s="2" t="str">
        <f>IF(C415&gt;"",MAX($J$11:$J414)+1, "" )</f>
        <v/>
      </c>
      <c r="K415" s="2">
        <f t="shared" si="60"/>
        <v>0</v>
      </c>
      <c r="L415" s="31"/>
      <c r="M415" s="31"/>
      <c r="N415" s="83">
        <f>SUMIF('2 - Planting Details'!$B:$B,'1 - Project Details and Scoring'!$J415,'2 - Planting Details'!$F:$F)</f>
        <v>0</v>
      </c>
      <c r="O415" s="83">
        <f>SUMIF('2 - Planting Details'!$B:$B,'1 - Project Details and Scoring'!$J415,'2 - Planting Details'!$L:$L)+SUMIF('2 - Planting Details'!$B:$B,'1 - Project Details and Scoring'!$J415,'2 - Planting Details'!$R:$R)</f>
        <v>0</v>
      </c>
      <c r="P415" s="33"/>
      <c r="Q415" s="83">
        <f t="shared" si="61"/>
        <v>0</v>
      </c>
      <c r="R415" s="83">
        <f t="shared" si="62"/>
        <v>0</v>
      </c>
      <c r="S415" s="83">
        <f t="shared" si="66"/>
        <v>0</v>
      </c>
      <c r="T415" s="84" t="e">
        <f t="shared" si="67"/>
        <v>#DIV/0!</v>
      </c>
      <c r="V415" s="25">
        <f t="shared" si="63"/>
        <v>0</v>
      </c>
      <c r="W415" s="147">
        <f t="shared" si="64"/>
        <v>0</v>
      </c>
      <c r="X415" s="83">
        <f t="shared" si="68"/>
        <v>0</v>
      </c>
      <c r="Y415" s="148" t="e">
        <f t="shared" si="69"/>
        <v>#DIV/0!</v>
      </c>
      <c r="Z415" s="90" t="e">
        <f t="shared" si="65"/>
        <v>#DIV/0!</v>
      </c>
    </row>
    <row r="416" spans="2:26" x14ac:dyDescent="0.25">
      <c r="B416" s="25" t="str">
        <f>IF(COUNTA(C416:C416)&gt;0,MAX($B$15:$B415)+1, "" )</f>
        <v/>
      </c>
      <c r="C416" s="38"/>
      <c r="D416" s="38"/>
      <c r="E416" s="38"/>
      <c r="F416" s="38"/>
      <c r="G416" s="38"/>
      <c r="H416" s="38"/>
      <c r="I416" s="38"/>
      <c r="J416" s="2" t="str">
        <f>IF(C416&gt;"",MAX($J$11:$J415)+1, "" )</f>
        <v/>
      </c>
      <c r="K416" s="2">
        <f t="shared" si="60"/>
        <v>0</v>
      </c>
      <c r="L416" s="31"/>
      <c r="M416" s="31"/>
      <c r="N416" s="83">
        <f>SUMIF('2 - Planting Details'!$B:$B,'1 - Project Details and Scoring'!$J416,'2 - Planting Details'!$F:$F)</f>
        <v>0</v>
      </c>
      <c r="O416" s="83">
        <f>SUMIF('2 - Planting Details'!$B:$B,'1 - Project Details and Scoring'!$J416,'2 - Planting Details'!$L:$L)+SUMIF('2 - Planting Details'!$B:$B,'1 - Project Details and Scoring'!$J416,'2 - Planting Details'!$R:$R)</f>
        <v>0</v>
      </c>
      <c r="P416" s="33"/>
      <c r="Q416" s="83">
        <f t="shared" si="61"/>
        <v>0</v>
      </c>
      <c r="R416" s="83">
        <f t="shared" si="62"/>
        <v>0</v>
      </c>
      <c r="S416" s="83">
        <f t="shared" si="66"/>
        <v>0</v>
      </c>
      <c r="T416" s="84" t="e">
        <f t="shared" si="67"/>
        <v>#DIV/0!</v>
      </c>
      <c r="V416" s="25">
        <f t="shared" si="63"/>
        <v>0</v>
      </c>
      <c r="W416" s="147">
        <f t="shared" si="64"/>
        <v>0</v>
      </c>
      <c r="X416" s="83">
        <f t="shared" si="68"/>
        <v>0</v>
      </c>
      <c r="Y416" s="148" t="e">
        <f t="shared" si="69"/>
        <v>#DIV/0!</v>
      </c>
      <c r="Z416" s="90" t="e">
        <f t="shared" si="65"/>
        <v>#DIV/0!</v>
      </c>
    </row>
    <row r="417" spans="2:26" x14ac:dyDescent="0.25">
      <c r="B417" s="25" t="str">
        <f>IF(COUNTA(C417:C417)&gt;0,MAX($B$15:$B416)+1, "" )</f>
        <v/>
      </c>
      <c r="C417" s="38"/>
      <c r="D417" s="38"/>
      <c r="E417" s="38"/>
      <c r="F417" s="38"/>
      <c r="G417" s="38"/>
      <c r="H417" s="38"/>
      <c r="I417" s="38"/>
      <c r="J417" s="2" t="str">
        <f>IF(C417&gt;"",MAX($J$11:$J416)+1, "" )</f>
        <v/>
      </c>
      <c r="K417" s="2">
        <f t="shared" si="60"/>
        <v>0</v>
      </c>
      <c r="L417" s="31"/>
      <c r="M417" s="31"/>
      <c r="N417" s="83">
        <f>SUMIF('2 - Planting Details'!$B:$B,'1 - Project Details and Scoring'!$J417,'2 - Planting Details'!$F:$F)</f>
        <v>0</v>
      </c>
      <c r="O417" s="83">
        <f>SUMIF('2 - Planting Details'!$B:$B,'1 - Project Details and Scoring'!$J417,'2 - Planting Details'!$L:$L)+SUMIF('2 - Planting Details'!$B:$B,'1 - Project Details and Scoring'!$J417,'2 - Planting Details'!$R:$R)</f>
        <v>0</v>
      </c>
      <c r="P417" s="33"/>
      <c r="Q417" s="83">
        <f t="shared" si="61"/>
        <v>0</v>
      </c>
      <c r="R417" s="83">
        <f t="shared" si="62"/>
        <v>0</v>
      </c>
      <c r="S417" s="83">
        <f t="shared" si="66"/>
        <v>0</v>
      </c>
      <c r="T417" s="84" t="e">
        <f t="shared" si="67"/>
        <v>#DIV/0!</v>
      </c>
      <c r="V417" s="25">
        <f t="shared" si="63"/>
        <v>0</v>
      </c>
      <c r="W417" s="147">
        <f t="shared" si="64"/>
        <v>0</v>
      </c>
      <c r="X417" s="83">
        <f t="shared" si="68"/>
        <v>0</v>
      </c>
      <c r="Y417" s="148" t="e">
        <f t="shared" si="69"/>
        <v>#DIV/0!</v>
      </c>
      <c r="Z417" s="90" t="e">
        <f t="shared" si="65"/>
        <v>#DIV/0!</v>
      </c>
    </row>
    <row r="418" spans="2:26" x14ac:dyDescent="0.25">
      <c r="B418" s="25" t="str">
        <f>IF(COUNTA(C418:C418)&gt;0,MAX($B$15:$B417)+1, "" )</f>
        <v/>
      </c>
      <c r="C418" s="38"/>
      <c r="D418" s="38"/>
      <c r="E418" s="38"/>
      <c r="F418" s="38"/>
      <c r="G418" s="38"/>
      <c r="H418" s="38"/>
      <c r="I418" s="38"/>
      <c r="J418" s="2" t="str">
        <f>IF(C418&gt;"",MAX($J$11:$J417)+1, "" )</f>
        <v/>
      </c>
      <c r="K418" s="2">
        <f t="shared" si="60"/>
        <v>0</v>
      </c>
      <c r="L418" s="31"/>
      <c r="M418" s="31"/>
      <c r="N418" s="83">
        <f>SUMIF('2 - Planting Details'!$B:$B,'1 - Project Details and Scoring'!$J418,'2 - Planting Details'!$F:$F)</f>
        <v>0</v>
      </c>
      <c r="O418" s="83">
        <f>SUMIF('2 - Planting Details'!$B:$B,'1 - Project Details and Scoring'!$J418,'2 - Planting Details'!$L:$L)+SUMIF('2 - Planting Details'!$B:$B,'1 - Project Details and Scoring'!$J418,'2 - Planting Details'!$R:$R)</f>
        <v>0</v>
      </c>
      <c r="P418" s="33"/>
      <c r="Q418" s="83">
        <f t="shared" si="61"/>
        <v>0</v>
      </c>
      <c r="R418" s="83">
        <f t="shared" si="62"/>
        <v>0</v>
      </c>
      <c r="S418" s="83">
        <f t="shared" si="66"/>
        <v>0</v>
      </c>
      <c r="T418" s="84" t="e">
        <f t="shared" si="67"/>
        <v>#DIV/0!</v>
      </c>
      <c r="V418" s="25">
        <f t="shared" si="63"/>
        <v>0</v>
      </c>
      <c r="W418" s="147">
        <f t="shared" si="64"/>
        <v>0</v>
      </c>
      <c r="X418" s="83">
        <f t="shared" si="68"/>
        <v>0</v>
      </c>
      <c r="Y418" s="148" t="e">
        <f t="shared" si="69"/>
        <v>#DIV/0!</v>
      </c>
      <c r="Z418" s="90" t="e">
        <f t="shared" si="65"/>
        <v>#DIV/0!</v>
      </c>
    </row>
    <row r="419" spans="2:26" x14ac:dyDescent="0.25">
      <c r="B419" s="25" t="str">
        <f>IF(COUNTA(C419:C419)&gt;0,MAX($B$15:$B418)+1, "" )</f>
        <v/>
      </c>
      <c r="C419" s="38"/>
      <c r="D419" s="38"/>
      <c r="E419" s="38"/>
      <c r="F419" s="38"/>
      <c r="G419" s="38"/>
      <c r="H419" s="38"/>
      <c r="I419" s="38"/>
      <c r="J419" s="2" t="str">
        <f>IF(C419&gt;"",MAX($J$11:$J418)+1, "" )</f>
        <v/>
      </c>
      <c r="K419" s="2">
        <f t="shared" si="60"/>
        <v>0</v>
      </c>
      <c r="L419" s="31"/>
      <c r="M419" s="31"/>
      <c r="N419" s="83">
        <f>SUMIF('2 - Planting Details'!$B:$B,'1 - Project Details and Scoring'!$J419,'2 - Planting Details'!$F:$F)</f>
        <v>0</v>
      </c>
      <c r="O419" s="83">
        <f>SUMIF('2 - Planting Details'!$B:$B,'1 - Project Details and Scoring'!$J419,'2 - Planting Details'!$L:$L)+SUMIF('2 - Planting Details'!$B:$B,'1 - Project Details and Scoring'!$J419,'2 - Planting Details'!$R:$R)</f>
        <v>0</v>
      </c>
      <c r="P419" s="33"/>
      <c r="Q419" s="83">
        <f t="shared" si="61"/>
        <v>0</v>
      </c>
      <c r="R419" s="83">
        <f t="shared" si="62"/>
        <v>0</v>
      </c>
      <c r="S419" s="83">
        <f t="shared" si="66"/>
        <v>0</v>
      </c>
      <c r="T419" s="84" t="e">
        <f t="shared" si="67"/>
        <v>#DIV/0!</v>
      </c>
      <c r="V419" s="25">
        <f t="shared" si="63"/>
        <v>0</v>
      </c>
      <c r="W419" s="147">
        <f t="shared" si="64"/>
        <v>0</v>
      </c>
      <c r="X419" s="83">
        <f t="shared" si="68"/>
        <v>0</v>
      </c>
      <c r="Y419" s="148" t="e">
        <f t="shared" si="69"/>
        <v>#DIV/0!</v>
      </c>
      <c r="Z419" s="90" t="e">
        <f t="shared" si="65"/>
        <v>#DIV/0!</v>
      </c>
    </row>
    <row r="420" spans="2:26" x14ac:dyDescent="0.25">
      <c r="B420" s="25" t="str">
        <f>IF(COUNTA(C420:C420)&gt;0,MAX($B$15:$B419)+1, "" )</f>
        <v/>
      </c>
      <c r="C420" s="38"/>
      <c r="D420" s="38"/>
      <c r="E420" s="38"/>
      <c r="F420" s="38"/>
      <c r="G420" s="38"/>
      <c r="H420" s="38"/>
      <c r="I420" s="38"/>
      <c r="J420" s="2" t="str">
        <f>IF(C420&gt;"",MAX($J$11:$J419)+1, "" )</f>
        <v/>
      </c>
      <c r="K420" s="2">
        <f t="shared" si="60"/>
        <v>0</v>
      </c>
      <c r="L420" s="31"/>
      <c r="M420" s="31"/>
      <c r="N420" s="83">
        <f>SUMIF('2 - Planting Details'!$B:$B,'1 - Project Details and Scoring'!$J420,'2 - Planting Details'!$F:$F)</f>
        <v>0</v>
      </c>
      <c r="O420" s="83">
        <f>SUMIF('2 - Planting Details'!$B:$B,'1 - Project Details and Scoring'!$J420,'2 - Planting Details'!$L:$L)+SUMIF('2 - Planting Details'!$B:$B,'1 - Project Details and Scoring'!$J420,'2 - Planting Details'!$R:$R)</f>
        <v>0</v>
      </c>
      <c r="P420" s="33"/>
      <c r="Q420" s="83">
        <f t="shared" si="61"/>
        <v>0</v>
      </c>
      <c r="R420" s="83">
        <f t="shared" si="62"/>
        <v>0</v>
      </c>
      <c r="S420" s="83">
        <f t="shared" si="66"/>
        <v>0</v>
      </c>
      <c r="T420" s="84" t="e">
        <f t="shared" si="67"/>
        <v>#DIV/0!</v>
      </c>
      <c r="V420" s="25">
        <f t="shared" si="63"/>
        <v>0</v>
      </c>
      <c r="W420" s="147">
        <f t="shared" si="64"/>
        <v>0</v>
      </c>
      <c r="X420" s="83">
        <f t="shared" si="68"/>
        <v>0</v>
      </c>
      <c r="Y420" s="148" t="e">
        <f t="shared" si="69"/>
        <v>#DIV/0!</v>
      </c>
      <c r="Z420" s="90" t="e">
        <f t="shared" si="65"/>
        <v>#DIV/0!</v>
      </c>
    </row>
    <row r="421" spans="2:26" x14ac:dyDescent="0.25">
      <c r="B421" s="25" t="str">
        <f>IF(COUNTA(C421:C421)&gt;0,MAX($B$15:$B420)+1, "" )</f>
        <v/>
      </c>
      <c r="C421" s="38"/>
      <c r="D421" s="38"/>
      <c r="E421" s="38"/>
      <c r="F421" s="38"/>
      <c r="G421" s="38"/>
      <c r="H421" s="38"/>
      <c r="I421" s="38"/>
      <c r="J421" s="2" t="str">
        <f>IF(C421&gt;"",MAX($J$11:$J420)+1, "" )</f>
        <v/>
      </c>
      <c r="K421" s="2">
        <f t="shared" si="60"/>
        <v>0</v>
      </c>
      <c r="L421" s="31"/>
      <c r="M421" s="31"/>
      <c r="N421" s="83">
        <f>SUMIF('2 - Planting Details'!$B:$B,'1 - Project Details and Scoring'!$J421,'2 - Planting Details'!$F:$F)</f>
        <v>0</v>
      </c>
      <c r="O421" s="83">
        <f>SUMIF('2 - Planting Details'!$B:$B,'1 - Project Details and Scoring'!$J421,'2 - Planting Details'!$L:$L)+SUMIF('2 - Planting Details'!$B:$B,'1 - Project Details and Scoring'!$J421,'2 - Planting Details'!$R:$R)</f>
        <v>0</v>
      </c>
      <c r="P421" s="33"/>
      <c r="Q421" s="83">
        <f t="shared" si="61"/>
        <v>0</v>
      </c>
      <c r="R421" s="83">
        <f t="shared" si="62"/>
        <v>0</v>
      </c>
      <c r="S421" s="83">
        <f t="shared" si="66"/>
        <v>0</v>
      </c>
      <c r="T421" s="84" t="e">
        <f t="shared" si="67"/>
        <v>#DIV/0!</v>
      </c>
      <c r="V421" s="25">
        <f t="shared" si="63"/>
        <v>0</v>
      </c>
      <c r="W421" s="147">
        <f t="shared" si="64"/>
        <v>0</v>
      </c>
      <c r="X421" s="83">
        <f t="shared" si="68"/>
        <v>0</v>
      </c>
      <c r="Y421" s="148" t="e">
        <f t="shared" si="69"/>
        <v>#DIV/0!</v>
      </c>
      <c r="Z421" s="90" t="e">
        <f t="shared" si="65"/>
        <v>#DIV/0!</v>
      </c>
    </row>
    <row r="422" spans="2:26" x14ac:dyDescent="0.25">
      <c r="B422" s="25" t="str">
        <f>IF(COUNTA(C422:C422)&gt;0,MAX($B$15:$B421)+1, "" )</f>
        <v/>
      </c>
      <c r="C422" s="38"/>
      <c r="D422" s="38"/>
      <c r="E422" s="38"/>
      <c r="F422" s="38"/>
      <c r="G422" s="38"/>
      <c r="H422" s="38"/>
      <c r="I422" s="38"/>
      <c r="J422" s="2" t="str">
        <f>IF(C422&gt;"",MAX($J$11:$J421)+1, "" )</f>
        <v/>
      </c>
      <c r="K422" s="2">
        <f t="shared" si="60"/>
        <v>0</v>
      </c>
      <c r="L422" s="31"/>
      <c r="M422" s="31"/>
      <c r="N422" s="83">
        <f>SUMIF('2 - Planting Details'!$B:$B,'1 - Project Details and Scoring'!$J422,'2 - Planting Details'!$F:$F)</f>
        <v>0</v>
      </c>
      <c r="O422" s="83">
        <f>SUMIF('2 - Planting Details'!$B:$B,'1 - Project Details and Scoring'!$J422,'2 - Planting Details'!$L:$L)+SUMIF('2 - Planting Details'!$B:$B,'1 - Project Details and Scoring'!$J422,'2 - Planting Details'!$R:$R)</f>
        <v>0</v>
      </c>
      <c r="P422" s="33"/>
      <c r="Q422" s="83">
        <f t="shared" si="61"/>
        <v>0</v>
      </c>
      <c r="R422" s="83">
        <f t="shared" si="62"/>
        <v>0</v>
      </c>
      <c r="S422" s="83">
        <f t="shared" si="66"/>
        <v>0</v>
      </c>
      <c r="T422" s="84" t="e">
        <f t="shared" si="67"/>
        <v>#DIV/0!</v>
      </c>
      <c r="V422" s="25">
        <f t="shared" si="63"/>
        <v>0</v>
      </c>
      <c r="W422" s="147">
        <f t="shared" si="64"/>
        <v>0</v>
      </c>
      <c r="X422" s="83">
        <f t="shared" si="68"/>
        <v>0</v>
      </c>
      <c r="Y422" s="148" t="e">
        <f t="shared" si="69"/>
        <v>#DIV/0!</v>
      </c>
      <c r="Z422" s="90" t="e">
        <f t="shared" si="65"/>
        <v>#DIV/0!</v>
      </c>
    </row>
    <row r="423" spans="2:26" x14ac:dyDescent="0.25">
      <c r="B423" s="25" t="str">
        <f>IF(COUNTA(C423:C423)&gt;0,MAX($B$15:$B422)+1, "" )</f>
        <v/>
      </c>
      <c r="C423" s="38"/>
      <c r="D423" s="38"/>
      <c r="E423" s="38"/>
      <c r="F423" s="38"/>
      <c r="G423" s="38"/>
      <c r="H423" s="38"/>
      <c r="I423" s="38"/>
      <c r="J423" s="2" t="str">
        <f>IF(C423&gt;"",MAX($J$11:$J422)+1, "" )</f>
        <v/>
      </c>
      <c r="K423" s="2">
        <f t="shared" si="60"/>
        <v>0</v>
      </c>
      <c r="L423" s="31"/>
      <c r="M423" s="31"/>
      <c r="N423" s="83">
        <f>SUMIF('2 - Planting Details'!$B:$B,'1 - Project Details and Scoring'!$J423,'2 - Planting Details'!$F:$F)</f>
        <v>0</v>
      </c>
      <c r="O423" s="83">
        <f>SUMIF('2 - Planting Details'!$B:$B,'1 - Project Details and Scoring'!$J423,'2 - Planting Details'!$L:$L)+SUMIF('2 - Planting Details'!$B:$B,'1 - Project Details and Scoring'!$J423,'2 - Planting Details'!$R:$R)</f>
        <v>0</v>
      </c>
      <c r="P423" s="33"/>
      <c r="Q423" s="83">
        <f t="shared" si="61"/>
        <v>0</v>
      </c>
      <c r="R423" s="83">
        <f t="shared" si="62"/>
        <v>0</v>
      </c>
      <c r="S423" s="83">
        <f t="shared" si="66"/>
        <v>0</v>
      </c>
      <c r="T423" s="84" t="e">
        <f t="shared" si="67"/>
        <v>#DIV/0!</v>
      </c>
      <c r="V423" s="25">
        <f t="shared" si="63"/>
        <v>0</v>
      </c>
      <c r="W423" s="147">
        <f t="shared" si="64"/>
        <v>0</v>
      </c>
      <c r="X423" s="83">
        <f t="shared" si="68"/>
        <v>0</v>
      </c>
      <c r="Y423" s="148" t="e">
        <f t="shared" si="69"/>
        <v>#DIV/0!</v>
      </c>
      <c r="Z423" s="90" t="e">
        <f t="shared" si="65"/>
        <v>#DIV/0!</v>
      </c>
    </row>
    <row r="424" spans="2:26" x14ac:dyDescent="0.25">
      <c r="B424" s="25" t="str">
        <f>IF(COUNTA(C424:C424)&gt;0,MAX($B$15:$B423)+1, "" )</f>
        <v/>
      </c>
      <c r="C424" s="38"/>
      <c r="D424" s="38"/>
      <c r="E424" s="38"/>
      <c r="F424" s="38"/>
      <c r="G424" s="38"/>
      <c r="H424" s="38"/>
      <c r="I424" s="38"/>
      <c r="J424" s="2" t="str">
        <f>IF(C424&gt;"",MAX($J$11:$J423)+1, "" )</f>
        <v/>
      </c>
      <c r="K424" s="2">
        <f t="shared" si="60"/>
        <v>0</v>
      </c>
      <c r="L424" s="31"/>
      <c r="M424" s="31"/>
      <c r="N424" s="83">
        <f>SUMIF('2 - Planting Details'!$B:$B,'1 - Project Details and Scoring'!$J424,'2 - Planting Details'!$F:$F)</f>
        <v>0</v>
      </c>
      <c r="O424" s="83">
        <f>SUMIF('2 - Planting Details'!$B:$B,'1 - Project Details and Scoring'!$J424,'2 - Planting Details'!$L:$L)+SUMIF('2 - Planting Details'!$B:$B,'1 - Project Details and Scoring'!$J424,'2 - Planting Details'!$R:$R)</f>
        <v>0</v>
      </c>
      <c r="P424" s="33"/>
      <c r="Q424" s="83">
        <f t="shared" si="61"/>
        <v>0</v>
      </c>
      <c r="R424" s="83">
        <f t="shared" si="62"/>
        <v>0</v>
      </c>
      <c r="S424" s="83">
        <f t="shared" si="66"/>
        <v>0</v>
      </c>
      <c r="T424" s="84" t="e">
        <f t="shared" si="67"/>
        <v>#DIV/0!</v>
      </c>
      <c r="V424" s="25">
        <f t="shared" si="63"/>
        <v>0</v>
      </c>
      <c r="W424" s="147">
        <f t="shared" si="64"/>
        <v>0</v>
      </c>
      <c r="X424" s="83">
        <f t="shared" si="68"/>
        <v>0</v>
      </c>
      <c r="Y424" s="148" t="e">
        <f t="shared" si="69"/>
        <v>#DIV/0!</v>
      </c>
      <c r="Z424" s="90" t="e">
        <f t="shared" si="65"/>
        <v>#DIV/0!</v>
      </c>
    </row>
    <row r="425" spans="2:26" x14ac:dyDescent="0.25">
      <c r="B425" s="25" t="str">
        <f>IF(COUNTA(C425:C425)&gt;0,MAX($B$15:$B424)+1, "" )</f>
        <v/>
      </c>
      <c r="C425" s="38"/>
      <c r="D425" s="38"/>
      <c r="E425" s="38"/>
      <c r="F425" s="38"/>
      <c r="G425" s="38"/>
      <c r="H425" s="38"/>
      <c r="I425" s="38"/>
      <c r="J425" s="2" t="str">
        <f>IF(C425&gt;"",MAX($J$11:$J424)+1, "" )</f>
        <v/>
      </c>
      <c r="K425" s="2">
        <f t="shared" si="60"/>
        <v>0</v>
      </c>
      <c r="L425" s="31"/>
      <c r="M425" s="31"/>
      <c r="N425" s="83">
        <f>SUMIF('2 - Planting Details'!$B:$B,'1 - Project Details and Scoring'!$J425,'2 - Planting Details'!$F:$F)</f>
        <v>0</v>
      </c>
      <c r="O425" s="83">
        <f>SUMIF('2 - Planting Details'!$B:$B,'1 - Project Details and Scoring'!$J425,'2 - Planting Details'!$L:$L)+SUMIF('2 - Planting Details'!$B:$B,'1 - Project Details and Scoring'!$J425,'2 - Planting Details'!$R:$R)</f>
        <v>0</v>
      </c>
      <c r="P425" s="33"/>
      <c r="Q425" s="83">
        <f t="shared" si="61"/>
        <v>0</v>
      </c>
      <c r="R425" s="83">
        <f t="shared" si="62"/>
        <v>0</v>
      </c>
      <c r="S425" s="83">
        <f t="shared" si="66"/>
        <v>0</v>
      </c>
      <c r="T425" s="84" t="e">
        <f t="shared" si="67"/>
        <v>#DIV/0!</v>
      </c>
      <c r="V425" s="25">
        <f t="shared" si="63"/>
        <v>0</v>
      </c>
      <c r="W425" s="147">
        <f t="shared" si="64"/>
        <v>0</v>
      </c>
      <c r="X425" s="83">
        <f t="shared" si="68"/>
        <v>0</v>
      </c>
      <c r="Y425" s="148" t="e">
        <f t="shared" si="69"/>
        <v>#DIV/0!</v>
      </c>
      <c r="Z425" s="90" t="e">
        <f t="shared" si="65"/>
        <v>#DIV/0!</v>
      </c>
    </row>
    <row r="426" spans="2:26" x14ac:dyDescent="0.25">
      <c r="B426" s="25" t="str">
        <f>IF(COUNTA(C426:C426)&gt;0,MAX($B$15:$B425)+1, "" )</f>
        <v/>
      </c>
      <c r="C426" s="38"/>
      <c r="D426" s="38"/>
      <c r="E426" s="38"/>
      <c r="F426" s="38"/>
      <c r="G426" s="38"/>
      <c r="H426" s="38"/>
      <c r="I426" s="38"/>
      <c r="J426" s="2" t="str">
        <f>IF(C426&gt;"",MAX($J$11:$J425)+1, "" )</f>
        <v/>
      </c>
      <c r="K426" s="2">
        <f t="shared" si="60"/>
        <v>0</v>
      </c>
      <c r="L426" s="31"/>
      <c r="M426" s="31"/>
      <c r="N426" s="83">
        <f>SUMIF('2 - Planting Details'!$B:$B,'1 - Project Details and Scoring'!$J426,'2 - Planting Details'!$F:$F)</f>
        <v>0</v>
      </c>
      <c r="O426" s="83">
        <f>SUMIF('2 - Planting Details'!$B:$B,'1 - Project Details and Scoring'!$J426,'2 - Planting Details'!$L:$L)+SUMIF('2 - Planting Details'!$B:$B,'1 - Project Details and Scoring'!$J426,'2 - Planting Details'!$R:$R)</f>
        <v>0</v>
      </c>
      <c r="P426" s="33"/>
      <c r="Q426" s="83">
        <f t="shared" si="61"/>
        <v>0</v>
      </c>
      <c r="R426" s="83">
        <f t="shared" si="62"/>
        <v>0</v>
      </c>
      <c r="S426" s="83">
        <f t="shared" si="66"/>
        <v>0</v>
      </c>
      <c r="T426" s="84" t="e">
        <f t="shared" si="67"/>
        <v>#DIV/0!</v>
      </c>
      <c r="V426" s="25">
        <f t="shared" si="63"/>
        <v>0</v>
      </c>
      <c r="W426" s="147">
        <f t="shared" si="64"/>
        <v>0</v>
      </c>
      <c r="X426" s="83">
        <f t="shared" si="68"/>
        <v>0</v>
      </c>
      <c r="Y426" s="148" t="e">
        <f t="shared" si="69"/>
        <v>#DIV/0!</v>
      </c>
      <c r="Z426" s="90" t="e">
        <f t="shared" si="65"/>
        <v>#DIV/0!</v>
      </c>
    </row>
    <row r="427" spans="2:26" x14ac:dyDescent="0.25">
      <c r="B427" s="25" t="str">
        <f>IF(COUNTA(C427:C427)&gt;0,MAX($B$15:$B426)+1, "" )</f>
        <v/>
      </c>
      <c r="C427" s="38"/>
      <c r="D427" s="38"/>
      <c r="E427" s="38"/>
      <c r="F427" s="38"/>
      <c r="G427" s="38"/>
      <c r="H427" s="38"/>
      <c r="I427" s="38"/>
      <c r="J427" s="2" t="str">
        <f>IF(C427&gt;"",MAX($J$11:$J426)+1, "" )</f>
        <v/>
      </c>
      <c r="K427" s="2">
        <f t="shared" si="60"/>
        <v>0</v>
      </c>
      <c r="L427" s="31"/>
      <c r="M427" s="31"/>
      <c r="N427" s="83">
        <f>SUMIF('2 - Planting Details'!$B:$B,'1 - Project Details and Scoring'!$J427,'2 - Planting Details'!$F:$F)</f>
        <v>0</v>
      </c>
      <c r="O427" s="83">
        <f>SUMIF('2 - Planting Details'!$B:$B,'1 - Project Details and Scoring'!$J427,'2 - Planting Details'!$L:$L)+SUMIF('2 - Planting Details'!$B:$B,'1 - Project Details and Scoring'!$J427,'2 - Planting Details'!$R:$R)</f>
        <v>0</v>
      </c>
      <c r="P427" s="33"/>
      <c r="Q427" s="83">
        <f t="shared" si="61"/>
        <v>0</v>
      </c>
      <c r="R427" s="83">
        <f t="shared" si="62"/>
        <v>0</v>
      </c>
      <c r="S427" s="83">
        <f t="shared" si="66"/>
        <v>0</v>
      </c>
      <c r="T427" s="84" t="e">
        <f t="shared" si="67"/>
        <v>#DIV/0!</v>
      </c>
      <c r="V427" s="25">
        <f t="shared" si="63"/>
        <v>0</v>
      </c>
      <c r="W427" s="147">
        <f t="shared" si="64"/>
        <v>0</v>
      </c>
      <c r="X427" s="83">
        <f t="shared" si="68"/>
        <v>0</v>
      </c>
      <c r="Y427" s="148" t="e">
        <f t="shared" si="69"/>
        <v>#DIV/0!</v>
      </c>
      <c r="Z427" s="90" t="e">
        <f t="shared" si="65"/>
        <v>#DIV/0!</v>
      </c>
    </row>
    <row r="428" spans="2:26" x14ac:dyDescent="0.25">
      <c r="B428" s="25" t="str">
        <f>IF(COUNTA(C428:C428)&gt;0,MAX($B$15:$B427)+1, "" )</f>
        <v/>
      </c>
      <c r="C428" s="38"/>
      <c r="D428" s="38"/>
      <c r="E428" s="38"/>
      <c r="F428" s="38"/>
      <c r="G428" s="38"/>
      <c r="H428" s="38"/>
      <c r="I428" s="38"/>
      <c r="J428" s="2" t="str">
        <f>IF(C428&gt;"",MAX($J$11:$J427)+1, "" )</f>
        <v/>
      </c>
      <c r="K428" s="2">
        <f t="shared" si="60"/>
        <v>0</v>
      </c>
      <c r="L428" s="31"/>
      <c r="M428" s="31"/>
      <c r="N428" s="83">
        <f>SUMIF('2 - Planting Details'!$B:$B,'1 - Project Details and Scoring'!$J428,'2 - Planting Details'!$F:$F)</f>
        <v>0</v>
      </c>
      <c r="O428" s="83">
        <f>SUMIF('2 - Planting Details'!$B:$B,'1 - Project Details and Scoring'!$J428,'2 - Planting Details'!$L:$L)+SUMIF('2 - Planting Details'!$B:$B,'1 - Project Details and Scoring'!$J428,'2 - Planting Details'!$R:$R)</f>
        <v>0</v>
      </c>
      <c r="P428" s="33"/>
      <c r="Q428" s="83">
        <f t="shared" si="61"/>
        <v>0</v>
      </c>
      <c r="R428" s="83">
        <f t="shared" si="62"/>
        <v>0</v>
      </c>
      <c r="S428" s="83">
        <f t="shared" si="66"/>
        <v>0</v>
      </c>
      <c r="T428" s="84" t="e">
        <f t="shared" si="67"/>
        <v>#DIV/0!</v>
      </c>
      <c r="V428" s="25">
        <f t="shared" si="63"/>
        <v>0</v>
      </c>
      <c r="W428" s="147">
        <f t="shared" si="64"/>
        <v>0</v>
      </c>
      <c r="X428" s="83">
        <f t="shared" si="68"/>
        <v>0</v>
      </c>
      <c r="Y428" s="148" t="e">
        <f t="shared" si="69"/>
        <v>#DIV/0!</v>
      </c>
      <c r="Z428" s="90" t="e">
        <f t="shared" si="65"/>
        <v>#DIV/0!</v>
      </c>
    </row>
    <row r="429" spans="2:26" x14ac:dyDescent="0.25">
      <c r="B429" s="25" t="str">
        <f>IF(COUNTA(C429:C429)&gt;0,MAX($B$15:$B428)+1, "" )</f>
        <v/>
      </c>
      <c r="C429" s="38"/>
      <c r="D429" s="38"/>
      <c r="E429" s="38"/>
      <c r="F429" s="38"/>
      <c r="G429" s="38"/>
      <c r="H429" s="38"/>
      <c r="I429" s="38"/>
      <c r="J429" s="2" t="str">
        <f>IF(C429&gt;"",MAX($J$11:$J428)+1, "" )</f>
        <v/>
      </c>
      <c r="K429" s="2">
        <f t="shared" si="60"/>
        <v>0</v>
      </c>
      <c r="L429" s="31"/>
      <c r="M429" s="31"/>
      <c r="N429" s="83">
        <f>SUMIF('2 - Planting Details'!$B:$B,'1 - Project Details and Scoring'!$J429,'2 - Planting Details'!$F:$F)</f>
        <v>0</v>
      </c>
      <c r="O429" s="83">
        <f>SUMIF('2 - Planting Details'!$B:$B,'1 - Project Details and Scoring'!$J429,'2 - Planting Details'!$L:$L)+SUMIF('2 - Planting Details'!$B:$B,'1 - Project Details and Scoring'!$J429,'2 - Planting Details'!$R:$R)</f>
        <v>0</v>
      </c>
      <c r="P429" s="33"/>
      <c r="Q429" s="83">
        <f t="shared" si="61"/>
        <v>0</v>
      </c>
      <c r="R429" s="83">
        <f t="shared" si="62"/>
        <v>0</v>
      </c>
      <c r="S429" s="83">
        <f t="shared" si="66"/>
        <v>0</v>
      </c>
      <c r="T429" s="84" t="e">
        <f t="shared" si="67"/>
        <v>#DIV/0!</v>
      </c>
      <c r="V429" s="25">
        <f t="shared" si="63"/>
        <v>0</v>
      </c>
      <c r="W429" s="147">
        <f t="shared" si="64"/>
        <v>0</v>
      </c>
      <c r="X429" s="83">
        <f t="shared" si="68"/>
        <v>0</v>
      </c>
      <c r="Y429" s="148" t="e">
        <f t="shared" si="69"/>
        <v>#DIV/0!</v>
      </c>
      <c r="Z429" s="90" t="e">
        <f t="shared" si="65"/>
        <v>#DIV/0!</v>
      </c>
    </row>
    <row r="430" spans="2:26" x14ac:dyDescent="0.25">
      <c r="B430" s="25" t="str">
        <f>IF(COUNTA(C430:C430)&gt;0,MAX($B$15:$B429)+1, "" )</f>
        <v/>
      </c>
      <c r="C430" s="38"/>
      <c r="D430" s="38"/>
      <c r="E430" s="38"/>
      <c r="F430" s="38"/>
      <c r="G430" s="38"/>
      <c r="H430" s="38"/>
      <c r="I430" s="38"/>
      <c r="J430" s="2" t="str">
        <f>IF(C430&gt;"",MAX($J$11:$J429)+1, "" )</f>
        <v/>
      </c>
      <c r="K430" s="2">
        <f t="shared" si="60"/>
        <v>0</v>
      </c>
      <c r="L430" s="31"/>
      <c r="M430" s="31"/>
      <c r="N430" s="83">
        <f>SUMIF('2 - Planting Details'!$B:$B,'1 - Project Details and Scoring'!$J430,'2 - Planting Details'!$F:$F)</f>
        <v>0</v>
      </c>
      <c r="O430" s="83">
        <f>SUMIF('2 - Planting Details'!$B:$B,'1 - Project Details and Scoring'!$J430,'2 - Planting Details'!$L:$L)+SUMIF('2 - Planting Details'!$B:$B,'1 - Project Details and Scoring'!$J430,'2 - Planting Details'!$R:$R)</f>
        <v>0</v>
      </c>
      <c r="P430" s="33"/>
      <c r="Q430" s="83">
        <f t="shared" si="61"/>
        <v>0</v>
      </c>
      <c r="R430" s="83">
        <f t="shared" si="62"/>
        <v>0</v>
      </c>
      <c r="S430" s="83">
        <f t="shared" si="66"/>
        <v>0</v>
      </c>
      <c r="T430" s="84" t="e">
        <f t="shared" si="67"/>
        <v>#DIV/0!</v>
      </c>
      <c r="V430" s="25">
        <f t="shared" si="63"/>
        <v>0</v>
      </c>
      <c r="W430" s="147">
        <f t="shared" si="64"/>
        <v>0</v>
      </c>
      <c r="X430" s="83">
        <f t="shared" si="68"/>
        <v>0</v>
      </c>
      <c r="Y430" s="148" t="e">
        <f t="shared" si="69"/>
        <v>#DIV/0!</v>
      </c>
      <c r="Z430" s="90" t="e">
        <f t="shared" si="65"/>
        <v>#DIV/0!</v>
      </c>
    </row>
    <row r="431" spans="2:26" x14ac:dyDescent="0.25">
      <c r="B431" s="25" t="str">
        <f>IF(COUNTA(C431:C431)&gt;0,MAX($B$15:$B430)+1, "" )</f>
        <v/>
      </c>
      <c r="C431" s="38"/>
      <c r="D431" s="38"/>
      <c r="E431" s="38"/>
      <c r="F431" s="38"/>
      <c r="G431" s="38"/>
      <c r="H431" s="38"/>
      <c r="I431" s="38"/>
      <c r="J431" s="2" t="str">
        <f>IF(C431&gt;"",MAX($J$11:$J430)+1, "" )</f>
        <v/>
      </c>
      <c r="K431" s="2">
        <f t="shared" si="60"/>
        <v>0</v>
      </c>
      <c r="L431" s="31"/>
      <c r="M431" s="31"/>
      <c r="N431" s="83">
        <f>SUMIF('2 - Planting Details'!$B:$B,'1 - Project Details and Scoring'!$J431,'2 - Planting Details'!$F:$F)</f>
        <v>0</v>
      </c>
      <c r="O431" s="83">
        <f>SUMIF('2 - Planting Details'!$B:$B,'1 - Project Details and Scoring'!$J431,'2 - Planting Details'!$L:$L)+SUMIF('2 - Planting Details'!$B:$B,'1 - Project Details and Scoring'!$J431,'2 - Planting Details'!$R:$R)</f>
        <v>0</v>
      </c>
      <c r="P431" s="33"/>
      <c r="Q431" s="83">
        <f t="shared" si="61"/>
        <v>0</v>
      </c>
      <c r="R431" s="83">
        <f t="shared" si="62"/>
        <v>0</v>
      </c>
      <c r="S431" s="83">
        <f t="shared" si="66"/>
        <v>0</v>
      </c>
      <c r="T431" s="84" t="e">
        <f t="shared" si="67"/>
        <v>#DIV/0!</v>
      </c>
      <c r="V431" s="25">
        <f t="shared" si="63"/>
        <v>0</v>
      </c>
      <c r="W431" s="147">
        <f t="shared" si="64"/>
        <v>0</v>
      </c>
      <c r="X431" s="83">
        <f t="shared" si="68"/>
        <v>0</v>
      </c>
      <c r="Y431" s="148" t="e">
        <f t="shared" si="69"/>
        <v>#DIV/0!</v>
      </c>
      <c r="Z431" s="90" t="e">
        <f t="shared" si="65"/>
        <v>#DIV/0!</v>
      </c>
    </row>
    <row r="432" spans="2:26" x14ac:dyDescent="0.25">
      <c r="B432" s="25" t="str">
        <f>IF(COUNTA(C432:C432)&gt;0,MAX($B$15:$B431)+1, "" )</f>
        <v/>
      </c>
      <c r="C432" s="38"/>
      <c r="D432" s="38"/>
      <c r="E432" s="38"/>
      <c r="F432" s="38"/>
      <c r="G432" s="38"/>
      <c r="H432" s="38"/>
      <c r="I432" s="38"/>
      <c r="J432" s="2" t="str">
        <f>IF(C432&gt;"",MAX($J$11:$J431)+1, "" )</f>
        <v/>
      </c>
      <c r="K432" s="2">
        <f t="shared" si="60"/>
        <v>0</v>
      </c>
      <c r="L432" s="31"/>
      <c r="M432" s="31"/>
      <c r="N432" s="83">
        <f>SUMIF('2 - Planting Details'!$B:$B,'1 - Project Details and Scoring'!$J432,'2 - Planting Details'!$F:$F)</f>
        <v>0</v>
      </c>
      <c r="O432" s="83">
        <f>SUMIF('2 - Planting Details'!$B:$B,'1 - Project Details and Scoring'!$J432,'2 - Planting Details'!$L:$L)+SUMIF('2 - Planting Details'!$B:$B,'1 - Project Details and Scoring'!$J432,'2 - Planting Details'!$R:$R)</f>
        <v>0</v>
      </c>
      <c r="P432" s="33"/>
      <c r="Q432" s="83">
        <f t="shared" si="61"/>
        <v>0</v>
      </c>
      <c r="R432" s="83">
        <f t="shared" si="62"/>
        <v>0</v>
      </c>
      <c r="S432" s="83">
        <f t="shared" si="66"/>
        <v>0</v>
      </c>
      <c r="T432" s="84" t="e">
        <f t="shared" si="67"/>
        <v>#DIV/0!</v>
      </c>
      <c r="V432" s="25">
        <f t="shared" si="63"/>
        <v>0</v>
      </c>
      <c r="W432" s="147">
        <f t="shared" si="64"/>
        <v>0</v>
      </c>
      <c r="X432" s="83">
        <f t="shared" si="68"/>
        <v>0</v>
      </c>
      <c r="Y432" s="148" t="e">
        <f t="shared" si="69"/>
        <v>#DIV/0!</v>
      </c>
      <c r="Z432" s="90" t="e">
        <f t="shared" si="65"/>
        <v>#DIV/0!</v>
      </c>
    </row>
    <row r="433" spans="2:26" x14ac:dyDescent="0.25">
      <c r="B433" s="25" t="str">
        <f>IF(COUNTA(C433:C433)&gt;0,MAX($B$15:$B432)+1, "" )</f>
        <v/>
      </c>
      <c r="C433" s="38"/>
      <c r="D433" s="38"/>
      <c r="E433" s="38"/>
      <c r="F433" s="38"/>
      <c r="G433" s="38"/>
      <c r="H433" s="38"/>
      <c r="I433" s="38"/>
      <c r="J433" s="2" t="str">
        <f>IF(C433&gt;"",MAX($J$11:$J432)+1, "" )</f>
        <v/>
      </c>
      <c r="K433" s="2">
        <f t="shared" si="60"/>
        <v>0</v>
      </c>
      <c r="L433" s="31"/>
      <c r="M433" s="31"/>
      <c r="N433" s="83">
        <f>SUMIF('2 - Planting Details'!$B:$B,'1 - Project Details and Scoring'!$J433,'2 - Planting Details'!$F:$F)</f>
        <v>0</v>
      </c>
      <c r="O433" s="83">
        <f>SUMIF('2 - Planting Details'!$B:$B,'1 - Project Details and Scoring'!$J433,'2 - Planting Details'!$L:$L)+SUMIF('2 - Planting Details'!$B:$B,'1 - Project Details and Scoring'!$J433,'2 - Planting Details'!$R:$R)</f>
        <v>0</v>
      </c>
      <c r="P433" s="33"/>
      <c r="Q433" s="83">
        <f t="shared" si="61"/>
        <v>0</v>
      </c>
      <c r="R433" s="83">
        <f t="shared" si="62"/>
        <v>0</v>
      </c>
      <c r="S433" s="83">
        <f t="shared" si="66"/>
        <v>0</v>
      </c>
      <c r="T433" s="84" t="e">
        <f t="shared" si="67"/>
        <v>#DIV/0!</v>
      </c>
      <c r="V433" s="25">
        <f t="shared" si="63"/>
        <v>0</v>
      </c>
      <c r="W433" s="147">
        <f t="shared" si="64"/>
        <v>0</v>
      </c>
      <c r="X433" s="83">
        <f t="shared" si="68"/>
        <v>0</v>
      </c>
      <c r="Y433" s="148" t="e">
        <f t="shared" si="69"/>
        <v>#DIV/0!</v>
      </c>
      <c r="Z433" s="90" t="e">
        <f t="shared" si="65"/>
        <v>#DIV/0!</v>
      </c>
    </row>
    <row r="434" spans="2:26" x14ac:dyDescent="0.25">
      <c r="B434" s="25" t="str">
        <f>IF(COUNTA(C434:C434)&gt;0,MAX($B$15:$B433)+1, "" )</f>
        <v/>
      </c>
      <c r="C434" s="38"/>
      <c r="D434" s="38"/>
      <c r="E434" s="38"/>
      <c r="F434" s="38"/>
      <c r="G434" s="38"/>
      <c r="H434" s="38"/>
      <c r="I434" s="38"/>
      <c r="J434" s="2" t="str">
        <f>IF(C434&gt;"",MAX($J$11:$J433)+1, "" )</f>
        <v/>
      </c>
      <c r="K434" s="2">
        <f t="shared" si="60"/>
        <v>0</v>
      </c>
      <c r="L434" s="31"/>
      <c r="M434" s="31"/>
      <c r="N434" s="83">
        <f>SUMIF('2 - Planting Details'!$B:$B,'1 - Project Details and Scoring'!$J434,'2 - Planting Details'!$F:$F)</f>
        <v>0</v>
      </c>
      <c r="O434" s="83">
        <f>SUMIF('2 - Planting Details'!$B:$B,'1 - Project Details and Scoring'!$J434,'2 - Planting Details'!$L:$L)+SUMIF('2 - Planting Details'!$B:$B,'1 - Project Details and Scoring'!$J434,'2 - Planting Details'!$R:$R)</f>
        <v>0</v>
      </c>
      <c r="P434" s="33"/>
      <c r="Q434" s="83">
        <f t="shared" si="61"/>
        <v>0</v>
      </c>
      <c r="R434" s="83">
        <f t="shared" si="62"/>
        <v>0</v>
      </c>
      <c r="S434" s="83">
        <f t="shared" si="66"/>
        <v>0</v>
      </c>
      <c r="T434" s="84" t="e">
        <f t="shared" si="67"/>
        <v>#DIV/0!</v>
      </c>
      <c r="V434" s="25">
        <f t="shared" si="63"/>
        <v>0</v>
      </c>
      <c r="W434" s="147">
        <f t="shared" si="64"/>
        <v>0</v>
      </c>
      <c r="X434" s="83">
        <f t="shared" si="68"/>
        <v>0</v>
      </c>
      <c r="Y434" s="148" t="e">
        <f t="shared" si="69"/>
        <v>#DIV/0!</v>
      </c>
      <c r="Z434" s="90" t="e">
        <f t="shared" si="65"/>
        <v>#DIV/0!</v>
      </c>
    </row>
    <row r="435" spans="2:26" x14ac:dyDescent="0.25">
      <c r="B435" s="25" t="str">
        <f>IF(COUNTA(C435:C435)&gt;0,MAX($B$15:$B434)+1, "" )</f>
        <v/>
      </c>
      <c r="C435" s="38"/>
      <c r="D435" s="38"/>
      <c r="E435" s="38"/>
      <c r="F435" s="38"/>
      <c r="G435" s="38"/>
      <c r="H435" s="38"/>
      <c r="I435" s="38"/>
      <c r="J435" s="2" t="str">
        <f>IF(C435&gt;"",MAX($J$11:$J434)+1, "" )</f>
        <v/>
      </c>
      <c r="K435" s="2">
        <f t="shared" si="60"/>
        <v>0</v>
      </c>
      <c r="L435" s="31"/>
      <c r="M435" s="31"/>
      <c r="N435" s="83">
        <f>SUMIF('2 - Planting Details'!$B:$B,'1 - Project Details and Scoring'!$J435,'2 - Planting Details'!$F:$F)</f>
        <v>0</v>
      </c>
      <c r="O435" s="83">
        <f>SUMIF('2 - Planting Details'!$B:$B,'1 - Project Details and Scoring'!$J435,'2 - Planting Details'!$L:$L)+SUMIF('2 - Planting Details'!$B:$B,'1 - Project Details and Scoring'!$J435,'2 - Planting Details'!$R:$R)</f>
        <v>0</v>
      </c>
      <c r="P435" s="33"/>
      <c r="Q435" s="83">
        <f t="shared" si="61"/>
        <v>0</v>
      </c>
      <c r="R435" s="83">
        <f t="shared" si="62"/>
        <v>0</v>
      </c>
      <c r="S435" s="83">
        <f t="shared" si="66"/>
        <v>0</v>
      </c>
      <c r="T435" s="84" t="e">
        <f t="shared" si="67"/>
        <v>#DIV/0!</v>
      </c>
      <c r="V435" s="25">
        <f t="shared" si="63"/>
        <v>0</v>
      </c>
      <c r="W435" s="147">
        <f t="shared" si="64"/>
        <v>0</v>
      </c>
      <c r="X435" s="83">
        <f t="shared" si="68"/>
        <v>0</v>
      </c>
      <c r="Y435" s="148" t="e">
        <f t="shared" si="69"/>
        <v>#DIV/0!</v>
      </c>
      <c r="Z435" s="90" t="e">
        <f t="shared" si="65"/>
        <v>#DIV/0!</v>
      </c>
    </row>
    <row r="436" spans="2:26" x14ac:dyDescent="0.25">
      <c r="B436" s="25" t="str">
        <f>IF(COUNTA(C436:C436)&gt;0,MAX($B$15:$B435)+1, "" )</f>
        <v/>
      </c>
      <c r="C436" s="38"/>
      <c r="D436" s="38"/>
      <c r="E436" s="38"/>
      <c r="F436" s="38"/>
      <c r="G436" s="38"/>
      <c r="H436" s="38"/>
      <c r="I436" s="38"/>
      <c r="J436" s="2" t="str">
        <f>IF(C436&gt;"",MAX($J$11:$J435)+1, "" )</f>
        <v/>
      </c>
      <c r="K436" s="2">
        <f t="shared" si="60"/>
        <v>0</v>
      </c>
      <c r="L436" s="31"/>
      <c r="M436" s="31"/>
      <c r="N436" s="83">
        <f>SUMIF('2 - Planting Details'!$B:$B,'1 - Project Details and Scoring'!$J436,'2 - Planting Details'!$F:$F)</f>
        <v>0</v>
      </c>
      <c r="O436" s="83">
        <f>SUMIF('2 - Planting Details'!$B:$B,'1 - Project Details and Scoring'!$J436,'2 - Planting Details'!$L:$L)+SUMIF('2 - Planting Details'!$B:$B,'1 - Project Details and Scoring'!$J436,'2 - Planting Details'!$R:$R)</f>
        <v>0</v>
      </c>
      <c r="P436" s="33"/>
      <c r="Q436" s="83">
        <f t="shared" si="61"/>
        <v>0</v>
      </c>
      <c r="R436" s="83">
        <f t="shared" si="62"/>
        <v>0</v>
      </c>
      <c r="S436" s="83">
        <f t="shared" si="66"/>
        <v>0</v>
      </c>
      <c r="T436" s="84" t="e">
        <f t="shared" si="67"/>
        <v>#DIV/0!</v>
      </c>
      <c r="V436" s="25">
        <f t="shared" si="63"/>
        <v>0</v>
      </c>
      <c r="W436" s="147">
        <f t="shared" si="64"/>
        <v>0</v>
      </c>
      <c r="X436" s="83">
        <f t="shared" si="68"/>
        <v>0</v>
      </c>
      <c r="Y436" s="148" t="e">
        <f t="shared" si="69"/>
        <v>#DIV/0!</v>
      </c>
      <c r="Z436" s="90" t="e">
        <f t="shared" si="65"/>
        <v>#DIV/0!</v>
      </c>
    </row>
    <row r="437" spans="2:26" x14ac:dyDescent="0.25">
      <c r="B437" s="25" t="str">
        <f>IF(COUNTA(C437:C437)&gt;0,MAX($B$15:$B436)+1, "" )</f>
        <v/>
      </c>
      <c r="C437" s="38"/>
      <c r="D437" s="38"/>
      <c r="E437" s="38"/>
      <c r="F437" s="38"/>
      <c r="G437" s="38"/>
      <c r="H437" s="38"/>
      <c r="I437" s="38"/>
      <c r="J437" s="2" t="str">
        <f>IF(C437&gt;"",MAX($J$11:$J436)+1, "" )</f>
        <v/>
      </c>
      <c r="K437" s="2">
        <f t="shared" si="60"/>
        <v>0</v>
      </c>
      <c r="L437" s="31"/>
      <c r="M437" s="31"/>
      <c r="N437" s="83">
        <f>SUMIF('2 - Planting Details'!$B:$B,'1 - Project Details and Scoring'!$J437,'2 - Planting Details'!$F:$F)</f>
        <v>0</v>
      </c>
      <c r="O437" s="83">
        <f>SUMIF('2 - Planting Details'!$B:$B,'1 - Project Details and Scoring'!$J437,'2 - Planting Details'!$L:$L)+SUMIF('2 - Planting Details'!$B:$B,'1 - Project Details and Scoring'!$J437,'2 - Planting Details'!$R:$R)</f>
        <v>0</v>
      </c>
      <c r="P437" s="33"/>
      <c r="Q437" s="83">
        <f t="shared" si="61"/>
        <v>0</v>
      </c>
      <c r="R437" s="83">
        <f t="shared" si="62"/>
        <v>0</v>
      </c>
      <c r="S437" s="83">
        <f t="shared" si="66"/>
        <v>0</v>
      </c>
      <c r="T437" s="84" t="e">
        <f t="shared" si="67"/>
        <v>#DIV/0!</v>
      </c>
      <c r="V437" s="25">
        <f t="shared" si="63"/>
        <v>0</v>
      </c>
      <c r="W437" s="147">
        <f t="shared" si="64"/>
        <v>0</v>
      </c>
      <c r="X437" s="83">
        <f t="shared" si="68"/>
        <v>0</v>
      </c>
      <c r="Y437" s="148" t="e">
        <f t="shared" si="69"/>
        <v>#DIV/0!</v>
      </c>
      <c r="Z437" s="90" t="e">
        <f t="shared" si="65"/>
        <v>#DIV/0!</v>
      </c>
    </row>
    <row r="438" spans="2:26" x14ac:dyDescent="0.25">
      <c r="B438" s="25" t="str">
        <f>IF(COUNTA(C438:C438)&gt;0,MAX($B$15:$B437)+1, "" )</f>
        <v/>
      </c>
      <c r="C438" s="38"/>
      <c r="D438" s="38"/>
      <c r="E438" s="38"/>
      <c r="F438" s="38"/>
      <c r="G438" s="38"/>
      <c r="H438" s="38"/>
      <c r="I438" s="38"/>
      <c r="J438" s="2" t="str">
        <f>IF(C438&gt;"",MAX($J$11:$J437)+1, "" )</f>
        <v/>
      </c>
      <c r="K438" s="2">
        <f t="shared" si="60"/>
        <v>0</v>
      </c>
      <c r="L438" s="31"/>
      <c r="M438" s="31"/>
      <c r="N438" s="83">
        <f>SUMIF('2 - Planting Details'!$B:$B,'1 - Project Details and Scoring'!$J438,'2 - Planting Details'!$F:$F)</f>
        <v>0</v>
      </c>
      <c r="O438" s="83">
        <f>SUMIF('2 - Planting Details'!$B:$B,'1 - Project Details and Scoring'!$J438,'2 - Planting Details'!$L:$L)+SUMIF('2 - Planting Details'!$B:$B,'1 - Project Details and Scoring'!$J438,'2 - Planting Details'!$R:$R)</f>
        <v>0</v>
      </c>
      <c r="P438" s="33"/>
      <c r="Q438" s="83">
        <f t="shared" si="61"/>
        <v>0</v>
      </c>
      <c r="R438" s="83">
        <f t="shared" si="62"/>
        <v>0</v>
      </c>
      <c r="S438" s="83">
        <f t="shared" si="66"/>
        <v>0</v>
      </c>
      <c r="T438" s="84" t="e">
        <f t="shared" si="67"/>
        <v>#DIV/0!</v>
      </c>
      <c r="V438" s="25">
        <f t="shared" si="63"/>
        <v>0</v>
      </c>
      <c r="W438" s="147">
        <f t="shared" si="64"/>
        <v>0</v>
      </c>
      <c r="X438" s="83">
        <f t="shared" si="68"/>
        <v>0</v>
      </c>
      <c r="Y438" s="148" t="e">
        <f t="shared" si="69"/>
        <v>#DIV/0!</v>
      </c>
      <c r="Z438" s="90" t="e">
        <f t="shared" si="65"/>
        <v>#DIV/0!</v>
      </c>
    </row>
    <row r="439" spans="2:26" x14ac:dyDescent="0.25">
      <c r="B439" s="25" t="str">
        <f>IF(COUNTA(C439:C439)&gt;0,MAX($B$15:$B438)+1, "" )</f>
        <v/>
      </c>
      <c r="C439" s="38"/>
      <c r="D439" s="38"/>
      <c r="E439" s="38"/>
      <c r="F439" s="38"/>
      <c r="G439" s="38"/>
      <c r="H439" s="38"/>
      <c r="I439" s="38"/>
      <c r="J439" s="2" t="str">
        <f>IF(C439&gt;"",MAX($J$11:$J438)+1, "" )</f>
        <v/>
      </c>
      <c r="K439" s="2">
        <f t="shared" si="60"/>
        <v>0</v>
      </c>
      <c r="L439" s="31"/>
      <c r="M439" s="31"/>
      <c r="N439" s="83">
        <f>SUMIF('2 - Planting Details'!$B:$B,'1 - Project Details and Scoring'!$J439,'2 - Planting Details'!$F:$F)</f>
        <v>0</v>
      </c>
      <c r="O439" s="83">
        <f>SUMIF('2 - Planting Details'!$B:$B,'1 - Project Details and Scoring'!$J439,'2 - Planting Details'!$L:$L)+SUMIF('2 - Planting Details'!$B:$B,'1 - Project Details and Scoring'!$J439,'2 - Planting Details'!$R:$R)</f>
        <v>0</v>
      </c>
      <c r="P439" s="33"/>
      <c r="Q439" s="83">
        <f t="shared" si="61"/>
        <v>0</v>
      </c>
      <c r="R439" s="83">
        <f t="shared" si="62"/>
        <v>0</v>
      </c>
      <c r="S439" s="83">
        <f t="shared" si="66"/>
        <v>0</v>
      </c>
      <c r="T439" s="84" t="e">
        <f t="shared" si="67"/>
        <v>#DIV/0!</v>
      </c>
      <c r="V439" s="25">
        <f t="shared" si="63"/>
        <v>0</v>
      </c>
      <c r="W439" s="147">
        <f t="shared" si="64"/>
        <v>0</v>
      </c>
      <c r="X439" s="83">
        <f t="shared" si="68"/>
        <v>0</v>
      </c>
      <c r="Y439" s="148" t="e">
        <f t="shared" si="69"/>
        <v>#DIV/0!</v>
      </c>
      <c r="Z439" s="90" t="e">
        <f t="shared" si="65"/>
        <v>#DIV/0!</v>
      </c>
    </row>
    <row r="440" spans="2:26" x14ac:dyDescent="0.25">
      <c r="B440" s="25" t="str">
        <f>IF(COUNTA(C440:C440)&gt;0,MAX($B$15:$B439)+1, "" )</f>
        <v/>
      </c>
      <c r="C440" s="38"/>
      <c r="D440" s="38"/>
      <c r="E440" s="38"/>
      <c r="F440" s="38"/>
      <c r="G440" s="38"/>
      <c r="H440" s="38"/>
      <c r="I440" s="38"/>
      <c r="J440" s="2" t="str">
        <f>IF(C440&gt;"",MAX($J$11:$J439)+1, "" )</f>
        <v/>
      </c>
      <c r="K440" s="2">
        <f t="shared" si="60"/>
        <v>0</v>
      </c>
      <c r="L440" s="31"/>
      <c r="M440" s="31"/>
      <c r="N440" s="83">
        <f>SUMIF('2 - Planting Details'!$B:$B,'1 - Project Details and Scoring'!$J440,'2 - Planting Details'!$F:$F)</f>
        <v>0</v>
      </c>
      <c r="O440" s="83">
        <f>SUMIF('2 - Planting Details'!$B:$B,'1 - Project Details and Scoring'!$J440,'2 - Planting Details'!$L:$L)+SUMIF('2 - Planting Details'!$B:$B,'1 - Project Details and Scoring'!$J440,'2 - Planting Details'!$R:$R)</f>
        <v>0</v>
      </c>
      <c r="P440" s="33"/>
      <c r="Q440" s="83">
        <f t="shared" si="61"/>
        <v>0</v>
      </c>
      <c r="R440" s="83">
        <f t="shared" si="62"/>
        <v>0</v>
      </c>
      <c r="S440" s="83">
        <f t="shared" si="66"/>
        <v>0</v>
      </c>
      <c r="T440" s="84" t="e">
        <f t="shared" si="67"/>
        <v>#DIV/0!</v>
      </c>
      <c r="V440" s="25">
        <f t="shared" si="63"/>
        <v>0</v>
      </c>
      <c r="W440" s="147">
        <f t="shared" si="64"/>
        <v>0</v>
      </c>
      <c r="X440" s="83">
        <f t="shared" si="68"/>
        <v>0</v>
      </c>
      <c r="Y440" s="148" t="e">
        <f t="shared" si="69"/>
        <v>#DIV/0!</v>
      </c>
      <c r="Z440" s="90" t="e">
        <f t="shared" si="65"/>
        <v>#DIV/0!</v>
      </c>
    </row>
    <row r="441" spans="2:26" x14ac:dyDescent="0.25">
      <c r="B441" s="25" t="str">
        <f>IF(COUNTA(C441:C441)&gt;0,MAX($B$15:$B440)+1, "" )</f>
        <v/>
      </c>
      <c r="C441" s="38"/>
      <c r="D441" s="38"/>
      <c r="E441" s="38"/>
      <c r="F441" s="38"/>
      <c r="G441" s="38"/>
      <c r="H441" s="38"/>
      <c r="I441" s="38"/>
      <c r="J441" s="2" t="str">
        <f>IF(C441&gt;"",MAX($J$11:$J440)+1, "" )</f>
        <v/>
      </c>
      <c r="K441" s="2">
        <f t="shared" si="60"/>
        <v>0</v>
      </c>
      <c r="L441" s="31"/>
      <c r="M441" s="31"/>
      <c r="N441" s="83">
        <f>SUMIF('2 - Planting Details'!$B:$B,'1 - Project Details and Scoring'!$J441,'2 - Planting Details'!$F:$F)</f>
        <v>0</v>
      </c>
      <c r="O441" s="83">
        <f>SUMIF('2 - Planting Details'!$B:$B,'1 - Project Details and Scoring'!$J441,'2 - Planting Details'!$L:$L)+SUMIF('2 - Planting Details'!$B:$B,'1 - Project Details and Scoring'!$J441,'2 - Planting Details'!$R:$R)</f>
        <v>0</v>
      </c>
      <c r="P441" s="33"/>
      <c r="Q441" s="83">
        <f t="shared" si="61"/>
        <v>0</v>
      </c>
      <c r="R441" s="83">
        <f t="shared" si="62"/>
        <v>0</v>
      </c>
      <c r="S441" s="83">
        <f t="shared" si="66"/>
        <v>0</v>
      </c>
      <c r="T441" s="84" t="e">
        <f t="shared" si="67"/>
        <v>#DIV/0!</v>
      </c>
      <c r="V441" s="25">
        <f t="shared" si="63"/>
        <v>0</v>
      </c>
      <c r="W441" s="147">
        <f t="shared" si="64"/>
        <v>0</v>
      </c>
      <c r="X441" s="83">
        <f t="shared" si="68"/>
        <v>0</v>
      </c>
      <c r="Y441" s="148" t="e">
        <f t="shared" si="69"/>
        <v>#DIV/0!</v>
      </c>
      <c r="Z441" s="90" t="e">
        <f t="shared" si="65"/>
        <v>#DIV/0!</v>
      </c>
    </row>
    <row r="442" spans="2:26" x14ac:dyDescent="0.25">
      <c r="B442" s="25" t="str">
        <f>IF(COUNTA(C442:C442)&gt;0,MAX($B$15:$B441)+1, "" )</f>
        <v/>
      </c>
      <c r="C442" s="38"/>
      <c r="D442" s="38"/>
      <c r="E442" s="38"/>
      <c r="F442" s="38"/>
      <c r="G442" s="38"/>
      <c r="H442" s="38"/>
      <c r="I442" s="38"/>
      <c r="J442" s="2" t="str">
        <f>IF(C442&gt;"",MAX($J$11:$J441)+1, "" )</f>
        <v/>
      </c>
      <c r="K442" s="2">
        <f t="shared" si="60"/>
        <v>0</v>
      </c>
      <c r="L442" s="31"/>
      <c r="M442" s="31"/>
      <c r="N442" s="83">
        <f>SUMIF('2 - Planting Details'!$B:$B,'1 - Project Details and Scoring'!$J442,'2 - Planting Details'!$F:$F)</f>
        <v>0</v>
      </c>
      <c r="O442" s="83">
        <f>SUMIF('2 - Planting Details'!$B:$B,'1 - Project Details and Scoring'!$J442,'2 - Planting Details'!$L:$L)+SUMIF('2 - Planting Details'!$B:$B,'1 - Project Details and Scoring'!$J442,'2 - Planting Details'!$R:$R)</f>
        <v>0</v>
      </c>
      <c r="P442" s="33"/>
      <c r="Q442" s="83">
        <f t="shared" si="61"/>
        <v>0</v>
      </c>
      <c r="R442" s="83">
        <f t="shared" si="62"/>
        <v>0</v>
      </c>
      <c r="S442" s="83">
        <f t="shared" si="66"/>
        <v>0</v>
      </c>
      <c r="T442" s="84" t="e">
        <f t="shared" si="67"/>
        <v>#DIV/0!</v>
      </c>
      <c r="V442" s="25">
        <f t="shared" si="63"/>
        <v>0</v>
      </c>
      <c r="W442" s="147">
        <f t="shared" si="64"/>
        <v>0</v>
      </c>
      <c r="X442" s="83">
        <f t="shared" si="68"/>
        <v>0</v>
      </c>
      <c r="Y442" s="148" t="e">
        <f t="shared" si="69"/>
        <v>#DIV/0!</v>
      </c>
      <c r="Z442" s="90" t="e">
        <f t="shared" si="65"/>
        <v>#DIV/0!</v>
      </c>
    </row>
    <row r="443" spans="2:26" x14ac:dyDescent="0.25">
      <c r="B443" s="25" t="str">
        <f>IF(COUNTA(C443:C443)&gt;0,MAX($B$15:$B442)+1, "" )</f>
        <v/>
      </c>
      <c r="C443" s="38"/>
      <c r="D443" s="38"/>
      <c r="E443" s="38"/>
      <c r="F443" s="38"/>
      <c r="G443" s="38"/>
      <c r="H443" s="38"/>
      <c r="I443" s="38"/>
      <c r="J443" s="2" t="str">
        <f>IF(C443&gt;"",MAX($J$11:$J442)+1, "" )</f>
        <v/>
      </c>
      <c r="K443" s="2">
        <f t="shared" si="60"/>
        <v>0</v>
      </c>
      <c r="L443" s="31"/>
      <c r="M443" s="31"/>
      <c r="N443" s="83">
        <f>SUMIF('2 - Planting Details'!$B:$B,'1 - Project Details and Scoring'!$J443,'2 - Planting Details'!$F:$F)</f>
        <v>0</v>
      </c>
      <c r="O443" s="83">
        <f>SUMIF('2 - Planting Details'!$B:$B,'1 - Project Details and Scoring'!$J443,'2 - Planting Details'!$L:$L)+SUMIF('2 - Planting Details'!$B:$B,'1 - Project Details and Scoring'!$J443,'2 - Planting Details'!$R:$R)</f>
        <v>0</v>
      </c>
      <c r="P443" s="33"/>
      <c r="Q443" s="83">
        <f t="shared" si="61"/>
        <v>0</v>
      </c>
      <c r="R443" s="83">
        <f t="shared" si="62"/>
        <v>0</v>
      </c>
      <c r="S443" s="83">
        <f t="shared" si="66"/>
        <v>0</v>
      </c>
      <c r="T443" s="84" t="e">
        <f t="shared" si="67"/>
        <v>#DIV/0!</v>
      </c>
      <c r="V443" s="25">
        <f t="shared" si="63"/>
        <v>0</v>
      </c>
      <c r="W443" s="147">
        <f t="shared" si="64"/>
        <v>0</v>
      </c>
      <c r="X443" s="83">
        <f t="shared" si="68"/>
        <v>0</v>
      </c>
      <c r="Y443" s="148" t="e">
        <f t="shared" si="69"/>
        <v>#DIV/0!</v>
      </c>
      <c r="Z443" s="90" t="e">
        <f t="shared" si="65"/>
        <v>#DIV/0!</v>
      </c>
    </row>
    <row r="444" spans="2:26" x14ac:dyDescent="0.25">
      <c r="B444" s="25" t="str">
        <f>IF(COUNTA(C444:C444)&gt;0,MAX($B$15:$B443)+1, "" )</f>
        <v/>
      </c>
      <c r="C444" s="38"/>
      <c r="D444" s="38"/>
      <c r="E444" s="38"/>
      <c r="F444" s="38"/>
      <c r="G444" s="38"/>
      <c r="H444" s="38"/>
      <c r="I444" s="38"/>
      <c r="J444" s="2" t="str">
        <f>IF(C444&gt;"",MAX($J$11:$J443)+1, "" )</f>
        <v/>
      </c>
      <c r="K444" s="2">
        <f t="shared" si="60"/>
        <v>0</v>
      </c>
      <c r="L444" s="31"/>
      <c r="M444" s="31"/>
      <c r="N444" s="83">
        <f>SUMIF('2 - Planting Details'!$B:$B,'1 - Project Details and Scoring'!$J444,'2 - Planting Details'!$F:$F)</f>
        <v>0</v>
      </c>
      <c r="O444" s="83">
        <f>SUMIF('2 - Planting Details'!$B:$B,'1 - Project Details and Scoring'!$J444,'2 - Planting Details'!$L:$L)+SUMIF('2 - Planting Details'!$B:$B,'1 - Project Details and Scoring'!$J444,'2 - Planting Details'!$R:$R)</f>
        <v>0</v>
      </c>
      <c r="P444" s="33"/>
      <c r="Q444" s="83">
        <f t="shared" si="61"/>
        <v>0</v>
      </c>
      <c r="R444" s="83">
        <f t="shared" si="62"/>
        <v>0</v>
      </c>
      <c r="S444" s="83">
        <f t="shared" si="66"/>
        <v>0</v>
      </c>
      <c r="T444" s="84" t="e">
        <f t="shared" si="67"/>
        <v>#DIV/0!</v>
      </c>
      <c r="V444" s="25">
        <f t="shared" si="63"/>
        <v>0</v>
      </c>
      <c r="W444" s="147">
        <f t="shared" si="64"/>
        <v>0</v>
      </c>
      <c r="X444" s="83">
        <f t="shared" si="68"/>
        <v>0</v>
      </c>
      <c r="Y444" s="148" t="e">
        <f t="shared" si="69"/>
        <v>#DIV/0!</v>
      </c>
      <c r="Z444" s="90" t="e">
        <f t="shared" si="65"/>
        <v>#DIV/0!</v>
      </c>
    </row>
    <row r="445" spans="2:26" x14ac:dyDescent="0.25">
      <c r="B445" s="25" t="str">
        <f>IF(COUNTA(C445:C445)&gt;0,MAX($B$15:$B444)+1, "" )</f>
        <v/>
      </c>
      <c r="C445" s="38"/>
      <c r="D445" s="38"/>
      <c r="E445" s="38"/>
      <c r="F445" s="38"/>
      <c r="G445" s="38"/>
      <c r="H445" s="38"/>
      <c r="I445" s="38"/>
      <c r="J445" s="2" t="str">
        <f>IF(C445&gt;"",MAX($J$11:$J444)+1, "" )</f>
        <v/>
      </c>
      <c r="K445" s="2">
        <f t="shared" si="60"/>
        <v>0</v>
      </c>
      <c r="L445" s="31"/>
      <c r="M445" s="31"/>
      <c r="N445" s="83">
        <f>SUMIF('2 - Planting Details'!$B:$B,'1 - Project Details and Scoring'!$J445,'2 - Planting Details'!$F:$F)</f>
        <v>0</v>
      </c>
      <c r="O445" s="83">
        <f>SUMIF('2 - Planting Details'!$B:$B,'1 - Project Details and Scoring'!$J445,'2 - Planting Details'!$L:$L)+SUMIF('2 - Planting Details'!$B:$B,'1 - Project Details and Scoring'!$J445,'2 - Planting Details'!$R:$R)</f>
        <v>0</v>
      </c>
      <c r="P445" s="33"/>
      <c r="Q445" s="83">
        <f t="shared" si="61"/>
        <v>0</v>
      </c>
      <c r="R445" s="83">
        <f t="shared" si="62"/>
        <v>0</v>
      </c>
      <c r="S445" s="83">
        <f t="shared" si="66"/>
        <v>0</v>
      </c>
      <c r="T445" s="84" t="e">
        <f t="shared" si="67"/>
        <v>#DIV/0!</v>
      </c>
      <c r="V445" s="25">
        <f t="shared" si="63"/>
        <v>0</v>
      </c>
      <c r="W445" s="147">
        <f t="shared" si="64"/>
        <v>0</v>
      </c>
      <c r="X445" s="83">
        <f t="shared" si="68"/>
        <v>0</v>
      </c>
      <c r="Y445" s="148" t="e">
        <f t="shared" si="69"/>
        <v>#DIV/0!</v>
      </c>
      <c r="Z445" s="90" t="e">
        <f t="shared" si="65"/>
        <v>#DIV/0!</v>
      </c>
    </row>
    <row r="446" spans="2:26" x14ac:dyDescent="0.25">
      <c r="B446" s="25" t="str">
        <f>IF(COUNTA(C446:C446)&gt;0,MAX($B$15:$B445)+1, "" )</f>
        <v/>
      </c>
      <c r="C446" s="38"/>
      <c r="D446" s="38"/>
      <c r="E446" s="38"/>
      <c r="F446" s="38"/>
      <c r="G446" s="38"/>
      <c r="H446" s="38"/>
      <c r="I446" s="38"/>
      <c r="J446" s="2" t="str">
        <f>IF(C446&gt;"",MAX($J$11:$J445)+1, "" )</f>
        <v/>
      </c>
      <c r="K446" s="2">
        <f t="shared" si="60"/>
        <v>0</v>
      </c>
      <c r="L446" s="31"/>
      <c r="M446" s="31"/>
      <c r="N446" s="83">
        <f>SUMIF('2 - Planting Details'!$B:$B,'1 - Project Details and Scoring'!$J446,'2 - Planting Details'!$F:$F)</f>
        <v>0</v>
      </c>
      <c r="O446" s="83">
        <f>SUMIF('2 - Planting Details'!$B:$B,'1 - Project Details and Scoring'!$J446,'2 - Planting Details'!$L:$L)+SUMIF('2 - Planting Details'!$B:$B,'1 - Project Details and Scoring'!$J446,'2 - Planting Details'!$R:$R)</f>
        <v>0</v>
      </c>
      <c r="P446" s="33"/>
      <c r="Q446" s="83">
        <f t="shared" si="61"/>
        <v>0</v>
      </c>
      <c r="R446" s="83">
        <f t="shared" si="62"/>
        <v>0</v>
      </c>
      <c r="S446" s="83">
        <f t="shared" si="66"/>
        <v>0</v>
      </c>
      <c r="T446" s="84" t="e">
        <f t="shared" si="67"/>
        <v>#DIV/0!</v>
      </c>
      <c r="V446" s="25">
        <f t="shared" si="63"/>
        <v>0</v>
      </c>
      <c r="W446" s="147">
        <f t="shared" si="64"/>
        <v>0</v>
      </c>
      <c r="X446" s="83">
        <f t="shared" si="68"/>
        <v>0</v>
      </c>
      <c r="Y446" s="148" t="e">
        <f t="shared" si="69"/>
        <v>#DIV/0!</v>
      </c>
      <c r="Z446" s="90" t="e">
        <f t="shared" si="65"/>
        <v>#DIV/0!</v>
      </c>
    </row>
    <row r="447" spans="2:26" x14ac:dyDescent="0.25">
      <c r="B447" s="25" t="str">
        <f>IF(COUNTA(C447:C447)&gt;0,MAX($B$15:$B446)+1, "" )</f>
        <v/>
      </c>
      <c r="C447" s="38"/>
      <c r="D447" s="38"/>
      <c r="E447" s="38"/>
      <c r="F447" s="38"/>
      <c r="G447" s="38"/>
      <c r="H447" s="38"/>
      <c r="I447" s="38"/>
      <c r="J447" s="2" t="str">
        <f>IF(C447&gt;"",MAX($J$11:$J446)+1, "" )</f>
        <v/>
      </c>
      <c r="K447" s="2">
        <f t="shared" si="60"/>
        <v>0</v>
      </c>
      <c r="L447" s="31"/>
      <c r="M447" s="31"/>
      <c r="N447" s="83">
        <f>SUMIF('2 - Planting Details'!$B:$B,'1 - Project Details and Scoring'!$J447,'2 - Planting Details'!$F:$F)</f>
        <v>0</v>
      </c>
      <c r="O447" s="83">
        <f>SUMIF('2 - Planting Details'!$B:$B,'1 - Project Details and Scoring'!$J447,'2 - Planting Details'!$L:$L)+SUMIF('2 - Planting Details'!$B:$B,'1 - Project Details and Scoring'!$J447,'2 - Planting Details'!$R:$R)</f>
        <v>0</v>
      </c>
      <c r="P447" s="33"/>
      <c r="Q447" s="83">
        <f t="shared" si="61"/>
        <v>0</v>
      </c>
      <c r="R447" s="83">
        <f t="shared" si="62"/>
        <v>0</v>
      </c>
      <c r="S447" s="83">
        <f t="shared" si="66"/>
        <v>0</v>
      </c>
      <c r="T447" s="84" t="e">
        <f t="shared" si="67"/>
        <v>#DIV/0!</v>
      </c>
      <c r="V447" s="25">
        <f t="shared" si="63"/>
        <v>0</v>
      </c>
      <c r="W447" s="147">
        <f t="shared" si="64"/>
        <v>0</v>
      </c>
      <c r="X447" s="83">
        <f t="shared" si="68"/>
        <v>0</v>
      </c>
      <c r="Y447" s="148" t="e">
        <f t="shared" si="69"/>
        <v>#DIV/0!</v>
      </c>
      <c r="Z447" s="90" t="e">
        <f t="shared" si="65"/>
        <v>#DIV/0!</v>
      </c>
    </row>
    <row r="448" spans="2:26" x14ac:dyDescent="0.25">
      <c r="B448" s="25" t="str">
        <f>IF(COUNTA(C448:C448)&gt;0,MAX($B$15:$B447)+1, "" )</f>
        <v/>
      </c>
      <c r="C448" s="38"/>
      <c r="D448" s="38"/>
      <c r="E448" s="38"/>
      <c r="F448" s="38"/>
      <c r="G448" s="38"/>
      <c r="H448" s="38"/>
      <c r="I448" s="38"/>
      <c r="J448" s="2" t="str">
        <f>IF(C448&gt;"",MAX($J$11:$J447)+1, "" )</f>
        <v/>
      </c>
      <c r="K448" s="2">
        <f t="shared" si="60"/>
        <v>0</v>
      </c>
      <c r="L448" s="31"/>
      <c r="M448" s="31"/>
      <c r="N448" s="83">
        <f>SUMIF('2 - Planting Details'!$B:$B,'1 - Project Details and Scoring'!$J448,'2 - Planting Details'!$F:$F)</f>
        <v>0</v>
      </c>
      <c r="O448" s="83">
        <f>SUMIF('2 - Planting Details'!$B:$B,'1 - Project Details and Scoring'!$J448,'2 - Planting Details'!$L:$L)+SUMIF('2 - Planting Details'!$B:$B,'1 - Project Details and Scoring'!$J448,'2 - Planting Details'!$R:$R)</f>
        <v>0</v>
      </c>
      <c r="P448" s="33"/>
      <c r="Q448" s="83">
        <f t="shared" si="61"/>
        <v>0</v>
      </c>
      <c r="R448" s="83">
        <f t="shared" si="62"/>
        <v>0</v>
      </c>
      <c r="S448" s="83">
        <f t="shared" si="66"/>
        <v>0</v>
      </c>
      <c r="T448" s="84" t="e">
        <f t="shared" si="67"/>
        <v>#DIV/0!</v>
      </c>
      <c r="V448" s="25">
        <f t="shared" si="63"/>
        <v>0</v>
      </c>
      <c r="W448" s="147">
        <f t="shared" si="64"/>
        <v>0</v>
      </c>
      <c r="X448" s="83">
        <f t="shared" si="68"/>
        <v>0</v>
      </c>
      <c r="Y448" s="148" t="e">
        <f t="shared" si="69"/>
        <v>#DIV/0!</v>
      </c>
      <c r="Z448" s="90" t="e">
        <f t="shared" si="65"/>
        <v>#DIV/0!</v>
      </c>
    </row>
    <row r="449" spans="2:26" x14ac:dyDescent="0.25">
      <c r="B449" s="25" t="str">
        <f>IF(COUNTA(C449:C449)&gt;0,MAX($B$15:$B448)+1, "" )</f>
        <v/>
      </c>
      <c r="C449" s="38"/>
      <c r="D449" s="38"/>
      <c r="E449" s="38"/>
      <c r="F449" s="38"/>
      <c r="G449" s="38"/>
      <c r="H449" s="38"/>
      <c r="I449" s="38"/>
      <c r="J449" s="2" t="str">
        <f>IF(C449&gt;"",MAX($J$11:$J448)+1, "" )</f>
        <v/>
      </c>
      <c r="K449" s="2">
        <f t="shared" si="60"/>
        <v>0</v>
      </c>
      <c r="L449" s="31"/>
      <c r="M449" s="31"/>
      <c r="N449" s="83">
        <f>SUMIF('2 - Planting Details'!$B:$B,'1 - Project Details and Scoring'!$J449,'2 - Planting Details'!$F:$F)</f>
        <v>0</v>
      </c>
      <c r="O449" s="83">
        <f>SUMIF('2 - Planting Details'!$B:$B,'1 - Project Details and Scoring'!$J449,'2 - Planting Details'!$L:$L)+SUMIF('2 - Planting Details'!$B:$B,'1 - Project Details and Scoring'!$J449,'2 - Planting Details'!$R:$R)</f>
        <v>0</v>
      </c>
      <c r="P449" s="33"/>
      <c r="Q449" s="83">
        <f t="shared" si="61"/>
        <v>0</v>
      </c>
      <c r="R449" s="83">
        <f t="shared" si="62"/>
        <v>0</v>
      </c>
      <c r="S449" s="83">
        <f t="shared" si="66"/>
        <v>0</v>
      </c>
      <c r="T449" s="84" t="e">
        <f t="shared" si="67"/>
        <v>#DIV/0!</v>
      </c>
      <c r="V449" s="25">
        <f t="shared" si="63"/>
        <v>0</v>
      </c>
      <c r="W449" s="147">
        <f t="shared" si="64"/>
        <v>0</v>
      </c>
      <c r="X449" s="83">
        <f t="shared" si="68"/>
        <v>0</v>
      </c>
      <c r="Y449" s="148" t="e">
        <f t="shared" si="69"/>
        <v>#DIV/0!</v>
      </c>
      <c r="Z449" s="90" t="e">
        <f t="shared" si="65"/>
        <v>#DIV/0!</v>
      </c>
    </row>
    <row r="450" spans="2:26" x14ac:dyDescent="0.25">
      <c r="B450" s="25" t="str">
        <f>IF(COUNTA(C450:C450)&gt;0,MAX($B$15:$B449)+1, "" )</f>
        <v/>
      </c>
      <c r="C450" s="38"/>
      <c r="D450" s="38"/>
      <c r="E450" s="38"/>
      <c r="F450" s="38"/>
      <c r="G450" s="38"/>
      <c r="H450" s="38"/>
      <c r="I450" s="38"/>
      <c r="J450" s="2" t="str">
        <f>IF(C450&gt;"",MAX($J$11:$J449)+1, "" )</f>
        <v/>
      </c>
      <c r="K450" s="2">
        <f t="shared" si="60"/>
        <v>0</v>
      </c>
      <c r="L450" s="31"/>
      <c r="M450" s="31"/>
      <c r="N450" s="83">
        <f>SUMIF('2 - Planting Details'!$B:$B,'1 - Project Details and Scoring'!$J450,'2 - Planting Details'!$F:$F)</f>
        <v>0</v>
      </c>
      <c r="O450" s="83">
        <f>SUMIF('2 - Planting Details'!$B:$B,'1 - Project Details and Scoring'!$J450,'2 - Planting Details'!$L:$L)+SUMIF('2 - Planting Details'!$B:$B,'1 - Project Details and Scoring'!$J450,'2 - Planting Details'!$R:$R)</f>
        <v>0</v>
      </c>
      <c r="P450" s="33"/>
      <c r="Q450" s="83">
        <f t="shared" si="61"/>
        <v>0</v>
      </c>
      <c r="R450" s="83">
        <f t="shared" si="62"/>
        <v>0</v>
      </c>
      <c r="S450" s="83">
        <f t="shared" si="66"/>
        <v>0</v>
      </c>
      <c r="T450" s="84" t="e">
        <f t="shared" si="67"/>
        <v>#DIV/0!</v>
      </c>
      <c r="V450" s="25">
        <f t="shared" si="63"/>
        <v>0</v>
      </c>
      <c r="W450" s="147">
        <f t="shared" si="64"/>
        <v>0</v>
      </c>
      <c r="X450" s="83">
        <f t="shared" si="68"/>
        <v>0</v>
      </c>
      <c r="Y450" s="148" t="e">
        <f t="shared" si="69"/>
        <v>#DIV/0!</v>
      </c>
      <c r="Z450" s="90" t="e">
        <f t="shared" si="65"/>
        <v>#DIV/0!</v>
      </c>
    </row>
    <row r="451" spans="2:26" x14ac:dyDescent="0.25">
      <c r="B451" s="25" t="str">
        <f>IF(COUNTA(C451:C451)&gt;0,MAX($B$15:$B450)+1, "" )</f>
        <v/>
      </c>
      <c r="C451" s="38"/>
      <c r="D451" s="38"/>
      <c r="E451" s="38"/>
      <c r="F451" s="38"/>
      <c r="G451" s="38"/>
      <c r="H451" s="38"/>
      <c r="I451" s="38"/>
      <c r="J451" s="2" t="str">
        <f>IF(C451&gt;"",MAX($J$11:$J450)+1, "" )</f>
        <v/>
      </c>
      <c r="K451" s="2">
        <f t="shared" si="60"/>
        <v>0</v>
      </c>
      <c r="L451" s="31"/>
      <c r="M451" s="31"/>
      <c r="N451" s="83">
        <f>SUMIF('2 - Planting Details'!$B:$B,'1 - Project Details and Scoring'!$J451,'2 - Planting Details'!$F:$F)</f>
        <v>0</v>
      </c>
      <c r="O451" s="83">
        <f>SUMIF('2 - Planting Details'!$B:$B,'1 - Project Details and Scoring'!$J451,'2 - Planting Details'!$L:$L)+SUMIF('2 - Planting Details'!$B:$B,'1 - Project Details and Scoring'!$J451,'2 - Planting Details'!$R:$R)</f>
        <v>0</v>
      </c>
      <c r="P451" s="33"/>
      <c r="Q451" s="83">
        <f t="shared" si="61"/>
        <v>0</v>
      </c>
      <c r="R451" s="83">
        <f t="shared" si="62"/>
        <v>0</v>
      </c>
      <c r="S451" s="83">
        <f t="shared" si="66"/>
        <v>0</v>
      </c>
      <c r="T451" s="84" t="e">
        <f t="shared" si="67"/>
        <v>#DIV/0!</v>
      </c>
      <c r="V451" s="25">
        <f t="shared" si="63"/>
        <v>0</v>
      </c>
      <c r="W451" s="147">
        <f t="shared" si="64"/>
        <v>0</v>
      </c>
      <c r="X451" s="83">
        <f t="shared" si="68"/>
        <v>0</v>
      </c>
      <c r="Y451" s="148" t="e">
        <f t="shared" si="69"/>
        <v>#DIV/0!</v>
      </c>
      <c r="Z451" s="90" t="e">
        <f t="shared" si="65"/>
        <v>#DIV/0!</v>
      </c>
    </row>
    <row r="452" spans="2:26" x14ac:dyDescent="0.25">
      <c r="B452" s="25" t="str">
        <f>IF(COUNTA(C452:C452)&gt;0,MAX($B$15:$B451)+1, "" )</f>
        <v/>
      </c>
      <c r="C452" s="38"/>
      <c r="D452" s="38"/>
      <c r="E452" s="38"/>
      <c r="F452" s="38"/>
      <c r="G452" s="38"/>
      <c r="H452" s="38"/>
      <c r="I452" s="38"/>
      <c r="J452" s="2" t="str">
        <f>IF(C452&gt;"",MAX($J$11:$J451)+1, "" )</f>
        <v/>
      </c>
      <c r="K452" s="2">
        <f t="shared" si="60"/>
        <v>0</v>
      </c>
      <c r="L452" s="31"/>
      <c r="M452" s="31"/>
      <c r="N452" s="83">
        <f>SUMIF('2 - Planting Details'!$B:$B,'1 - Project Details and Scoring'!$J452,'2 - Planting Details'!$F:$F)</f>
        <v>0</v>
      </c>
      <c r="O452" s="83">
        <f>SUMIF('2 - Planting Details'!$B:$B,'1 - Project Details and Scoring'!$J452,'2 - Planting Details'!$L:$L)+SUMIF('2 - Planting Details'!$B:$B,'1 - Project Details and Scoring'!$J452,'2 - Planting Details'!$R:$R)</f>
        <v>0</v>
      </c>
      <c r="P452" s="33"/>
      <c r="Q452" s="83">
        <f t="shared" si="61"/>
        <v>0</v>
      </c>
      <c r="R452" s="83">
        <f t="shared" si="62"/>
        <v>0</v>
      </c>
      <c r="S452" s="83">
        <f t="shared" si="66"/>
        <v>0</v>
      </c>
      <c r="T452" s="84" t="e">
        <f t="shared" si="67"/>
        <v>#DIV/0!</v>
      </c>
      <c r="V452" s="25">
        <f t="shared" si="63"/>
        <v>0</v>
      </c>
      <c r="W452" s="147">
        <f t="shared" si="64"/>
        <v>0</v>
      </c>
      <c r="X452" s="83">
        <f t="shared" si="68"/>
        <v>0</v>
      </c>
      <c r="Y452" s="148" t="e">
        <f t="shared" si="69"/>
        <v>#DIV/0!</v>
      </c>
      <c r="Z452" s="90" t="e">
        <f t="shared" si="65"/>
        <v>#DIV/0!</v>
      </c>
    </row>
    <row r="453" spans="2:26" x14ac:dyDescent="0.25">
      <c r="B453" s="25" t="str">
        <f>IF(COUNTA(C453:C453)&gt;0,MAX($B$15:$B452)+1, "" )</f>
        <v/>
      </c>
      <c r="C453" s="38"/>
      <c r="D453" s="38"/>
      <c r="E453" s="38"/>
      <c r="F453" s="38"/>
      <c r="G453" s="38"/>
      <c r="H453" s="38"/>
      <c r="I453" s="38"/>
      <c r="J453" s="2" t="str">
        <f>IF(C453&gt;"",MAX($J$11:$J452)+1, "" )</f>
        <v/>
      </c>
      <c r="K453" s="2">
        <f t="shared" si="60"/>
        <v>0</v>
      </c>
      <c r="L453" s="31"/>
      <c r="M453" s="31"/>
      <c r="N453" s="83">
        <f>SUMIF('2 - Planting Details'!$B:$B,'1 - Project Details and Scoring'!$J453,'2 - Planting Details'!$F:$F)</f>
        <v>0</v>
      </c>
      <c r="O453" s="83">
        <f>SUMIF('2 - Planting Details'!$B:$B,'1 - Project Details and Scoring'!$J453,'2 - Planting Details'!$L:$L)+SUMIF('2 - Planting Details'!$B:$B,'1 - Project Details and Scoring'!$J453,'2 - Planting Details'!$R:$R)</f>
        <v>0</v>
      </c>
      <c r="P453" s="33"/>
      <c r="Q453" s="83">
        <f t="shared" si="61"/>
        <v>0</v>
      </c>
      <c r="R453" s="83">
        <f t="shared" si="62"/>
        <v>0</v>
      </c>
      <c r="S453" s="83">
        <f t="shared" si="66"/>
        <v>0</v>
      </c>
      <c r="T453" s="84" t="e">
        <f t="shared" si="67"/>
        <v>#DIV/0!</v>
      </c>
      <c r="V453" s="25">
        <f t="shared" si="63"/>
        <v>0</v>
      </c>
      <c r="W453" s="147">
        <f t="shared" si="64"/>
        <v>0</v>
      </c>
      <c r="X453" s="83">
        <f t="shared" si="68"/>
        <v>0</v>
      </c>
      <c r="Y453" s="148" t="e">
        <f t="shared" si="69"/>
        <v>#DIV/0!</v>
      </c>
      <c r="Z453" s="90" t="e">
        <f t="shared" si="65"/>
        <v>#DIV/0!</v>
      </c>
    </row>
    <row r="454" spans="2:26" x14ac:dyDescent="0.25">
      <c r="B454" s="25" t="str">
        <f>IF(COUNTA(C454:C454)&gt;0,MAX($B$15:$B453)+1, "" )</f>
        <v/>
      </c>
      <c r="C454" s="38"/>
      <c r="D454" s="38"/>
      <c r="E454" s="38"/>
      <c r="F454" s="38"/>
      <c r="G454" s="38"/>
      <c r="H454" s="38"/>
      <c r="I454" s="38"/>
      <c r="J454" s="2" t="str">
        <f>IF(C454&gt;"",MAX($J$11:$J453)+1, "" )</f>
        <v/>
      </c>
      <c r="K454" s="2">
        <f t="shared" si="60"/>
        <v>0</v>
      </c>
      <c r="L454" s="31"/>
      <c r="M454" s="31"/>
      <c r="N454" s="83">
        <f>SUMIF('2 - Planting Details'!$B:$B,'1 - Project Details and Scoring'!$J454,'2 - Planting Details'!$F:$F)</f>
        <v>0</v>
      </c>
      <c r="O454" s="83">
        <f>SUMIF('2 - Planting Details'!$B:$B,'1 - Project Details and Scoring'!$J454,'2 - Planting Details'!$L:$L)+SUMIF('2 - Planting Details'!$B:$B,'1 - Project Details and Scoring'!$J454,'2 - Planting Details'!$R:$R)</f>
        <v>0</v>
      </c>
      <c r="P454" s="33"/>
      <c r="Q454" s="83">
        <f t="shared" si="61"/>
        <v>0</v>
      </c>
      <c r="R454" s="83">
        <f t="shared" si="62"/>
        <v>0</v>
      </c>
      <c r="S454" s="83">
        <f t="shared" si="66"/>
        <v>0</v>
      </c>
      <c r="T454" s="84" t="e">
        <f t="shared" si="67"/>
        <v>#DIV/0!</v>
      </c>
      <c r="V454" s="25">
        <f t="shared" si="63"/>
        <v>0</v>
      </c>
      <c r="W454" s="147">
        <f t="shared" si="64"/>
        <v>0</v>
      </c>
      <c r="X454" s="83">
        <f t="shared" si="68"/>
        <v>0</v>
      </c>
      <c r="Y454" s="148" t="e">
        <f t="shared" si="69"/>
        <v>#DIV/0!</v>
      </c>
      <c r="Z454" s="90" t="e">
        <f t="shared" si="65"/>
        <v>#DIV/0!</v>
      </c>
    </row>
    <row r="455" spans="2:26" x14ac:dyDescent="0.25">
      <c r="B455" s="25" t="str">
        <f>IF(COUNTA(C455:C455)&gt;0,MAX($B$15:$B454)+1, "" )</f>
        <v/>
      </c>
      <c r="C455" s="38"/>
      <c r="D455" s="38"/>
      <c r="E455" s="38"/>
      <c r="F455" s="38"/>
      <c r="G455" s="38"/>
      <c r="H455" s="38"/>
      <c r="I455" s="38"/>
      <c r="J455" s="2" t="str">
        <f>IF(C455&gt;"",MAX($J$11:$J454)+1, "" )</f>
        <v/>
      </c>
      <c r="K455" s="2">
        <f t="shared" si="60"/>
        <v>0</v>
      </c>
      <c r="L455" s="31"/>
      <c r="M455" s="31"/>
      <c r="N455" s="83">
        <f>SUMIF('2 - Planting Details'!$B:$B,'1 - Project Details and Scoring'!$J455,'2 - Planting Details'!$F:$F)</f>
        <v>0</v>
      </c>
      <c r="O455" s="83">
        <f>SUMIF('2 - Planting Details'!$B:$B,'1 - Project Details and Scoring'!$J455,'2 - Planting Details'!$L:$L)+SUMIF('2 - Planting Details'!$B:$B,'1 - Project Details and Scoring'!$J455,'2 - Planting Details'!$R:$R)</f>
        <v>0</v>
      </c>
      <c r="P455" s="33"/>
      <c r="Q455" s="83">
        <f t="shared" si="61"/>
        <v>0</v>
      </c>
      <c r="R455" s="83">
        <f t="shared" si="62"/>
        <v>0</v>
      </c>
      <c r="S455" s="83">
        <f t="shared" si="66"/>
        <v>0</v>
      </c>
      <c r="T455" s="84" t="e">
        <f t="shared" si="67"/>
        <v>#DIV/0!</v>
      </c>
      <c r="V455" s="25">
        <f t="shared" si="63"/>
        <v>0</v>
      </c>
      <c r="W455" s="147">
        <f t="shared" si="64"/>
        <v>0</v>
      </c>
      <c r="X455" s="83">
        <f t="shared" si="68"/>
        <v>0</v>
      </c>
      <c r="Y455" s="148" t="e">
        <f t="shared" si="69"/>
        <v>#DIV/0!</v>
      </c>
      <c r="Z455" s="90" t="e">
        <f t="shared" si="65"/>
        <v>#DIV/0!</v>
      </c>
    </row>
    <row r="456" spans="2:26" x14ac:dyDescent="0.25">
      <c r="B456" s="25" t="str">
        <f>IF(COUNTA(C456:C456)&gt;0,MAX($B$15:$B455)+1, "" )</f>
        <v/>
      </c>
      <c r="C456" s="38"/>
      <c r="D456" s="38"/>
      <c r="E456" s="38"/>
      <c r="F456" s="38"/>
      <c r="G456" s="38"/>
      <c r="H456" s="38"/>
      <c r="I456" s="38"/>
      <c r="J456" s="2" t="str">
        <f>IF(C456&gt;"",MAX($J$11:$J455)+1, "" )</f>
        <v/>
      </c>
      <c r="K456" s="2">
        <f t="shared" si="60"/>
        <v>0</v>
      </c>
      <c r="L456" s="31"/>
      <c r="M456" s="31"/>
      <c r="N456" s="83">
        <f>SUMIF('2 - Planting Details'!$B:$B,'1 - Project Details and Scoring'!$J456,'2 - Planting Details'!$F:$F)</f>
        <v>0</v>
      </c>
      <c r="O456" s="83">
        <f>SUMIF('2 - Planting Details'!$B:$B,'1 - Project Details and Scoring'!$J456,'2 - Planting Details'!$L:$L)+SUMIF('2 - Planting Details'!$B:$B,'1 - Project Details and Scoring'!$J456,'2 - Planting Details'!$R:$R)</f>
        <v>0</v>
      </c>
      <c r="P456" s="33"/>
      <c r="Q456" s="83">
        <f t="shared" si="61"/>
        <v>0</v>
      </c>
      <c r="R456" s="83">
        <f t="shared" si="62"/>
        <v>0</v>
      </c>
      <c r="S456" s="83">
        <f t="shared" si="66"/>
        <v>0</v>
      </c>
      <c r="T456" s="84" t="e">
        <f t="shared" si="67"/>
        <v>#DIV/0!</v>
      </c>
      <c r="V456" s="25">
        <f t="shared" si="63"/>
        <v>0</v>
      </c>
      <c r="W456" s="147">
        <f t="shared" si="64"/>
        <v>0</v>
      </c>
      <c r="X456" s="83">
        <f t="shared" si="68"/>
        <v>0</v>
      </c>
      <c r="Y456" s="148" t="e">
        <f t="shared" si="69"/>
        <v>#DIV/0!</v>
      </c>
      <c r="Z456" s="90" t="e">
        <f t="shared" si="65"/>
        <v>#DIV/0!</v>
      </c>
    </row>
    <row r="457" spans="2:26" x14ac:dyDescent="0.25">
      <c r="B457" s="25" t="str">
        <f>IF(COUNTA(C457:C457)&gt;0,MAX($B$15:$B456)+1, "" )</f>
        <v/>
      </c>
      <c r="C457" s="38"/>
      <c r="D457" s="38"/>
      <c r="E457" s="38"/>
      <c r="F457" s="38"/>
      <c r="G457" s="38"/>
      <c r="H457" s="38"/>
      <c r="I457" s="38"/>
      <c r="J457" s="2" t="str">
        <f>IF(C457&gt;"",MAX($J$11:$J456)+1, "" )</f>
        <v/>
      </c>
      <c r="K457" s="2">
        <f t="shared" si="60"/>
        <v>0</v>
      </c>
      <c r="L457" s="31"/>
      <c r="M457" s="31"/>
      <c r="N457" s="83">
        <f>SUMIF('2 - Planting Details'!$B:$B,'1 - Project Details and Scoring'!$J457,'2 - Planting Details'!$F:$F)</f>
        <v>0</v>
      </c>
      <c r="O457" s="83">
        <f>SUMIF('2 - Planting Details'!$B:$B,'1 - Project Details and Scoring'!$J457,'2 - Planting Details'!$L:$L)+SUMIF('2 - Planting Details'!$B:$B,'1 - Project Details and Scoring'!$J457,'2 - Planting Details'!$R:$R)</f>
        <v>0</v>
      </c>
      <c r="P457" s="33"/>
      <c r="Q457" s="83">
        <f t="shared" si="61"/>
        <v>0</v>
      </c>
      <c r="R457" s="83">
        <f t="shared" si="62"/>
        <v>0</v>
      </c>
      <c r="S457" s="83">
        <f t="shared" si="66"/>
        <v>0</v>
      </c>
      <c r="T457" s="84" t="e">
        <f t="shared" si="67"/>
        <v>#DIV/0!</v>
      </c>
      <c r="V457" s="25">
        <f t="shared" si="63"/>
        <v>0</v>
      </c>
      <c r="W457" s="147">
        <f t="shared" si="64"/>
        <v>0</v>
      </c>
      <c r="X457" s="83">
        <f t="shared" si="68"/>
        <v>0</v>
      </c>
      <c r="Y457" s="148" t="e">
        <f t="shared" si="69"/>
        <v>#DIV/0!</v>
      </c>
      <c r="Z457" s="90" t="e">
        <f t="shared" si="65"/>
        <v>#DIV/0!</v>
      </c>
    </row>
    <row r="458" spans="2:26" x14ac:dyDescent="0.25">
      <c r="B458" s="25" t="str">
        <f>IF(COUNTA(C458:C458)&gt;0,MAX($B$15:$B457)+1, "" )</f>
        <v/>
      </c>
      <c r="C458" s="38"/>
      <c r="D458" s="38"/>
      <c r="E458" s="38"/>
      <c r="F458" s="38"/>
      <c r="G458" s="38"/>
      <c r="H458" s="38"/>
      <c r="I458" s="38"/>
      <c r="J458" s="2" t="str">
        <f>IF(C458&gt;"",MAX($J$11:$J457)+1, "" )</f>
        <v/>
      </c>
      <c r="K458" s="2">
        <f t="shared" si="60"/>
        <v>0</v>
      </c>
      <c r="L458" s="31"/>
      <c r="M458" s="31"/>
      <c r="N458" s="83">
        <f>SUMIF('2 - Planting Details'!$B:$B,'1 - Project Details and Scoring'!$J458,'2 - Planting Details'!$F:$F)</f>
        <v>0</v>
      </c>
      <c r="O458" s="83">
        <f>SUMIF('2 - Planting Details'!$B:$B,'1 - Project Details and Scoring'!$J458,'2 - Planting Details'!$L:$L)+SUMIF('2 - Planting Details'!$B:$B,'1 - Project Details and Scoring'!$J458,'2 - Planting Details'!$R:$R)</f>
        <v>0</v>
      </c>
      <c r="P458" s="33"/>
      <c r="Q458" s="83">
        <f t="shared" si="61"/>
        <v>0</v>
      </c>
      <c r="R458" s="83">
        <f t="shared" si="62"/>
        <v>0</v>
      </c>
      <c r="S458" s="83">
        <f t="shared" si="66"/>
        <v>0</v>
      </c>
      <c r="T458" s="84" t="e">
        <f t="shared" si="67"/>
        <v>#DIV/0!</v>
      </c>
      <c r="V458" s="25">
        <f t="shared" si="63"/>
        <v>0</v>
      </c>
      <c r="W458" s="147">
        <f t="shared" si="64"/>
        <v>0</v>
      </c>
      <c r="X458" s="83">
        <f t="shared" si="68"/>
        <v>0</v>
      </c>
      <c r="Y458" s="148" t="e">
        <f t="shared" si="69"/>
        <v>#DIV/0!</v>
      </c>
      <c r="Z458" s="90" t="e">
        <f t="shared" si="65"/>
        <v>#DIV/0!</v>
      </c>
    </row>
    <row r="459" spans="2:26" x14ac:dyDescent="0.25">
      <c r="B459" s="25" t="str">
        <f>IF(COUNTA(C459:C459)&gt;0,MAX($B$15:$B458)+1, "" )</f>
        <v/>
      </c>
      <c r="C459" s="38"/>
      <c r="D459" s="38"/>
      <c r="E459" s="38"/>
      <c r="F459" s="38"/>
      <c r="G459" s="38"/>
      <c r="H459" s="38"/>
      <c r="I459" s="38"/>
      <c r="J459" s="2" t="str">
        <f>IF(C459&gt;"",MAX($J$11:$J458)+1, "" )</f>
        <v/>
      </c>
      <c r="K459" s="2">
        <f t="shared" si="60"/>
        <v>0</v>
      </c>
      <c r="L459" s="31"/>
      <c r="M459" s="31"/>
      <c r="N459" s="83">
        <f>SUMIF('2 - Planting Details'!$B:$B,'1 - Project Details and Scoring'!$J459,'2 - Planting Details'!$F:$F)</f>
        <v>0</v>
      </c>
      <c r="O459" s="83">
        <f>SUMIF('2 - Planting Details'!$B:$B,'1 - Project Details and Scoring'!$J459,'2 - Planting Details'!$L:$L)+SUMIF('2 - Planting Details'!$B:$B,'1 - Project Details and Scoring'!$J459,'2 - Planting Details'!$R:$R)</f>
        <v>0</v>
      </c>
      <c r="P459" s="33"/>
      <c r="Q459" s="83">
        <f t="shared" si="61"/>
        <v>0</v>
      </c>
      <c r="R459" s="83">
        <f t="shared" si="62"/>
        <v>0</v>
      </c>
      <c r="S459" s="83">
        <f t="shared" si="66"/>
        <v>0</v>
      </c>
      <c r="T459" s="84" t="e">
        <f t="shared" si="67"/>
        <v>#DIV/0!</v>
      </c>
      <c r="V459" s="25">
        <f t="shared" si="63"/>
        <v>0</v>
      </c>
      <c r="W459" s="147">
        <f t="shared" si="64"/>
        <v>0</v>
      </c>
      <c r="X459" s="83">
        <f t="shared" si="68"/>
        <v>0</v>
      </c>
      <c r="Y459" s="148" t="e">
        <f t="shared" si="69"/>
        <v>#DIV/0!</v>
      </c>
      <c r="Z459" s="90" t="e">
        <f t="shared" si="65"/>
        <v>#DIV/0!</v>
      </c>
    </row>
    <row r="460" spans="2:26" x14ac:dyDescent="0.25">
      <c r="B460" s="25" t="str">
        <f>IF(COUNTA(C460:C460)&gt;0,MAX($B$15:$B459)+1, "" )</f>
        <v/>
      </c>
      <c r="C460" s="38"/>
      <c r="D460" s="38"/>
      <c r="E460" s="38"/>
      <c r="F460" s="38"/>
      <c r="G460" s="38"/>
      <c r="H460" s="38"/>
      <c r="I460" s="38"/>
      <c r="J460" s="2" t="str">
        <f>IF(C460&gt;"",MAX($J$11:$J459)+1, "" )</f>
        <v/>
      </c>
      <c r="K460" s="2">
        <f t="shared" si="60"/>
        <v>0</v>
      </c>
      <c r="L460" s="31"/>
      <c r="M460" s="31"/>
      <c r="N460" s="83">
        <f>SUMIF('2 - Planting Details'!$B:$B,'1 - Project Details and Scoring'!$J460,'2 - Planting Details'!$F:$F)</f>
        <v>0</v>
      </c>
      <c r="O460" s="83">
        <f>SUMIF('2 - Planting Details'!$B:$B,'1 - Project Details and Scoring'!$J460,'2 - Planting Details'!$L:$L)+SUMIF('2 - Planting Details'!$B:$B,'1 - Project Details and Scoring'!$J460,'2 - Planting Details'!$R:$R)</f>
        <v>0</v>
      </c>
      <c r="P460" s="33"/>
      <c r="Q460" s="83">
        <f t="shared" si="61"/>
        <v>0</v>
      </c>
      <c r="R460" s="83">
        <f t="shared" si="62"/>
        <v>0</v>
      </c>
      <c r="S460" s="83">
        <f t="shared" si="66"/>
        <v>0</v>
      </c>
      <c r="T460" s="84" t="e">
        <f t="shared" si="67"/>
        <v>#DIV/0!</v>
      </c>
      <c r="V460" s="25">
        <f t="shared" si="63"/>
        <v>0</v>
      </c>
      <c r="W460" s="147">
        <f t="shared" si="64"/>
        <v>0</v>
      </c>
      <c r="X460" s="83">
        <f t="shared" si="68"/>
        <v>0</v>
      </c>
      <c r="Y460" s="148" t="e">
        <f t="shared" si="69"/>
        <v>#DIV/0!</v>
      </c>
      <c r="Z460" s="90" t="e">
        <f t="shared" si="65"/>
        <v>#DIV/0!</v>
      </c>
    </row>
    <row r="461" spans="2:26" x14ac:dyDescent="0.25">
      <c r="B461" s="25" t="str">
        <f>IF(COUNTA(C461:C461)&gt;0,MAX($B$15:$B460)+1, "" )</f>
        <v/>
      </c>
      <c r="C461" s="38"/>
      <c r="D461" s="38"/>
      <c r="E461" s="38"/>
      <c r="F461" s="38"/>
      <c r="G461" s="38"/>
      <c r="H461" s="38"/>
      <c r="I461" s="38"/>
      <c r="J461" s="2" t="str">
        <f>IF(C461&gt;"",MAX($J$11:$J460)+1, "" )</f>
        <v/>
      </c>
      <c r="K461" s="2">
        <f t="shared" si="60"/>
        <v>0</v>
      </c>
      <c r="L461" s="31"/>
      <c r="M461" s="31"/>
      <c r="N461" s="83">
        <f>SUMIF('2 - Planting Details'!$B:$B,'1 - Project Details and Scoring'!$J461,'2 - Planting Details'!$F:$F)</f>
        <v>0</v>
      </c>
      <c r="O461" s="83">
        <f>SUMIF('2 - Planting Details'!$B:$B,'1 - Project Details and Scoring'!$J461,'2 - Planting Details'!$L:$L)+SUMIF('2 - Planting Details'!$B:$B,'1 - Project Details and Scoring'!$J461,'2 - Planting Details'!$R:$R)</f>
        <v>0</v>
      </c>
      <c r="P461" s="33"/>
      <c r="Q461" s="83">
        <f t="shared" si="61"/>
        <v>0</v>
      </c>
      <c r="R461" s="83">
        <f t="shared" si="62"/>
        <v>0</v>
      </c>
      <c r="S461" s="83">
        <f t="shared" si="66"/>
        <v>0</v>
      </c>
      <c r="T461" s="84" t="e">
        <f t="shared" si="67"/>
        <v>#DIV/0!</v>
      </c>
      <c r="V461" s="25">
        <f t="shared" si="63"/>
        <v>0</v>
      </c>
      <c r="W461" s="147">
        <f t="shared" si="64"/>
        <v>0</v>
      </c>
      <c r="X461" s="83">
        <f t="shared" si="68"/>
        <v>0</v>
      </c>
      <c r="Y461" s="148" t="e">
        <f t="shared" si="69"/>
        <v>#DIV/0!</v>
      </c>
      <c r="Z461" s="90" t="e">
        <f t="shared" si="65"/>
        <v>#DIV/0!</v>
      </c>
    </row>
    <row r="462" spans="2:26" x14ac:dyDescent="0.25">
      <c r="B462" s="25" t="str">
        <f>IF(COUNTA(C462:C462)&gt;0,MAX($B$15:$B461)+1, "" )</f>
        <v/>
      </c>
      <c r="C462" s="38"/>
      <c r="D462" s="38"/>
      <c r="E462" s="38"/>
      <c r="F462" s="38"/>
      <c r="G462" s="38"/>
      <c r="H462" s="38"/>
      <c r="I462" s="38"/>
      <c r="J462" s="2" t="str">
        <f>IF(C462&gt;"",MAX($J$11:$J461)+1, "" )</f>
        <v/>
      </c>
      <c r="K462" s="2">
        <f t="shared" si="60"/>
        <v>0</v>
      </c>
      <c r="L462" s="31"/>
      <c r="M462" s="31"/>
      <c r="N462" s="83">
        <f>SUMIF('2 - Planting Details'!$B:$B,'1 - Project Details and Scoring'!$J462,'2 - Planting Details'!$F:$F)</f>
        <v>0</v>
      </c>
      <c r="O462" s="83">
        <f>SUMIF('2 - Planting Details'!$B:$B,'1 - Project Details and Scoring'!$J462,'2 - Planting Details'!$L:$L)+SUMIF('2 - Planting Details'!$B:$B,'1 - Project Details and Scoring'!$J462,'2 - Planting Details'!$R:$R)</f>
        <v>0</v>
      </c>
      <c r="P462" s="33"/>
      <c r="Q462" s="83">
        <f t="shared" si="61"/>
        <v>0</v>
      </c>
      <c r="R462" s="83">
        <f t="shared" si="62"/>
        <v>0</v>
      </c>
      <c r="S462" s="83">
        <f t="shared" si="66"/>
        <v>0</v>
      </c>
      <c r="T462" s="84" t="e">
        <f t="shared" si="67"/>
        <v>#DIV/0!</v>
      </c>
      <c r="V462" s="25">
        <f t="shared" si="63"/>
        <v>0</v>
      </c>
      <c r="W462" s="147">
        <f t="shared" si="64"/>
        <v>0</v>
      </c>
      <c r="X462" s="83">
        <f t="shared" si="68"/>
        <v>0</v>
      </c>
      <c r="Y462" s="148" t="e">
        <f t="shared" si="69"/>
        <v>#DIV/0!</v>
      </c>
      <c r="Z462" s="90" t="e">
        <f t="shared" si="65"/>
        <v>#DIV/0!</v>
      </c>
    </row>
    <row r="463" spans="2:26" x14ac:dyDescent="0.25">
      <c r="B463" s="25" t="str">
        <f>IF(COUNTA(C463:C463)&gt;0,MAX($B$15:$B462)+1, "" )</f>
        <v/>
      </c>
      <c r="C463" s="38"/>
      <c r="D463" s="38"/>
      <c r="E463" s="38"/>
      <c r="F463" s="38"/>
      <c r="G463" s="38"/>
      <c r="H463" s="38"/>
      <c r="I463" s="38"/>
      <c r="J463" s="2" t="str">
        <f>IF(C463&gt;"",MAX($J$11:$J462)+1, "" )</f>
        <v/>
      </c>
      <c r="K463" s="2">
        <f t="shared" si="60"/>
        <v>0</v>
      </c>
      <c r="L463" s="31"/>
      <c r="M463" s="31"/>
      <c r="N463" s="83">
        <f>SUMIF('2 - Planting Details'!$B:$B,'1 - Project Details and Scoring'!$J463,'2 - Planting Details'!$F:$F)</f>
        <v>0</v>
      </c>
      <c r="O463" s="83">
        <f>SUMIF('2 - Planting Details'!$B:$B,'1 - Project Details and Scoring'!$J463,'2 - Planting Details'!$L:$L)+SUMIF('2 - Planting Details'!$B:$B,'1 - Project Details and Scoring'!$J463,'2 - Planting Details'!$R:$R)</f>
        <v>0</v>
      </c>
      <c r="P463" s="33"/>
      <c r="Q463" s="83">
        <f t="shared" si="61"/>
        <v>0</v>
      </c>
      <c r="R463" s="83">
        <f t="shared" si="62"/>
        <v>0</v>
      </c>
      <c r="S463" s="83">
        <f t="shared" si="66"/>
        <v>0</v>
      </c>
      <c r="T463" s="84" t="e">
        <f t="shared" si="67"/>
        <v>#DIV/0!</v>
      </c>
      <c r="V463" s="25">
        <f t="shared" si="63"/>
        <v>0</v>
      </c>
      <c r="W463" s="147">
        <f t="shared" si="64"/>
        <v>0</v>
      </c>
      <c r="X463" s="83">
        <f t="shared" si="68"/>
        <v>0</v>
      </c>
      <c r="Y463" s="148" t="e">
        <f t="shared" si="69"/>
        <v>#DIV/0!</v>
      </c>
      <c r="Z463" s="90" t="e">
        <f t="shared" si="65"/>
        <v>#DIV/0!</v>
      </c>
    </row>
    <row r="464" spans="2:26" x14ac:dyDescent="0.25">
      <c r="B464" s="25" t="str">
        <f>IF(COUNTA(C464:C464)&gt;0,MAX($B$15:$B463)+1, "" )</f>
        <v/>
      </c>
      <c r="C464" s="38"/>
      <c r="D464" s="38"/>
      <c r="E464" s="38"/>
      <c r="F464" s="38"/>
      <c r="G464" s="38"/>
      <c r="H464" s="38"/>
      <c r="I464" s="38"/>
      <c r="J464" s="2" t="str">
        <f>IF(C464&gt;"",MAX($J$11:$J463)+1, "" )</f>
        <v/>
      </c>
      <c r="K464" s="2">
        <f t="shared" si="60"/>
        <v>0</v>
      </c>
      <c r="L464" s="31"/>
      <c r="M464" s="31"/>
      <c r="N464" s="83">
        <f>SUMIF('2 - Planting Details'!$B:$B,'1 - Project Details and Scoring'!$J464,'2 - Planting Details'!$F:$F)</f>
        <v>0</v>
      </c>
      <c r="O464" s="83">
        <f>SUMIF('2 - Planting Details'!$B:$B,'1 - Project Details and Scoring'!$J464,'2 - Planting Details'!$L:$L)+SUMIF('2 - Planting Details'!$B:$B,'1 - Project Details and Scoring'!$J464,'2 - Planting Details'!$R:$R)</f>
        <v>0</v>
      </c>
      <c r="P464" s="33"/>
      <c r="Q464" s="83">
        <f t="shared" si="61"/>
        <v>0</v>
      </c>
      <c r="R464" s="83">
        <f t="shared" si="62"/>
        <v>0</v>
      </c>
      <c r="S464" s="83">
        <f t="shared" si="66"/>
        <v>0</v>
      </c>
      <c r="T464" s="84" t="e">
        <f t="shared" si="67"/>
        <v>#DIV/0!</v>
      </c>
      <c r="V464" s="25">
        <f t="shared" si="63"/>
        <v>0</v>
      </c>
      <c r="W464" s="147">
        <f t="shared" si="64"/>
        <v>0</v>
      </c>
      <c r="X464" s="83">
        <f t="shared" si="68"/>
        <v>0</v>
      </c>
      <c r="Y464" s="148" t="e">
        <f t="shared" si="69"/>
        <v>#DIV/0!</v>
      </c>
      <c r="Z464" s="90" t="e">
        <f t="shared" si="65"/>
        <v>#DIV/0!</v>
      </c>
    </row>
    <row r="465" spans="2:26" x14ac:dyDescent="0.25">
      <c r="B465" s="25" t="str">
        <f>IF(COUNTA(C465:C465)&gt;0,MAX($B$15:$B464)+1, "" )</f>
        <v/>
      </c>
      <c r="C465" s="38"/>
      <c r="D465" s="38"/>
      <c r="E465" s="38"/>
      <c r="F465" s="38"/>
      <c r="G465" s="38"/>
      <c r="H465" s="38"/>
      <c r="I465" s="38"/>
      <c r="J465" s="2" t="str">
        <f>IF(C465&gt;"",MAX($J$11:$J464)+1, "" )</f>
        <v/>
      </c>
      <c r="K465" s="2">
        <f t="shared" si="60"/>
        <v>0</v>
      </c>
      <c r="L465" s="31"/>
      <c r="M465" s="31"/>
      <c r="N465" s="83">
        <f>SUMIF('2 - Planting Details'!$B:$B,'1 - Project Details and Scoring'!$J465,'2 - Planting Details'!$F:$F)</f>
        <v>0</v>
      </c>
      <c r="O465" s="83">
        <f>SUMIF('2 - Planting Details'!$B:$B,'1 - Project Details and Scoring'!$J465,'2 - Planting Details'!$L:$L)+SUMIF('2 - Planting Details'!$B:$B,'1 - Project Details and Scoring'!$J465,'2 - Planting Details'!$R:$R)</f>
        <v>0</v>
      </c>
      <c r="P465" s="33"/>
      <c r="Q465" s="83">
        <f t="shared" si="61"/>
        <v>0</v>
      </c>
      <c r="R465" s="83">
        <f t="shared" si="62"/>
        <v>0</v>
      </c>
      <c r="S465" s="83">
        <f t="shared" si="66"/>
        <v>0</v>
      </c>
      <c r="T465" s="84" t="e">
        <f t="shared" si="67"/>
        <v>#DIV/0!</v>
      </c>
      <c r="V465" s="25">
        <f t="shared" si="63"/>
        <v>0</v>
      </c>
      <c r="W465" s="147">
        <f t="shared" si="64"/>
        <v>0</v>
      </c>
      <c r="X465" s="83">
        <f t="shared" si="68"/>
        <v>0</v>
      </c>
      <c r="Y465" s="148" t="e">
        <f t="shared" si="69"/>
        <v>#DIV/0!</v>
      </c>
      <c r="Z465" s="90" t="e">
        <f t="shared" si="65"/>
        <v>#DIV/0!</v>
      </c>
    </row>
    <row r="466" spans="2:26" x14ac:dyDescent="0.25">
      <c r="B466" s="25" t="str">
        <f>IF(COUNTA(C466:C466)&gt;0,MAX($B$15:$B465)+1, "" )</f>
        <v/>
      </c>
      <c r="C466" s="38"/>
      <c r="D466" s="38"/>
      <c r="E466" s="38"/>
      <c r="F466" s="38"/>
      <c r="G466" s="38"/>
      <c r="H466" s="38"/>
      <c r="I466" s="38"/>
      <c r="J466" s="2" t="str">
        <f>IF(C466&gt;"",MAX($J$11:$J465)+1, "" )</f>
        <v/>
      </c>
      <c r="K466" s="2">
        <f t="shared" ref="K466:K501" si="70">C466</f>
        <v>0</v>
      </c>
      <c r="L466" s="31"/>
      <c r="M466" s="31"/>
      <c r="N466" s="83">
        <f>SUMIF('2 - Planting Details'!$B:$B,'1 - Project Details and Scoring'!$J466,'2 - Planting Details'!$F:$F)</f>
        <v>0</v>
      </c>
      <c r="O466" s="83">
        <f>SUMIF('2 - Planting Details'!$B:$B,'1 - Project Details and Scoring'!$J466,'2 - Planting Details'!$L:$L)+SUMIF('2 - Planting Details'!$B:$B,'1 - Project Details and Scoring'!$J466,'2 - Planting Details'!$R:$R)</f>
        <v>0</v>
      </c>
      <c r="P466" s="33"/>
      <c r="Q466" s="83">
        <f t="shared" ref="Q466:Q501" si="71">IF(N466&gt;0,IF(G466="yes",100,0),0)</f>
        <v>0</v>
      </c>
      <c r="R466" s="83">
        <f t="shared" ref="R466:R501" si="72">IF(N466&gt;0,
IF(H466="low",100,
IF(H466="Medium",50,0)),
0)</f>
        <v>0</v>
      </c>
      <c r="S466" s="83">
        <f t="shared" si="66"/>
        <v>0</v>
      </c>
      <c r="T466" s="84" t="e">
        <f t="shared" si="67"/>
        <v>#DIV/0!</v>
      </c>
      <c r="V466" s="25">
        <f t="shared" ref="V466:V501" si="73">IF(O466&gt;0,
IF(G466="yes",100,0),0)</f>
        <v>0</v>
      </c>
      <c r="W466" s="147">
        <f t="shared" ref="W466:W501" si="74">IF(O466&gt;0,
IF(H466="low",100,
IF(H466="Medium",50,0)),
0)</f>
        <v>0</v>
      </c>
      <c r="X466" s="83">
        <f t="shared" si="68"/>
        <v>0</v>
      </c>
      <c r="Y466" s="148" t="e">
        <f t="shared" si="69"/>
        <v>#DIV/0!</v>
      </c>
      <c r="Z466" s="90" t="e">
        <f t="shared" ref="Z466:Z501" si="75">IF(B466&gt;0,
IF(T466=0,Y466,
IF(Y466=0,T466,
(AVERAGE(T466,Y466)))),
"")</f>
        <v>#DIV/0!</v>
      </c>
    </row>
    <row r="467" spans="2:26" x14ac:dyDescent="0.25">
      <c r="B467" s="25" t="str">
        <f>IF(COUNTA(C467:C467)&gt;0,MAX($B$15:$B466)+1, "" )</f>
        <v/>
      </c>
      <c r="C467" s="38"/>
      <c r="D467" s="38"/>
      <c r="E467" s="38"/>
      <c r="F467" s="38"/>
      <c r="G467" s="38"/>
      <c r="H467" s="38"/>
      <c r="I467" s="38"/>
      <c r="J467" s="2" t="str">
        <f>IF(C467&gt;"",MAX($J$11:$J466)+1, "" )</f>
        <v/>
      </c>
      <c r="K467" s="2">
        <f t="shared" si="70"/>
        <v>0</v>
      </c>
      <c r="L467" s="31"/>
      <c r="M467" s="31"/>
      <c r="N467" s="83">
        <f>SUMIF('2 - Planting Details'!$B:$B,'1 - Project Details and Scoring'!$J467,'2 - Planting Details'!$F:$F)</f>
        <v>0</v>
      </c>
      <c r="O467" s="83">
        <f>SUMIF('2 - Planting Details'!$B:$B,'1 - Project Details and Scoring'!$J467,'2 - Planting Details'!$L:$L)+SUMIF('2 - Planting Details'!$B:$B,'1 - Project Details and Scoring'!$J467,'2 - Planting Details'!$R:$R)</f>
        <v>0</v>
      </c>
      <c r="P467" s="33"/>
      <c r="Q467" s="83">
        <f t="shared" si="71"/>
        <v>0</v>
      </c>
      <c r="R467" s="83">
        <f t="shared" si="72"/>
        <v>0</v>
      </c>
      <c r="S467" s="83">
        <f t="shared" ref="S467:S501" si="76">Q467+R467</f>
        <v>0</v>
      </c>
      <c r="T467" s="84" t="e">
        <f t="shared" ref="T467:T501" si="77">S467*(N467/$N$17)</f>
        <v>#DIV/0!</v>
      </c>
      <c r="V467" s="25">
        <f t="shared" si="73"/>
        <v>0</v>
      </c>
      <c r="W467" s="147">
        <f t="shared" si="74"/>
        <v>0</v>
      </c>
      <c r="X467" s="83">
        <f t="shared" ref="X467:X501" si="78">V467+W467</f>
        <v>0</v>
      </c>
      <c r="Y467" s="148" t="e">
        <f t="shared" ref="Y467:Y501" si="79">X467*(O467/$O$17)</f>
        <v>#DIV/0!</v>
      </c>
      <c r="Z467" s="90" t="e">
        <f t="shared" si="75"/>
        <v>#DIV/0!</v>
      </c>
    </row>
    <row r="468" spans="2:26" x14ac:dyDescent="0.25">
      <c r="B468" s="25" t="str">
        <f>IF(COUNTA(C468:C468)&gt;0,MAX($B$15:$B467)+1, "" )</f>
        <v/>
      </c>
      <c r="C468" s="38"/>
      <c r="D468" s="38"/>
      <c r="E468" s="38"/>
      <c r="F468" s="38"/>
      <c r="G468" s="38"/>
      <c r="H468" s="38"/>
      <c r="I468" s="38"/>
      <c r="J468" s="2" t="str">
        <f>IF(C468&gt;"",MAX($J$11:$J467)+1, "" )</f>
        <v/>
      </c>
      <c r="K468" s="2">
        <f t="shared" si="70"/>
        <v>0</v>
      </c>
      <c r="L468" s="31"/>
      <c r="M468" s="31"/>
      <c r="N468" s="83">
        <f>SUMIF('2 - Planting Details'!$B:$B,'1 - Project Details and Scoring'!$J468,'2 - Planting Details'!$F:$F)</f>
        <v>0</v>
      </c>
      <c r="O468" s="83">
        <f>SUMIF('2 - Planting Details'!$B:$B,'1 - Project Details and Scoring'!$J468,'2 - Planting Details'!$L:$L)+SUMIF('2 - Planting Details'!$B:$B,'1 - Project Details and Scoring'!$J468,'2 - Planting Details'!$R:$R)</f>
        <v>0</v>
      </c>
      <c r="P468" s="33"/>
      <c r="Q468" s="83">
        <f t="shared" si="71"/>
        <v>0</v>
      </c>
      <c r="R468" s="83">
        <f t="shared" si="72"/>
        <v>0</v>
      </c>
      <c r="S468" s="83">
        <f t="shared" si="76"/>
        <v>0</v>
      </c>
      <c r="T468" s="84" t="e">
        <f t="shared" si="77"/>
        <v>#DIV/0!</v>
      </c>
      <c r="V468" s="25">
        <f t="shared" si="73"/>
        <v>0</v>
      </c>
      <c r="W468" s="147">
        <f t="shared" si="74"/>
        <v>0</v>
      </c>
      <c r="X468" s="83">
        <f t="shared" si="78"/>
        <v>0</v>
      </c>
      <c r="Y468" s="148" t="e">
        <f t="shared" si="79"/>
        <v>#DIV/0!</v>
      </c>
      <c r="Z468" s="90" t="e">
        <f t="shared" si="75"/>
        <v>#DIV/0!</v>
      </c>
    </row>
    <row r="469" spans="2:26" x14ac:dyDescent="0.25">
      <c r="B469" s="25" t="str">
        <f>IF(COUNTA(C469:C469)&gt;0,MAX($B$15:$B468)+1, "" )</f>
        <v/>
      </c>
      <c r="C469" s="38"/>
      <c r="D469" s="38"/>
      <c r="E469" s="38"/>
      <c r="F469" s="38"/>
      <c r="G469" s="38"/>
      <c r="H469" s="38"/>
      <c r="I469" s="38"/>
      <c r="J469" s="2" t="str">
        <f>IF(C469&gt;"",MAX($J$11:$J468)+1, "" )</f>
        <v/>
      </c>
      <c r="K469" s="2">
        <f t="shared" si="70"/>
        <v>0</v>
      </c>
      <c r="L469" s="31"/>
      <c r="M469" s="31"/>
      <c r="N469" s="83">
        <f>SUMIF('2 - Planting Details'!$B:$B,'1 - Project Details and Scoring'!$J469,'2 - Planting Details'!$F:$F)</f>
        <v>0</v>
      </c>
      <c r="O469" s="83">
        <f>SUMIF('2 - Planting Details'!$B:$B,'1 - Project Details and Scoring'!$J469,'2 - Planting Details'!$L:$L)+SUMIF('2 - Planting Details'!$B:$B,'1 - Project Details and Scoring'!$J469,'2 - Planting Details'!$R:$R)</f>
        <v>0</v>
      </c>
      <c r="P469" s="33"/>
      <c r="Q469" s="83">
        <f t="shared" si="71"/>
        <v>0</v>
      </c>
      <c r="R469" s="83">
        <f t="shared" si="72"/>
        <v>0</v>
      </c>
      <c r="S469" s="83">
        <f t="shared" si="76"/>
        <v>0</v>
      </c>
      <c r="T469" s="84" t="e">
        <f t="shared" si="77"/>
        <v>#DIV/0!</v>
      </c>
      <c r="V469" s="25">
        <f t="shared" si="73"/>
        <v>0</v>
      </c>
      <c r="W469" s="147">
        <f t="shared" si="74"/>
        <v>0</v>
      </c>
      <c r="X469" s="83">
        <f t="shared" si="78"/>
        <v>0</v>
      </c>
      <c r="Y469" s="148" t="e">
        <f t="shared" si="79"/>
        <v>#DIV/0!</v>
      </c>
      <c r="Z469" s="90" t="e">
        <f t="shared" si="75"/>
        <v>#DIV/0!</v>
      </c>
    </row>
    <row r="470" spans="2:26" x14ac:dyDescent="0.25">
      <c r="B470" s="25" t="str">
        <f>IF(COUNTA(C470:C470)&gt;0,MAX($B$15:$B469)+1, "" )</f>
        <v/>
      </c>
      <c r="C470" s="38"/>
      <c r="D470" s="38"/>
      <c r="E470" s="38"/>
      <c r="F470" s="38"/>
      <c r="G470" s="38"/>
      <c r="H470" s="38"/>
      <c r="I470" s="38"/>
      <c r="J470" s="2" t="str">
        <f>IF(C470&gt;"",MAX($J$11:$J469)+1, "" )</f>
        <v/>
      </c>
      <c r="K470" s="2">
        <f t="shared" si="70"/>
        <v>0</v>
      </c>
      <c r="L470" s="31"/>
      <c r="M470" s="31"/>
      <c r="N470" s="83">
        <f>SUMIF('2 - Planting Details'!$B:$B,'1 - Project Details and Scoring'!$J470,'2 - Planting Details'!$F:$F)</f>
        <v>0</v>
      </c>
      <c r="O470" s="83">
        <f>SUMIF('2 - Planting Details'!$B:$B,'1 - Project Details and Scoring'!$J470,'2 - Planting Details'!$L:$L)+SUMIF('2 - Planting Details'!$B:$B,'1 - Project Details and Scoring'!$J470,'2 - Planting Details'!$R:$R)</f>
        <v>0</v>
      </c>
      <c r="P470" s="33"/>
      <c r="Q470" s="83">
        <f t="shared" si="71"/>
        <v>0</v>
      </c>
      <c r="R470" s="83">
        <f t="shared" si="72"/>
        <v>0</v>
      </c>
      <c r="S470" s="83">
        <f t="shared" si="76"/>
        <v>0</v>
      </c>
      <c r="T470" s="84" t="e">
        <f t="shared" si="77"/>
        <v>#DIV/0!</v>
      </c>
      <c r="V470" s="25">
        <f t="shared" si="73"/>
        <v>0</v>
      </c>
      <c r="W470" s="147">
        <f t="shared" si="74"/>
        <v>0</v>
      </c>
      <c r="X470" s="83">
        <f t="shared" si="78"/>
        <v>0</v>
      </c>
      <c r="Y470" s="148" t="e">
        <f t="shared" si="79"/>
        <v>#DIV/0!</v>
      </c>
      <c r="Z470" s="90" t="e">
        <f t="shared" si="75"/>
        <v>#DIV/0!</v>
      </c>
    </row>
    <row r="471" spans="2:26" x14ac:dyDescent="0.25">
      <c r="B471" s="25" t="str">
        <f>IF(COUNTA(C471:C471)&gt;0,MAX($B$15:$B470)+1, "" )</f>
        <v/>
      </c>
      <c r="C471" s="38"/>
      <c r="D471" s="38"/>
      <c r="E471" s="38"/>
      <c r="F471" s="38"/>
      <c r="G471" s="38"/>
      <c r="H471" s="38"/>
      <c r="I471" s="38"/>
      <c r="J471" s="2" t="str">
        <f>IF(C471&gt;"",MAX($J$11:$J470)+1, "" )</f>
        <v/>
      </c>
      <c r="K471" s="2">
        <f t="shared" si="70"/>
        <v>0</v>
      </c>
      <c r="L471" s="31"/>
      <c r="M471" s="31"/>
      <c r="N471" s="83">
        <f>SUMIF('2 - Planting Details'!$B:$B,'1 - Project Details and Scoring'!$J471,'2 - Planting Details'!$F:$F)</f>
        <v>0</v>
      </c>
      <c r="O471" s="83">
        <f>SUMIF('2 - Planting Details'!$B:$B,'1 - Project Details and Scoring'!$J471,'2 - Planting Details'!$L:$L)+SUMIF('2 - Planting Details'!$B:$B,'1 - Project Details and Scoring'!$J471,'2 - Planting Details'!$R:$R)</f>
        <v>0</v>
      </c>
      <c r="P471" s="33"/>
      <c r="Q471" s="83">
        <f t="shared" si="71"/>
        <v>0</v>
      </c>
      <c r="R471" s="83">
        <f t="shared" si="72"/>
        <v>0</v>
      </c>
      <c r="S471" s="83">
        <f t="shared" si="76"/>
        <v>0</v>
      </c>
      <c r="T471" s="84" t="e">
        <f t="shared" si="77"/>
        <v>#DIV/0!</v>
      </c>
      <c r="V471" s="25">
        <f t="shared" si="73"/>
        <v>0</v>
      </c>
      <c r="W471" s="147">
        <f t="shared" si="74"/>
        <v>0</v>
      </c>
      <c r="X471" s="83">
        <f t="shared" si="78"/>
        <v>0</v>
      </c>
      <c r="Y471" s="148" t="e">
        <f t="shared" si="79"/>
        <v>#DIV/0!</v>
      </c>
      <c r="Z471" s="90" t="e">
        <f t="shared" si="75"/>
        <v>#DIV/0!</v>
      </c>
    </row>
    <row r="472" spans="2:26" x14ac:dyDescent="0.25">
      <c r="B472" s="25" t="str">
        <f>IF(COUNTA(C472:C472)&gt;0,MAX($B$15:$B471)+1, "" )</f>
        <v/>
      </c>
      <c r="C472" s="38"/>
      <c r="D472" s="38"/>
      <c r="E472" s="38"/>
      <c r="F472" s="38"/>
      <c r="G472" s="38"/>
      <c r="H472" s="38"/>
      <c r="I472" s="38"/>
      <c r="J472" s="2" t="str">
        <f>IF(C472&gt;"",MAX($J$11:$J471)+1, "" )</f>
        <v/>
      </c>
      <c r="K472" s="2">
        <f t="shared" si="70"/>
        <v>0</v>
      </c>
      <c r="L472" s="31"/>
      <c r="M472" s="31"/>
      <c r="N472" s="83">
        <f>SUMIF('2 - Planting Details'!$B:$B,'1 - Project Details and Scoring'!$J472,'2 - Planting Details'!$F:$F)</f>
        <v>0</v>
      </c>
      <c r="O472" s="83">
        <f>SUMIF('2 - Planting Details'!$B:$B,'1 - Project Details and Scoring'!$J472,'2 - Planting Details'!$L:$L)+SUMIF('2 - Planting Details'!$B:$B,'1 - Project Details and Scoring'!$J472,'2 - Planting Details'!$R:$R)</f>
        <v>0</v>
      </c>
      <c r="P472" s="33"/>
      <c r="Q472" s="83">
        <f t="shared" si="71"/>
        <v>0</v>
      </c>
      <c r="R472" s="83">
        <f t="shared" si="72"/>
        <v>0</v>
      </c>
      <c r="S472" s="83">
        <f t="shared" si="76"/>
        <v>0</v>
      </c>
      <c r="T472" s="84" t="e">
        <f t="shared" si="77"/>
        <v>#DIV/0!</v>
      </c>
      <c r="V472" s="25">
        <f t="shared" si="73"/>
        <v>0</v>
      </c>
      <c r="W472" s="147">
        <f t="shared" si="74"/>
        <v>0</v>
      </c>
      <c r="X472" s="83">
        <f t="shared" si="78"/>
        <v>0</v>
      </c>
      <c r="Y472" s="148" t="e">
        <f t="shared" si="79"/>
        <v>#DIV/0!</v>
      </c>
      <c r="Z472" s="90" t="e">
        <f t="shared" si="75"/>
        <v>#DIV/0!</v>
      </c>
    </row>
    <row r="473" spans="2:26" x14ac:dyDescent="0.25">
      <c r="B473" s="25" t="str">
        <f>IF(COUNTA(C473:C473)&gt;0,MAX($B$15:$B472)+1, "" )</f>
        <v/>
      </c>
      <c r="C473" s="38"/>
      <c r="D473" s="38"/>
      <c r="E473" s="38"/>
      <c r="F473" s="38"/>
      <c r="G473" s="38"/>
      <c r="H473" s="38"/>
      <c r="I473" s="38"/>
      <c r="J473" s="2" t="str">
        <f>IF(C473&gt;"",MAX($J$11:$J472)+1, "" )</f>
        <v/>
      </c>
      <c r="K473" s="2">
        <f t="shared" si="70"/>
        <v>0</v>
      </c>
      <c r="L473" s="31"/>
      <c r="M473" s="31"/>
      <c r="N473" s="83">
        <f>SUMIF('2 - Planting Details'!$B:$B,'1 - Project Details and Scoring'!$J473,'2 - Planting Details'!$F:$F)</f>
        <v>0</v>
      </c>
      <c r="O473" s="83">
        <f>SUMIF('2 - Planting Details'!$B:$B,'1 - Project Details and Scoring'!$J473,'2 - Planting Details'!$L:$L)+SUMIF('2 - Planting Details'!$B:$B,'1 - Project Details and Scoring'!$J473,'2 - Planting Details'!$R:$R)</f>
        <v>0</v>
      </c>
      <c r="P473" s="33"/>
      <c r="Q473" s="83">
        <f t="shared" si="71"/>
        <v>0</v>
      </c>
      <c r="R473" s="83">
        <f t="shared" si="72"/>
        <v>0</v>
      </c>
      <c r="S473" s="83">
        <f t="shared" si="76"/>
        <v>0</v>
      </c>
      <c r="T473" s="84" t="e">
        <f t="shared" si="77"/>
        <v>#DIV/0!</v>
      </c>
      <c r="V473" s="25">
        <f t="shared" si="73"/>
        <v>0</v>
      </c>
      <c r="W473" s="147">
        <f t="shared" si="74"/>
        <v>0</v>
      </c>
      <c r="X473" s="83">
        <f t="shared" si="78"/>
        <v>0</v>
      </c>
      <c r="Y473" s="148" t="e">
        <f t="shared" si="79"/>
        <v>#DIV/0!</v>
      </c>
      <c r="Z473" s="90" t="e">
        <f t="shared" si="75"/>
        <v>#DIV/0!</v>
      </c>
    </row>
    <row r="474" spans="2:26" x14ac:dyDescent="0.25">
      <c r="B474" s="25" t="str">
        <f>IF(COUNTA(C474:C474)&gt;0,MAX($B$15:$B473)+1, "" )</f>
        <v/>
      </c>
      <c r="C474" s="38"/>
      <c r="D474" s="38"/>
      <c r="E474" s="38"/>
      <c r="F474" s="38"/>
      <c r="G474" s="38"/>
      <c r="H474" s="38"/>
      <c r="I474" s="38"/>
      <c r="J474" s="2" t="str">
        <f>IF(C474&gt;"",MAX($J$11:$J473)+1, "" )</f>
        <v/>
      </c>
      <c r="K474" s="2">
        <f t="shared" si="70"/>
        <v>0</v>
      </c>
      <c r="L474" s="31"/>
      <c r="M474" s="31"/>
      <c r="N474" s="83">
        <f>SUMIF('2 - Planting Details'!$B:$B,'1 - Project Details and Scoring'!$J474,'2 - Planting Details'!$F:$F)</f>
        <v>0</v>
      </c>
      <c r="O474" s="83">
        <f>SUMIF('2 - Planting Details'!$B:$B,'1 - Project Details and Scoring'!$J474,'2 - Planting Details'!$L:$L)+SUMIF('2 - Planting Details'!$B:$B,'1 - Project Details and Scoring'!$J474,'2 - Planting Details'!$R:$R)</f>
        <v>0</v>
      </c>
      <c r="P474" s="33"/>
      <c r="Q474" s="83">
        <f t="shared" si="71"/>
        <v>0</v>
      </c>
      <c r="R474" s="83">
        <f t="shared" si="72"/>
        <v>0</v>
      </c>
      <c r="S474" s="83">
        <f t="shared" si="76"/>
        <v>0</v>
      </c>
      <c r="T474" s="84" t="e">
        <f t="shared" si="77"/>
        <v>#DIV/0!</v>
      </c>
      <c r="V474" s="25">
        <f t="shared" si="73"/>
        <v>0</v>
      </c>
      <c r="W474" s="147">
        <f t="shared" si="74"/>
        <v>0</v>
      </c>
      <c r="X474" s="83">
        <f t="shared" si="78"/>
        <v>0</v>
      </c>
      <c r="Y474" s="148" t="e">
        <f t="shared" si="79"/>
        <v>#DIV/0!</v>
      </c>
      <c r="Z474" s="90" t="e">
        <f t="shared" si="75"/>
        <v>#DIV/0!</v>
      </c>
    </row>
    <row r="475" spans="2:26" x14ac:dyDescent="0.25">
      <c r="B475" s="25" t="str">
        <f>IF(COUNTA(C475:C475)&gt;0,MAX($B$15:$B474)+1, "" )</f>
        <v/>
      </c>
      <c r="C475" s="38"/>
      <c r="D475" s="38"/>
      <c r="E475" s="38"/>
      <c r="F475" s="38"/>
      <c r="G475" s="38"/>
      <c r="H475" s="38"/>
      <c r="I475" s="38"/>
      <c r="J475" s="2" t="str">
        <f>IF(C475&gt;"",MAX($J$11:$J474)+1, "" )</f>
        <v/>
      </c>
      <c r="K475" s="2">
        <f t="shared" si="70"/>
        <v>0</v>
      </c>
      <c r="L475" s="31"/>
      <c r="M475" s="31"/>
      <c r="N475" s="83">
        <f>SUMIF('2 - Planting Details'!$B:$B,'1 - Project Details and Scoring'!$J475,'2 - Planting Details'!$F:$F)</f>
        <v>0</v>
      </c>
      <c r="O475" s="83">
        <f>SUMIF('2 - Planting Details'!$B:$B,'1 - Project Details and Scoring'!$J475,'2 - Planting Details'!$L:$L)+SUMIF('2 - Planting Details'!$B:$B,'1 - Project Details and Scoring'!$J475,'2 - Planting Details'!$R:$R)</f>
        <v>0</v>
      </c>
      <c r="P475" s="33"/>
      <c r="Q475" s="83">
        <f t="shared" si="71"/>
        <v>0</v>
      </c>
      <c r="R475" s="83">
        <f t="shared" si="72"/>
        <v>0</v>
      </c>
      <c r="S475" s="83">
        <f t="shared" si="76"/>
        <v>0</v>
      </c>
      <c r="T475" s="84" t="e">
        <f t="shared" si="77"/>
        <v>#DIV/0!</v>
      </c>
      <c r="V475" s="25">
        <f t="shared" si="73"/>
        <v>0</v>
      </c>
      <c r="W475" s="147">
        <f t="shared" si="74"/>
        <v>0</v>
      </c>
      <c r="X475" s="83">
        <f t="shared" si="78"/>
        <v>0</v>
      </c>
      <c r="Y475" s="148" t="e">
        <f t="shared" si="79"/>
        <v>#DIV/0!</v>
      </c>
      <c r="Z475" s="90" t="e">
        <f t="shared" si="75"/>
        <v>#DIV/0!</v>
      </c>
    </row>
    <row r="476" spans="2:26" x14ac:dyDescent="0.25">
      <c r="B476" s="25" t="str">
        <f>IF(COUNTA(C476:C476)&gt;0,MAX($B$15:$B475)+1, "" )</f>
        <v/>
      </c>
      <c r="C476" s="38"/>
      <c r="D476" s="38"/>
      <c r="E476" s="38"/>
      <c r="F476" s="38"/>
      <c r="G476" s="38"/>
      <c r="H476" s="38"/>
      <c r="I476" s="38"/>
      <c r="J476" s="2" t="str">
        <f>IF(C476&gt;"",MAX($J$11:$J475)+1, "" )</f>
        <v/>
      </c>
      <c r="K476" s="2">
        <f t="shared" si="70"/>
        <v>0</v>
      </c>
      <c r="L476" s="31"/>
      <c r="M476" s="31"/>
      <c r="N476" s="83">
        <f>SUMIF('2 - Planting Details'!$B:$B,'1 - Project Details and Scoring'!$J476,'2 - Planting Details'!$F:$F)</f>
        <v>0</v>
      </c>
      <c r="O476" s="83">
        <f>SUMIF('2 - Planting Details'!$B:$B,'1 - Project Details and Scoring'!$J476,'2 - Planting Details'!$L:$L)+SUMIF('2 - Planting Details'!$B:$B,'1 - Project Details and Scoring'!$J476,'2 - Planting Details'!$R:$R)</f>
        <v>0</v>
      </c>
      <c r="P476" s="33"/>
      <c r="Q476" s="83">
        <f t="shared" si="71"/>
        <v>0</v>
      </c>
      <c r="R476" s="83">
        <f t="shared" si="72"/>
        <v>0</v>
      </c>
      <c r="S476" s="83">
        <f t="shared" si="76"/>
        <v>0</v>
      </c>
      <c r="T476" s="84" t="e">
        <f t="shared" si="77"/>
        <v>#DIV/0!</v>
      </c>
      <c r="V476" s="25">
        <f t="shared" si="73"/>
        <v>0</v>
      </c>
      <c r="W476" s="147">
        <f t="shared" si="74"/>
        <v>0</v>
      </c>
      <c r="X476" s="83">
        <f t="shared" si="78"/>
        <v>0</v>
      </c>
      <c r="Y476" s="148" t="e">
        <f t="shared" si="79"/>
        <v>#DIV/0!</v>
      </c>
      <c r="Z476" s="90" t="e">
        <f t="shared" si="75"/>
        <v>#DIV/0!</v>
      </c>
    </row>
    <row r="477" spans="2:26" x14ac:dyDescent="0.25">
      <c r="B477" s="25" t="str">
        <f>IF(COUNTA(C477:C477)&gt;0,MAX($B$15:$B476)+1, "" )</f>
        <v/>
      </c>
      <c r="C477" s="38"/>
      <c r="D477" s="38"/>
      <c r="E477" s="38"/>
      <c r="F477" s="38"/>
      <c r="G477" s="38"/>
      <c r="H477" s="38"/>
      <c r="I477" s="38"/>
      <c r="J477" s="2" t="str">
        <f>IF(C477&gt;"",MAX($J$11:$J476)+1, "" )</f>
        <v/>
      </c>
      <c r="K477" s="2">
        <f t="shared" si="70"/>
        <v>0</v>
      </c>
      <c r="L477" s="31"/>
      <c r="M477" s="31"/>
      <c r="N477" s="83">
        <f>SUMIF('2 - Planting Details'!$B:$B,'1 - Project Details and Scoring'!$J477,'2 - Planting Details'!$F:$F)</f>
        <v>0</v>
      </c>
      <c r="O477" s="83">
        <f>SUMIF('2 - Planting Details'!$B:$B,'1 - Project Details and Scoring'!$J477,'2 - Planting Details'!$L:$L)+SUMIF('2 - Planting Details'!$B:$B,'1 - Project Details and Scoring'!$J477,'2 - Planting Details'!$R:$R)</f>
        <v>0</v>
      </c>
      <c r="P477" s="33"/>
      <c r="Q477" s="83">
        <f t="shared" si="71"/>
        <v>0</v>
      </c>
      <c r="R477" s="83">
        <f t="shared" si="72"/>
        <v>0</v>
      </c>
      <c r="S477" s="83">
        <f t="shared" si="76"/>
        <v>0</v>
      </c>
      <c r="T477" s="84" t="e">
        <f t="shared" si="77"/>
        <v>#DIV/0!</v>
      </c>
      <c r="V477" s="25">
        <f t="shared" si="73"/>
        <v>0</v>
      </c>
      <c r="W477" s="147">
        <f t="shared" si="74"/>
        <v>0</v>
      </c>
      <c r="X477" s="83">
        <f t="shared" si="78"/>
        <v>0</v>
      </c>
      <c r="Y477" s="148" t="e">
        <f t="shared" si="79"/>
        <v>#DIV/0!</v>
      </c>
      <c r="Z477" s="90" t="e">
        <f t="shared" si="75"/>
        <v>#DIV/0!</v>
      </c>
    </row>
    <row r="478" spans="2:26" x14ac:dyDescent="0.25">
      <c r="B478" s="25" t="str">
        <f>IF(COUNTA(C478:C478)&gt;0,MAX($B$15:$B477)+1, "" )</f>
        <v/>
      </c>
      <c r="C478" s="38"/>
      <c r="D478" s="38"/>
      <c r="E478" s="38"/>
      <c r="F478" s="38"/>
      <c r="G478" s="38"/>
      <c r="H478" s="38"/>
      <c r="I478" s="38"/>
      <c r="J478" s="2" t="str">
        <f>IF(C478&gt;"",MAX($J$11:$J477)+1, "" )</f>
        <v/>
      </c>
      <c r="K478" s="2">
        <f t="shared" si="70"/>
        <v>0</v>
      </c>
      <c r="L478" s="31"/>
      <c r="M478" s="31"/>
      <c r="N478" s="83">
        <f>SUMIF('2 - Planting Details'!$B:$B,'1 - Project Details and Scoring'!$J478,'2 - Planting Details'!$F:$F)</f>
        <v>0</v>
      </c>
      <c r="O478" s="83">
        <f>SUMIF('2 - Planting Details'!$B:$B,'1 - Project Details and Scoring'!$J478,'2 - Planting Details'!$L:$L)+SUMIF('2 - Planting Details'!$B:$B,'1 - Project Details and Scoring'!$J478,'2 - Planting Details'!$R:$R)</f>
        <v>0</v>
      </c>
      <c r="P478" s="33"/>
      <c r="Q478" s="83">
        <f t="shared" si="71"/>
        <v>0</v>
      </c>
      <c r="R478" s="83">
        <f t="shared" si="72"/>
        <v>0</v>
      </c>
      <c r="S478" s="83">
        <f t="shared" si="76"/>
        <v>0</v>
      </c>
      <c r="T478" s="84" t="e">
        <f t="shared" si="77"/>
        <v>#DIV/0!</v>
      </c>
      <c r="V478" s="25">
        <f t="shared" si="73"/>
        <v>0</v>
      </c>
      <c r="W478" s="147">
        <f t="shared" si="74"/>
        <v>0</v>
      </c>
      <c r="X478" s="83">
        <f t="shared" si="78"/>
        <v>0</v>
      </c>
      <c r="Y478" s="148" t="e">
        <f t="shared" si="79"/>
        <v>#DIV/0!</v>
      </c>
      <c r="Z478" s="90" t="e">
        <f t="shared" si="75"/>
        <v>#DIV/0!</v>
      </c>
    </row>
    <row r="479" spans="2:26" x14ac:dyDescent="0.25">
      <c r="B479" s="25" t="str">
        <f>IF(COUNTA(C479:C479)&gt;0,MAX($B$15:$B478)+1, "" )</f>
        <v/>
      </c>
      <c r="C479" s="38"/>
      <c r="D479" s="38"/>
      <c r="E479" s="38"/>
      <c r="F479" s="38"/>
      <c r="G479" s="38"/>
      <c r="H479" s="38"/>
      <c r="I479" s="38"/>
      <c r="J479" s="2" t="str">
        <f>IF(C479&gt;"",MAX($J$11:$J478)+1, "" )</f>
        <v/>
      </c>
      <c r="K479" s="2">
        <f t="shared" si="70"/>
        <v>0</v>
      </c>
      <c r="L479" s="31"/>
      <c r="M479" s="31"/>
      <c r="N479" s="83">
        <f>SUMIF('2 - Planting Details'!$B:$B,'1 - Project Details and Scoring'!$J479,'2 - Planting Details'!$F:$F)</f>
        <v>0</v>
      </c>
      <c r="O479" s="83">
        <f>SUMIF('2 - Planting Details'!$B:$B,'1 - Project Details and Scoring'!$J479,'2 - Planting Details'!$L:$L)+SUMIF('2 - Planting Details'!$B:$B,'1 - Project Details and Scoring'!$J479,'2 - Planting Details'!$R:$R)</f>
        <v>0</v>
      </c>
      <c r="P479" s="33"/>
      <c r="Q479" s="83">
        <f t="shared" si="71"/>
        <v>0</v>
      </c>
      <c r="R479" s="83">
        <f t="shared" si="72"/>
        <v>0</v>
      </c>
      <c r="S479" s="83">
        <f t="shared" si="76"/>
        <v>0</v>
      </c>
      <c r="T479" s="84" t="e">
        <f t="shared" si="77"/>
        <v>#DIV/0!</v>
      </c>
      <c r="V479" s="25">
        <f t="shared" si="73"/>
        <v>0</v>
      </c>
      <c r="W479" s="147">
        <f t="shared" si="74"/>
        <v>0</v>
      </c>
      <c r="X479" s="83">
        <f t="shared" si="78"/>
        <v>0</v>
      </c>
      <c r="Y479" s="148" t="e">
        <f t="shared" si="79"/>
        <v>#DIV/0!</v>
      </c>
      <c r="Z479" s="90" t="e">
        <f t="shared" si="75"/>
        <v>#DIV/0!</v>
      </c>
    </row>
    <row r="480" spans="2:26" x14ac:dyDescent="0.25">
      <c r="B480" s="25" t="str">
        <f>IF(COUNTA(C480:C480)&gt;0,MAX($B$15:$B479)+1, "" )</f>
        <v/>
      </c>
      <c r="C480" s="38"/>
      <c r="D480" s="38"/>
      <c r="E480" s="38"/>
      <c r="F480" s="38"/>
      <c r="G480" s="38"/>
      <c r="H480" s="38"/>
      <c r="I480" s="38"/>
      <c r="J480" s="2" t="str">
        <f>IF(C480&gt;"",MAX($J$11:$J479)+1, "" )</f>
        <v/>
      </c>
      <c r="K480" s="2">
        <f t="shared" si="70"/>
        <v>0</v>
      </c>
      <c r="L480" s="31"/>
      <c r="M480" s="31"/>
      <c r="N480" s="83">
        <f>SUMIF('2 - Planting Details'!$B:$B,'1 - Project Details and Scoring'!$J480,'2 - Planting Details'!$F:$F)</f>
        <v>0</v>
      </c>
      <c r="O480" s="83">
        <f>SUMIF('2 - Planting Details'!$B:$B,'1 - Project Details and Scoring'!$J480,'2 - Planting Details'!$L:$L)+SUMIF('2 - Planting Details'!$B:$B,'1 - Project Details and Scoring'!$J480,'2 - Planting Details'!$R:$R)</f>
        <v>0</v>
      </c>
      <c r="P480" s="33"/>
      <c r="Q480" s="83">
        <f t="shared" si="71"/>
        <v>0</v>
      </c>
      <c r="R480" s="83">
        <f t="shared" si="72"/>
        <v>0</v>
      </c>
      <c r="S480" s="83">
        <f t="shared" si="76"/>
        <v>0</v>
      </c>
      <c r="T480" s="84" t="e">
        <f t="shared" si="77"/>
        <v>#DIV/0!</v>
      </c>
      <c r="V480" s="25">
        <f t="shared" si="73"/>
        <v>0</v>
      </c>
      <c r="W480" s="147">
        <f t="shared" si="74"/>
        <v>0</v>
      </c>
      <c r="X480" s="83">
        <f t="shared" si="78"/>
        <v>0</v>
      </c>
      <c r="Y480" s="148" t="e">
        <f t="shared" si="79"/>
        <v>#DIV/0!</v>
      </c>
      <c r="Z480" s="90" t="e">
        <f t="shared" si="75"/>
        <v>#DIV/0!</v>
      </c>
    </row>
    <row r="481" spans="2:26" x14ac:dyDescent="0.25">
      <c r="B481" s="25" t="str">
        <f>IF(COUNTA(C481:C481)&gt;0,MAX($B$15:$B480)+1, "" )</f>
        <v/>
      </c>
      <c r="C481" s="38"/>
      <c r="D481" s="38"/>
      <c r="E481" s="38"/>
      <c r="F481" s="38"/>
      <c r="G481" s="38"/>
      <c r="H481" s="38"/>
      <c r="I481" s="38"/>
      <c r="J481" s="2" t="str">
        <f>IF(C481&gt;"",MAX($J$11:$J480)+1, "" )</f>
        <v/>
      </c>
      <c r="K481" s="2">
        <f t="shared" si="70"/>
        <v>0</v>
      </c>
      <c r="L481" s="31"/>
      <c r="M481" s="31"/>
      <c r="N481" s="83">
        <f>SUMIF('2 - Planting Details'!$B:$B,'1 - Project Details and Scoring'!$J481,'2 - Planting Details'!$F:$F)</f>
        <v>0</v>
      </c>
      <c r="O481" s="83">
        <f>SUMIF('2 - Planting Details'!$B:$B,'1 - Project Details and Scoring'!$J481,'2 - Planting Details'!$L:$L)+SUMIF('2 - Planting Details'!$B:$B,'1 - Project Details and Scoring'!$J481,'2 - Planting Details'!$R:$R)</f>
        <v>0</v>
      </c>
      <c r="P481" s="33"/>
      <c r="Q481" s="83">
        <f t="shared" si="71"/>
        <v>0</v>
      </c>
      <c r="R481" s="83">
        <f t="shared" si="72"/>
        <v>0</v>
      </c>
      <c r="S481" s="83">
        <f t="shared" si="76"/>
        <v>0</v>
      </c>
      <c r="T481" s="84" t="e">
        <f t="shared" si="77"/>
        <v>#DIV/0!</v>
      </c>
      <c r="V481" s="25">
        <f t="shared" si="73"/>
        <v>0</v>
      </c>
      <c r="W481" s="147">
        <f t="shared" si="74"/>
        <v>0</v>
      </c>
      <c r="X481" s="83">
        <f t="shared" si="78"/>
        <v>0</v>
      </c>
      <c r="Y481" s="148" t="e">
        <f t="shared" si="79"/>
        <v>#DIV/0!</v>
      </c>
      <c r="Z481" s="90" t="e">
        <f t="shared" si="75"/>
        <v>#DIV/0!</v>
      </c>
    </row>
    <row r="482" spans="2:26" x14ac:dyDescent="0.25">
      <c r="B482" s="25" t="str">
        <f>IF(COUNTA(C482:C482)&gt;0,MAX($B$15:$B481)+1, "" )</f>
        <v/>
      </c>
      <c r="C482" s="38"/>
      <c r="D482" s="38"/>
      <c r="E482" s="38"/>
      <c r="F482" s="38"/>
      <c r="G482" s="38"/>
      <c r="H482" s="38"/>
      <c r="I482" s="38"/>
      <c r="J482" s="2" t="str">
        <f>IF(C482&gt;"",MAX($J$11:$J481)+1, "" )</f>
        <v/>
      </c>
      <c r="K482" s="2">
        <f t="shared" si="70"/>
        <v>0</v>
      </c>
      <c r="L482" s="31"/>
      <c r="M482" s="31"/>
      <c r="N482" s="83">
        <f>SUMIF('2 - Planting Details'!$B:$B,'1 - Project Details and Scoring'!$J482,'2 - Planting Details'!$F:$F)</f>
        <v>0</v>
      </c>
      <c r="O482" s="83">
        <f>SUMIF('2 - Planting Details'!$B:$B,'1 - Project Details and Scoring'!$J482,'2 - Planting Details'!$L:$L)+SUMIF('2 - Planting Details'!$B:$B,'1 - Project Details and Scoring'!$J482,'2 - Planting Details'!$R:$R)</f>
        <v>0</v>
      </c>
      <c r="P482" s="33"/>
      <c r="Q482" s="83">
        <f t="shared" si="71"/>
        <v>0</v>
      </c>
      <c r="R482" s="83">
        <f t="shared" si="72"/>
        <v>0</v>
      </c>
      <c r="S482" s="83">
        <f t="shared" si="76"/>
        <v>0</v>
      </c>
      <c r="T482" s="84" t="e">
        <f t="shared" si="77"/>
        <v>#DIV/0!</v>
      </c>
      <c r="V482" s="25">
        <f t="shared" si="73"/>
        <v>0</v>
      </c>
      <c r="W482" s="147">
        <f t="shared" si="74"/>
        <v>0</v>
      </c>
      <c r="X482" s="83">
        <f t="shared" si="78"/>
        <v>0</v>
      </c>
      <c r="Y482" s="148" t="e">
        <f t="shared" si="79"/>
        <v>#DIV/0!</v>
      </c>
      <c r="Z482" s="90" t="e">
        <f t="shared" si="75"/>
        <v>#DIV/0!</v>
      </c>
    </row>
    <row r="483" spans="2:26" x14ac:dyDescent="0.25">
      <c r="B483" s="25" t="str">
        <f>IF(COUNTA(C483:C483)&gt;0,MAX($B$15:$B482)+1, "" )</f>
        <v/>
      </c>
      <c r="C483" s="38"/>
      <c r="D483" s="38"/>
      <c r="E483" s="38"/>
      <c r="F483" s="38"/>
      <c r="G483" s="38"/>
      <c r="H483" s="38"/>
      <c r="I483" s="38"/>
      <c r="J483" s="2" t="str">
        <f>IF(C483&gt;"",MAX($J$11:$J482)+1, "" )</f>
        <v/>
      </c>
      <c r="K483" s="2">
        <f t="shared" si="70"/>
        <v>0</v>
      </c>
      <c r="L483" s="31"/>
      <c r="M483" s="31"/>
      <c r="N483" s="83">
        <f>SUMIF('2 - Planting Details'!$B:$B,'1 - Project Details and Scoring'!$J483,'2 - Planting Details'!$F:$F)</f>
        <v>0</v>
      </c>
      <c r="O483" s="83">
        <f>SUMIF('2 - Planting Details'!$B:$B,'1 - Project Details and Scoring'!$J483,'2 - Planting Details'!$L:$L)+SUMIF('2 - Planting Details'!$B:$B,'1 - Project Details and Scoring'!$J483,'2 - Planting Details'!$R:$R)</f>
        <v>0</v>
      </c>
      <c r="P483" s="33"/>
      <c r="Q483" s="83">
        <f t="shared" si="71"/>
        <v>0</v>
      </c>
      <c r="R483" s="83">
        <f t="shared" si="72"/>
        <v>0</v>
      </c>
      <c r="S483" s="83">
        <f t="shared" si="76"/>
        <v>0</v>
      </c>
      <c r="T483" s="84" t="e">
        <f t="shared" si="77"/>
        <v>#DIV/0!</v>
      </c>
      <c r="V483" s="25">
        <f t="shared" si="73"/>
        <v>0</v>
      </c>
      <c r="W483" s="147">
        <f t="shared" si="74"/>
        <v>0</v>
      </c>
      <c r="X483" s="83">
        <f t="shared" si="78"/>
        <v>0</v>
      </c>
      <c r="Y483" s="148" t="e">
        <f t="shared" si="79"/>
        <v>#DIV/0!</v>
      </c>
      <c r="Z483" s="90" t="e">
        <f t="shared" si="75"/>
        <v>#DIV/0!</v>
      </c>
    </row>
    <row r="484" spans="2:26" x14ac:dyDescent="0.25">
      <c r="B484" s="25" t="str">
        <f>IF(COUNTA(C484:C484)&gt;0,MAX($B$15:$B483)+1, "" )</f>
        <v/>
      </c>
      <c r="C484" s="38"/>
      <c r="D484" s="38"/>
      <c r="E484" s="38"/>
      <c r="F484" s="38"/>
      <c r="G484" s="38"/>
      <c r="H484" s="38"/>
      <c r="I484" s="38"/>
      <c r="J484" s="2" t="str">
        <f>IF(C484&gt;"",MAX($J$11:$J483)+1, "" )</f>
        <v/>
      </c>
      <c r="K484" s="2">
        <f t="shared" si="70"/>
        <v>0</v>
      </c>
      <c r="L484" s="31"/>
      <c r="M484" s="31"/>
      <c r="N484" s="83">
        <f>SUMIF('2 - Planting Details'!$B:$B,'1 - Project Details and Scoring'!$J484,'2 - Planting Details'!$F:$F)</f>
        <v>0</v>
      </c>
      <c r="O484" s="83">
        <f>SUMIF('2 - Planting Details'!$B:$B,'1 - Project Details and Scoring'!$J484,'2 - Planting Details'!$L:$L)+SUMIF('2 - Planting Details'!$B:$B,'1 - Project Details and Scoring'!$J484,'2 - Planting Details'!$R:$R)</f>
        <v>0</v>
      </c>
      <c r="P484" s="33"/>
      <c r="Q484" s="83">
        <f t="shared" si="71"/>
        <v>0</v>
      </c>
      <c r="R484" s="83">
        <f t="shared" si="72"/>
        <v>0</v>
      </c>
      <c r="S484" s="83">
        <f t="shared" si="76"/>
        <v>0</v>
      </c>
      <c r="T484" s="84" t="e">
        <f t="shared" si="77"/>
        <v>#DIV/0!</v>
      </c>
      <c r="V484" s="25">
        <f t="shared" si="73"/>
        <v>0</v>
      </c>
      <c r="W484" s="147">
        <f t="shared" si="74"/>
        <v>0</v>
      </c>
      <c r="X484" s="83">
        <f t="shared" si="78"/>
        <v>0</v>
      </c>
      <c r="Y484" s="148" t="e">
        <f t="shared" si="79"/>
        <v>#DIV/0!</v>
      </c>
      <c r="Z484" s="90" t="e">
        <f t="shared" si="75"/>
        <v>#DIV/0!</v>
      </c>
    </row>
    <row r="485" spans="2:26" x14ac:dyDescent="0.25">
      <c r="B485" s="25" t="str">
        <f>IF(COUNTA(C485:C485)&gt;0,MAX($B$15:$B484)+1, "" )</f>
        <v/>
      </c>
      <c r="C485" s="38"/>
      <c r="D485" s="38"/>
      <c r="E485" s="38"/>
      <c r="F485" s="38"/>
      <c r="G485" s="38"/>
      <c r="H485" s="38"/>
      <c r="I485" s="38"/>
      <c r="J485" s="2" t="str">
        <f>IF(C485&gt;"",MAX($J$11:$J484)+1, "" )</f>
        <v/>
      </c>
      <c r="K485" s="2">
        <f t="shared" si="70"/>
        <v>0</v>
      </c>
      <c r="L485" s="31"/>
      <c r="M485" s="31"/>
      <c r="N485" s="83">
        <f>SUMIF('2 - Planting Details'!$B:$B,'1 - Project Details and Scoring'!$J485,'2 - Planting Details'!$F:$F)</f>
        <v>0</v>
      </c>
      <c r="O485" s="83">
        <f>SUMIF('2 - Planting Details'!$B:$B,'1 - Project Details and Scoring'!$J485,'2 - Planting Details'!$L:$L)+SUMIF('2 - Planting Details'!$B:$B,'1 - Project Details and Scoring'!$J485,'2 - Planting Details'!$R:$R)</f>
        <v>0</v>
      </c>
      <c r="P485" s="33"/>
      <c r="Q485" s="83">
        <f t="shared" si="71"/>
        <v>0</v>
      </c>
      <c r="R485" s="83">
        <f t="shared" si="72"/>
        <v>0</v>
      </c>
      <c r="S485" s="83">
        <f t="shared" si="76"/>
        <v>0</v>
      </c>
      <c r="T485" s="84" t="e">
        <f t="shared" si="77"/>
        <v>#DIV/0!</v>
      </c>
      <c r="V485" s="25">
        <f t="shared" si="73"/>
        <v>0</v>
      </c>
      <c r="W485" s="147">
        <f t="shared" si="74"/>
        <v>0</v>
      </c>
      <c r="X485" s="83">
        <f t="shared" si="78"/>
        <v>0</v>
      </c>
      <c r="Y485" s="148" t="e">
        <f t="shared" si="79"/>
        <v>#DIV/0!</v>
      </c>
      <c r="Z485" s="90" t="e">
        <f t="shared" si="75"/>
        <v>#DIV/0!</v>
      </c>
    </row>
    <row r="486" spans="2:26" x14ac:dyDescent="0.25">
      <c r="B486" s="25" t="str">
        <f>IF(COUNTA(C486:C486)&gt;0,MAX($B$15:$B485)+1, "" )</f>
        <v/>
      </c>
      <c r="C486" s="38"/>
      <c r="D486" s="38"/>
      <c r="E486" s="38"/>
      <c r="F486" s="38"/>
      <c r="G486" s="38"/>
      <c r="H486" s="38"/>
      <c r="I486" s="38"/>
      <c r="J486" s="2" t="str">
        <f>IF(C486&gt;"",MAX($J$11:$J485)+1, "" )</f>
        <v/>
      </c>
      <c r="K486" s="2">
        <f t="shared" si="70"/>
        <v>0</v>
      </c>
      <c r="L486" s="31"/>
      <c r="M486" s="31"/>
      <c r="N486" s="83">
        <f>SUMIF('2 - Planting Details'!$B:$B,'1 - Project Details and Scoring'!$J486,'2 - Planting Details'!$F:$F)</f>
        <v>0</v>
      </c>
      <c r="O486" s="83">
        <f>SUMIF('2 - Planting Details'!$B:$B,'1 - Project Details and Scoring'!$J486,'2 - Planting Details'!$L:$L)+SUMIF('2 - Planting Details'!$B:$B,'1 - Project Details and Scoring'!$J486,'2 - Planting Details'!$R:$R)</f>
        <v>0</v>
      </c>
      <c r="P486" s="33"/>
      <c r="Q486" s="83">
        <f t="shared" si="71"/>
        <v>0</v>
      </c>
      <c r="R486" s="83">
        <f t="shared" si="72"/>
        <v>0</v>
      </c>
      <c r="S486" s="83">
        <f t="shared" si="76"/>
        <v>0</v>
      </c>
      <c r="T486" s="84" t="e">
        <f t="shared" si="77"/>
        <v>#DIV/0!</v>
      </c>
      <c r="V486" s="25">
        <f t="shared" si="73"/>
        <v>0</v>
      </c>
      <c r="W486" s="147">
        <f t="shared" si="74"/>
        <v>0</v>
      </c>
      <c r="X486" s="83">
        <f t="shared" si="78"/>
        <v>0</v>
      </c>
      <c r="Y486" s="148" t="e">
        <f t="shared" si="79"/>
        <v>#DIV/0!</v>
      </c>
      <c r="Z486" s="90" t="e">
        <f t="shared" si="75"/>
        <v>#DIV/0!</v>
      </c>
    </row>
    <row r="487" spans="2:26" x14ac:dyDescent="0.25">
      <c r="B487" s="25" t="str">
        <f>IF(COUNTA(C487:C487)&gt;0,MAX($B$15:$B486)+1, "" )</f>
        <v/>
      </c>
      <c r="C487" s="38"/>
      <c r="D487" s="38"/>
      <c r="E487" s="38"/>
      <c r="F487" s="38"/>
      <c r="G487" s="38"/>
      <c r="H487" s="38"/>
      <c r="I487" s="38"/>
      <c r="J487" s="2" t="str">
        <f>IF(C487&gt;"",MAX($J$11:$J486)+1, "" )</f>
        <v/>
      </c>
      <c r="K487" s="2">
        <f t="shared" si="70"/>
        <v>0</v>
      </c>
      <c r="L487" s="31"/>
      <c r="M487" s="31"/>
      <c r="N487" s="83">
        <f>SUMIF('2 - Planting Details'!$B:$B,'1 - Project Details and Scoring'!$J487,'2 - Planting Details'!$F:$F)</f>
        <v>0</v>
      </c>
      <c r="O487" s="83">
        <f>SUMIF('2 - Planting Details'!$B:$B,'1 - Project Details and Scoring'!$J487,'2 - Planting Details'!$L:$L)+SUMIF('2 - Planting Details'!$B:$B,'1 - Project Details and Scoring'!$J487,'2 - Planting Details'!$R:$R)</f>
        <v>0</v>
      </c>
      <c r="P487" s="33"/>
      <c r="Q487" s="83">
        <f t="shared" si="71"/>
        <v>0</v>
      </c>
      <c r="R487" s="83">
        <f t="shared" si="72"/>
        <v>0</v>
      </c>
      <c r="S487" s="83">
        <f t="shared" si="76"/>
        <v>0</v>
      </c>
      <c r="T487" s="84" t="e">
        <f t="shared" si="77"/>
        <v>#DIV/0!</v>
      </c>
      <c r="V487" s="25">
        <f t="shared" si="73"/>
        <v>0</v>
      </c>
      <c r="W487" s="147">
        <f t="shared" si="74"/>
        <v>0</v>
      </c>
      <c r="X487" s="83">
        <f t="shared" si="78"/>
        <v>0</v>
      </c>
      <c r="Y487" s="148" t="e">
        <f t="shared" si="79"/>
        <v>#DIV/0!</v>
      </c>
      <c r="Z487" s="90" t="e">
        <f t="shared" si="75"/>
        <v>#DIV/0!</v>
      </c>
    </row>
    <row r="488" spans="2:26" x14ac:dyDescent="0.25">
      <c r="B488" s="25" t="str">
        <f>IF(COUNTA(C488:C488)&gt;0,MAX($B$15:$B487)+1, "" )</f>
        <v/>
      </c>
      <c r="C488" s="38"/>
      <c r="D488" s="38"/>
      <c r="E488" s="38"/>
      <c r="F488" s="38"/>
      <c r="G488" s="38"/>
      <c r="H488" s="38"/>
      <c r="I488" s="38"/>
      <c r="J488" s="2" t="str">
        <f>IF(C488&gt;"",MAX($J$11:$J487)+1, "" )</f>
        <v/>
      </c>
      <c r="K488" s="2">
        <f t="shared" si="70"/>
        <v>0</v>
      </c>
      <c r="L488" s="31"/>
      <c r="M488" s="31"/>
      <c r="N488" s="83">
        <f>SUMIF('2 - Planting Details'!$B:$B,'1 - Project Details and Scoring'!$J488,'2 - Planting Details'!$F:$F)</f>
        <v>0</v>
      </c>
      <c r="O488" s="83">
        <f>SUMIF('2 - Planting Details'!$B:$B,'1 - Project Details and Scoring'!$J488,'2 - Planting Details'!$L:$L)+SUMIF('2 - Planting Details'!$B:$B,'1 - Project Details and Scoring'!$J488,'2 - Planting Details'!$R:$R)</f>
        <v>0</v>
      </c>
      <c r="P488" s="33"/>
      <c r="Q488" s="83">
        <f t="shared" si="71"/>
        <v>0</v>
      </c>
      <c r="R488" s="83">
        <f t="shared" si="72"/>
        <v>0</v>
      </c>
      <c r="S488" s="83">
        <f t="shared" si="76"/>
        <v>0</v>
      </c>
      <c r="T488" s="84" t="e">
        <f t="shared" si="77"/>
        <v>#DIV/0!</v>
      </c>
      <c r="V488" s="25">
        <f t="shared" si="73"/>
        <v>0</v>
      </c>
      <c r="W488" s="147">
        <f t="shared" si="74"/>
        <v>0</v>
      </c>
      <c r="X488" s="83">
        <f t="shared" si="78"/>
        <v>0</v>
      </c>
      <c r="Y488" s="148" t="e">
        <f t="shared" si="79"/>
        <v>#DIV/0!</v>
      </c>
      <c r="Z488" s="90" t="e">
        <f t="shared" si="75"/>
        <v>#DIV/0!</v>
      </c>
    </row>
    <row r="489" spans="2:26" x14ac:dyDescent="0.25">
      <c r="B489" s="25" t="str">
        <f>IF(COUNTA(C489:C489)&gt;0,MAX($B$15:$B488)+1, "" )</f>
        <v/>
      </c>
      <c r="C489" s="38"/>
      <c r="D489" s="38"/>
      <c r="E489" s="38"/>
      <c r="F489" s="38"/>
      <c r="G489" s="38"/>
      <c r="H489" s="38"/>
      <c r="I489" s="38"/>
      <c r="J489" s="2" t="str">
        <f>IF(C489&gt;"",MAX($J$11:$J488)+1, "" )</f>
        <v/>
      </c>
      <c r="K489" s="2">
        <f t="shared" si="70"/>
        <v>0</v>
      </c>
      <c r="L489" s="31"/>
      <c r="M489" s="31"/>
      <c r="N489" s="83">
        <f>SUMIF('2 - Planting Details'!$B:$B,'1 - Project Details and Scoring'!$J489,'2 - Planting Details'!$F:$F)</f>
        <v>0</v>
      </c>
      <c r="O489" s="83">
        <f>SUMIF('2 - Planting Details'!$B:$B,'1 - Project Details and Scoring'!$J489,'2 - Planting Details'!$L:$L)+SUMIF('2 - Planting Details'!$B:$B,'1 - Project Details and Scoring'!$J489,'2 - Planting Details'!$R:$R)</f>
        <v>0</v>
      </c>
      <c r="P489" s="33"/>
      <c r="Q489" s="83">
        <f t="shared" si="71"/>
        <v>0</v>
      </c>
      <c r="R489" s="83">
        <f t="shared" si="72"/>
        <v>0</v>
      </c>
      <c r="S489" s="83">
        <f t="shared" si="76"/>
        <v>0</v>
      </c>
      <c r="T489" s="84" t="e">
        <f t="shared" si="77"/>
        <v>#DIV/0!</v>
      </c>
      <c r="V489" s="25">
        <f t="shared" si="73"/>
        <v>0</v>
      </c>
      <c r="W489" s="147">
        <f t="shared" si="74"/>
        <v>0</v>
      </c>
      <c r="X489" s="83">
        <f t="shared" si="78"/>
        <v>0</v>
      </c>
      <c r="Y489" s="148" t="e">
        <f t="shared" si="79"/>
        <v>#DIV/0!</v>
      </c>
      <c r="Z489" s="90" t="e">
        <f t="shared" si="75"/>
        <v>#DIV/0!</v>
      </c>
    </row>
    <row r="490" spans="2:26" x14ac:dyDescent="0.25">
      <c r="B490" s="25" t="str">
        <f>IF(COUNTA(C490:C490)&gt;0,MAX($B$15:$B489)+1, "" )</f>
        <v/>
      </c>
      <c r="C490" s="38"/>
      <c r="D490" s="38"/>
      <c r="E490" s="38"/>
      <c r="F490" s="38"/>
      <c r="G490" s="38"/>
      <c r="H490" s="38"/>
      <c r="I490" s="38"/>
      <c r="J490" s="2" t="str">
        <f>IF(C490&gt;"",MAX($J$11:$J489)+1, "" )</f>
        <v/>
      </c>
      <c r="K490" s="2">
        <f t="shared" si="70"/>
        <v>0</v>
      </c>
      <c r="L490" s="31"/>
      <c r="M490" s="31"/>
      <c r="N490" s="83">
        <f>SUMIF('2 - Planting Details'!$B:$B,'1 - Project Details and Scoring'!$J490,'2 - Planting Details'!$F:$F)</f>
        <v>0</v>
      </c>
      <c r="O490" s="83">
        <f>SUMIF('2 - Planting Details'!$B:$B,'1 - Project Details and Scoring'!$J490,'2 - Planting Details'!$L:$L)+SUMIF('2 - Planting Details'!$B:$B,'1 - Project Details and Scoring'!$J490,'2 - Planting Details'!$R:$R)</f>
        <v>0</v>
      </c>
      <c r="P490" s="33"/>
      <c r="Q490" s="83">
        <f t="shared" si="71"/>
        <v>0</v>
      </c>
      <c r="R490" s="83">
        <f t="shared" si="72"/>
        <v>0</v>
      </c>
      <c r="S490" s="83">
        <f t="shared" si="76"/>
        <v>0</v>
      </c>
      <c r="T490" s="84" t="e">
        <f t="shared" si="77"/>
        <v>#DIV/0!</v>
      </c>
      <c r="V490" s="25">
        <f t="shared" si="73"/>
        <v>0</v>
      </c>
      <c r="W490" s="147">
        <f t="shared" si="74"/>
        <v>0</v>
      </c>
      <c r="X490" s="83">
        <f t="shared" si="78"/>
        <v>0</v>
      </c>
      <c r="Y490" s="148" t="e">
        <f t="shared" si="79"/>
        <v>#DIV/0!</v>
      </c>
      <c r="Z490" s="90" t="e">
        <f t="shared" si="75"/>
        <v>#DIV/0!</v>
      </c>
    </row>
    <row r="491" spans="2:26" x14ac:dyDescent="0.25">
      <c r="B491" s="25" t="str">
        <f>IF(COUNTA(C491:C491)&gt;0,MAX($B$15:$B490)+1, "" )</f>
        <v/>
      </c>
      <c r="C491" s="38"/>
      <c r="D491" s="38"/>
      <c r="E491" s="38"/>
      <c r="F491" s="38"/>
      <c r="G491" s="38"/>
      <c r="H491" s="38"/>
      <c r="I491" s="38"/>
      <c r="J491" s="2" t="str">
        <f>IF(C491&gt;"",MAX($J$11:$J490)+1, "" )</f>
        <v/>
      </c>
      <c r="K491" s="2">
        <f t="shared" si="70"/>
        <v>0</v>
      </c>
      <c r="L491" s="31"/>
      <c r="M491" s="31"/>
      <c r="N491" s="83">
        <f>SUMIF('2 - Planting Details'!$B:$B,'1 - Project Details and Scoring'!$J491,'2 - Planting Details'!$F:$F)</f>
        <v>0</v>
      </c>
      <c r="O491" s="83">
        <f>SUMIF('2 - Planting Details'!$B:$B,'1 - Project Details and Scoring'!$J491,'2 - Planting Details'!$L:$L)+SUMIF('2 - Planting Details'!$B:$B,'1 - Project Details and Scoring'!$J491,'2 - Planting Details'!$R:$R)</f>
        <v>0</v>
      </c>
      <c r="P491" s="33"/>
      <c r="Q491" s="83">
        <f t="shared" si="71"/>
        <v>0</v>
      </c>
      <c r="R491" s="83">
        <f t="shared" si="72"/>
        <v>0</v>
      </c>
      <c r="S491" s="83">
        <f t="shared" si="76"/>
        <v>0</v>
      </c>
      <c r="T491" s="84" t="e">
        <f t="shared" si="77"/>
        <v>#DIV/0!</v>
      </c>
      <c r="V491" s="25">
        <f t="shared" si="73"/>
        <v>0</v>
      </c>
      <c r="W491" s="147">
        <f t="shared" si="74"/>
        <v>0</v>
      </c>
      <c r="X491" s="83">
        <f t="shared" si="78"/>
        <v>0</v>
      </c>
      <c r="Y491" s="148" t="e">
        <f t="shared" si="79"/>
        <v>#DIV/0!</v>
      </c>
      <c r="Z491" s="90" t="e">
        <f t="shared" si="75"/>
        <v>#DIV/0!</v>
      </c>
    </row>
    <row r="492" spans="2:26" x14ac:dyDescent="0.25">
      <c r="B492" s="25" t="str">
        <f>IF(COUNTA(C492:C492)&gt;0,MAX($B$15:$B491)+1, "" )</f>
        <v/>
      </c>
      <c r="C492" s="38"/>
      <c r="D492" s="38"/>
      <c r="E492" s="38"/>
      <c r="F492" s="38"/>
      <c r="G492" s="38"/>
      <c r="H492" s="38"/>
      <c r="I492" s="38"/>
      <c r="J492" s="2" t="str">
        <f>IF(C492&gt;"",MAX($J$11:$J491)+1, "" )</f>
        <v/>
      </c>
      <c r="K492" s="2">
        <f t="shared" si="70"/>
        <v>0</v>
      </c>
      <c r="L492" s="31"/>
      <c r="M492" s="31"/>
      <c r="N492" s="83">
        <f>SUMIF('2 - Planting Details'!$B:$B,'1 - Project Details and Scoring'!$J492,'2 - Planting Details'!$F:$F)</f>
        <v>0</v>
      </c>
      <c r="O492" s="83">
        <f>SUMIF('2 - Planting Details'!$B:$B,'1 - Project Details and Scoring'!$J492,'2 - Planting Details'!$L:$L)+SUMIF('2 - Planting Details'!$B:$B,'1 - Project Details and Scoring'!$J492,'2 - Planting Details'!$R:$R)</f>
        <v>0</v>
      </c>
      <c r="P492" s="33"/>
      <c r="Q492" s="83">
        <f t="shared" si="71"/>
        <v>0</v>
      </c>
      <c r="R492" s="83">
        <f t="shared" si="72"/>
        <v>0</v>
      </c>
      <c r="S492" s="83">
        <f t="shared" si="76"/>
        <v>0</v>
      </c>
      <c r="T492" s="84" t="e">
        <f t="shared" si="77"/>
        <v>#DIV/0!</v>
      </c>
      <c r="V492" s="25">
        <f t="shared" si="73"/>
        <v>0</v>
      </c>
      <c r="W492" s="147">
        <f t="shared" si="74"/>
        <v>0</v>
      </c>
      <c r="X492" s="83">
        <f t="shared" si="78"/>
        <v>0</v>
      </c>
      <c r="Y492" s="148" t="e">
        <f t="shared" si="79"/>
        <v>#DIV/0!</v>
      </c>
      <c r="Z492" s="90" t="e">
        <f t="shared" si="75"/>
        <v>#DIV/0!</v>
      </c>
    </row>
    <row r="493" spans="2:26" x14ac:dyDescent="0.25">
      <c r="B493" s="25" t="str">
        <f>IF(COUNTA(C493:C493)&gt;0,MAX($B$15:$B492)+1, "" )</f>
        <v/>
      </c>
      <c r="C493" s="38"/>
      <c r="D493" s="38"/>
      <c r="E493" s="38"/>
      <c r="F493" s="38"/>
      <c r="G493" s="38"/>
      <c r="H493" s="38"/>
      <c r="I493" s="38"/>
      <c r="J493" s="2" t="str">
        <f>IF(C493&gt;"",MAX($J$11:$J492)+1, "" )</f>
        <v/>
      </c>
      <c r="K493" s="2">
        <f t="shared" si="70"/>
        <v>0</v>
      </c>
      <c r="L493" s="31"/>
      <c r="M493" s="31"/>
      <c r="N493" s="83">
        <f>SUMIF('2 - Planting Details'!$B:$B,'1 - Project Details and Scoring'!$J493,'2 - Planting Details'!$F:$F)</f>
        <v>0</v>
      </c>
      <c r="O493" s="83">
        <f>SUMIF('2 - Planting Details'!$B:$B,'1 - Project Details and Scoring'!$J493,'2 - Planting Details'!$L:$L)+SUMIF('2 - Planting Details'!$B:$B,'1 - Project Details and Scoring'!$J493,'2 - Planting Details'!$R:$R)</f>
        <v>0</v>
      </c>
      <c r="P493" s="33"/>
      <c r="Q493" s="83">
        <f t="shared" si="71"/>
        <v>0</v>
      </c>
      <c r="R493" s="83">
        <f t="shared" si="72"/>
        <v>0</v>
      </c>
      <c r="S493" s="83">
        <f t="shared" si="76"/>
        <v>0</v>
      </c>
      <c r="T493" s="84" t="e">
        <f t="shared" si="77"/>
        <v>#DIV/0!</v>
      </c>
      <c r="V493" s="25">
        <f t="shared" si="73"/>
        <v>0</v>
      </c>
      <c r="W493" s="147">
        <f t="shared" si="74"/>
        <v>0</v>
      </c>
      <c r="X493" s="83">
        <f t="shared" si="78"/>
        <v>0</v>
      </c>
      <c r="Y493" s="148" t="e">
        <f t="shared" si="79"/>
        <v>#DIV/0!</v>
      </c>
      <c r="Z493" s="90" t="e">
        <f t="shared" si="75"/>
        <v>#DIV/0!</v>
      </c>
    </row>
    <row r="494" spans="2:26" x14ac:dyDescent="0.25">
      <c r="B494" s="25" t="str">
        <f>IF(COUNTA(C494:C494)&gt;0,MAX($B$15:$B493)+1, "" )</f>
        <v/>
      </c>
      <c r="C494" s="38"/>
      <c r="D494" s="38"/>
      <c r="E494" s="38"/>
      <c r="F494" s="38"/>
      <c r="G494" s="38"/>
      <c r="H494" s="38"/>
      <c r="I494" s="38"/>
      <c r="J494" s="2" t="str">
        <f>IF(C494&gt;"",MAX($J$11:$J493)+1, "" )</f>
        <v/>
      </c>
      <c r="K494" s="2">
        <f t="shared" si="70"/>
        <v>0</v>
      </c>
      <c r="L494" s="31"/>
      <c r="M494" s="31"/>
      <c r="N494" s="83">
        <f>SUMIF('2 - Planting Details'!$B:$B,'1 - Project Details and Scoring'!$J494,'2 - Planting Details'!$F:$F)</f>
        <v>0</v>
      </c>
      <c r="O494" s="83">
        <f>SUMIF('2 - Planting Details'!$B:$B,'1 - Project Details and Scoring'!$J494,'2 - Planting Details'!$L:$L)+SUMIF('2 - Planting Details'!$B:$B,'1 - Project Details and Scoring'!$J494,'2 - Planting Details'!$R:$R)</f>
        <v>0</v>
      </c>
      <c r="P494" s="33"/>
      <c r="Q494" s="83">
        <f t="shared" si="71"/>
        <v>0</v>
      </c>
      <c r="R494" s="83">
        <f t="shared" si="72"/>
        <v>0</v>
      </c>
      <c r="S494" s="83">
        <f t="shared" si="76"/>
        <v>0</v>
      </c>
      <c r="T494" s="84" t="e">
        <f t="shared" si="77"/>
        <v>#DIV/0!</v>
      </c>
      <c r="V494" s="25">
        <f t="shared" si="73"/>
        <v>0</v>
      </c>
      <c r="W494" s="147">
        <f t="shared" si="74"/>
        <v>0</v>
      </c>
      <c r="X494" s="83">
        <f t="shared" si="78"/>
        <v>0</v>
      </c>
      <c r="Y494" s="148" t="e">
        <f t="shared" si="79"/>
        <v>#DIV/0!</v>
      </c>
      <c r="Z494" s="90" t="e">
        <f t="shared" si="75"/>
        <v>#DIV/0!</v>
      </c>
    </row>
    <row r="495" spans="2:26" x14ac:dyDescent="0.25">
      <c r="B495" s="25" t="str">
        <f>IF(COUNTA(C495:C495)&gt;0,MAX($B$15:$B494)+1, "" )</f>
        <v/>
      </c>
      <c r="C495" s="38"/>
      <c r="D495" s="38"/>
      <c r="E495" s="38"/>
      <c r="F495" s="38"/>
      <c r="G495" s="38"/>
      <c r="H495" s="38"/>
      <c r="I495" s="38"/>
      <c r="J495" s="2" t="str">
        <f>IF(C495&gt;"",MAX($J$11:$J494)+1, "" )</f>
        <v/>
      </c>
      <c r="K495" s="2">
        <f t="shared" si="70"/>
        <v>0</v>
      </c>
      <c r="L495" s="31"/>
      <c r="M495" s="31"/>
      <c r="N495" s="83">
        <f>SUMIF('2 - Planting Details'!$B:$B,'1 - Project Details and Scoring'!$J495,'2 - Planting Details'!$F:$F)</f>
        <v>0</v>
      </c>
      <c r="O495" s="83">
        <f>SUMIF('2 - Planting Details'!$B:$B,'1 - Project Details and Scoring'!$J495,'2 - Planting Details'!$L:$L)+SUMIF('2 - Planting Details'!$B:$B,'1 - Project Details and Scoring'!$J495,'2 - Planting Details'!$R:$R)</f>
        <v>0</v>
      </c>
      <c r="P495" s="33"/>
      <c r="Q495" s="83">
        <f t="shared" si="71"/>
        <v>0</v>
      </c>
      <c r="R495" s="83">
        <f t="shared" si="72"/>
        <v>0</v>
      </c>
      <c r="S495" s="83">
        <f t="shared" si="76"/>
        <v>0</v>
      </c>
      <c r="T495" s="84" t="e">
        <f t="shared" si="77"/>
        <v>#DIV/0!</v>
      </c>
      <c r="V495" s="25">
        <f t="shared" si="73"/>
        <v>0</v>
      </c>
      <c r="W495" s="147">
        <f t="shared" si="74"/>
        <v>0</v>
      </c>
      <c r="X495" s="83">
        <f t="shared" si="78"/>
        <v>0</v>
      </c>
      <c r="Y495" s="148" t="e">
        <f t="shared" si="79"/>
        <v>#DIV/0!</v>
      </c>
      <c r="Z495" s="90" t="e">
        <f t="shared" si="75"/>
        <v>#DIV/0!</v>
      </c>
    </row>
    <row r="496" spans="2:26" x14ac:dyDescent="0.25">
      <c r="B496" s="25" t="str">
        <f>IF(COUNTA(C496:C496)&gt;0,MAX($B$15:$B495)+1, "" )</f>
        <v/>
      </c>
      <c r="C496" s="38"/>
      <c r="D496" s="38"/>
      <c r="E496" s="38"/>
      <c r="F496" s="38"/>
      <c r="G496" s="38"/>
      <c r="H496" s="38"/>
      <c r="I496" s="38"/>
      <c r="J496" s="2" t="str">
        <f>IF(C496&gt;"",MAX($J$11:$J495)+1, "" )</f>
        <v/>
      </c>
      <c r="K496" s="2">
        <f t="shared" si="70"/>
        <v>0</v>
      </c>
      <c r="L496" s="31"/>
      <c r="M496" s="31"/>
      <c r="N496" s="83">
        <f>SUMIF('2 - Planting Details'!$B:$B,'1 - Project Details and Scoring'!$J496,'2 - Planting Details'!$F:$F)</f>
        <v>0</v>
      </c>
      <c r="O496" s="83">
        <f>SUMIF('2 - Planting Details'!$B:$B,'1 - Project Details and Scoring'!$J496,'2 - Planting Details'!$L:$L)+SUMIF('2 - Planting Details'!$B:$B,'1 - Project Details and Scoring'!$J496,'2 - Planting Details'!$R:$R)</f>
        <v>0</v>
      </c>
      <c r="P496" s="33"/>
      <c r="Q496" s="83">
        <f t="shared" si="71"/>
        <v>0</v>
      </c>
      <c r="R496" s="83">
        <f t="shared" si="72"/>
        <v>0</v>
      </c>
      <c r="S496" s="83">
        <f t="shared" si="76"/>
        <v>0</v>
      </c>
      <c r="T496" s="84" t="e">
        <f t="shared" si="77"/>
        <v>#DIV/0!</v>
      </c>
      <c r="V496" s="25">
        <f t="shared" si="73"/>
        <v>0</v>
      </c>
      <c r="W496" s="147">
        <f t="shared" si="74"/>
        <v>0</v>
      </c>
      <c r="X496" s="83">
        <f t="shared" si="78"/>
        <v>0</v>
      </c>
      <c r="Y496" s="148" t="e">
        <f t="shared" si="79"/>
        <v>#DIV/0!</v>
      </c>
      <c r="Z496" s="90" t="e">
        <f t="shared" si="75"/>
        <v>#DIV/0!</v>
      </c>
    </row>
    <row r="497" spans="2:26" x14ac:dyDescent="0.25">
      <c r="B497" s="25" t="str">
        <f>IF(COUNTA(C497:C497)&gt;0,MAX($B$15:$B496)+1, "" )</f>
        <v/>
      </c>
      <c r="C497" s="38"/>
      <c r="D497" s="38"/>
      <c r="E497" s="38"/>
      <c r="F497" s="38"/>
      <c r="G497" s="38"/>
      <c r="H497" s="38"/>
      <c r="I497" s="38"/>
      <c r="J497" s="2" t="str">
        <f>IF(C497&gt;"",MAX($J$11:$J496)+1, "" )</f>
        <v/>
      </c>
      <c r="K497" s="2">
        <f t="shared" si="70"/>
        <v>0</v>
      </c>
      <c r="L497" s="31"/>
      <c r="M497" s="31"/>
      <c r="N497" s="83">
        <f>SUMIF('2 - Planting Details'!$B:$B,'1 - Project Details and Scoring'!$J497,'2 - Planting Details'!$F:$F)</f>
        <v>0</v>
      </c>
      <c r="O497" s="83">
        <f>SUMIF('2 - Planting Details'!$B:$B,'1 - Project Details and Scoring'!$J497,'2 - Planting Details'!$L:$L)+SUMIF('2 - Planting Details'!$B:$B,'1 - Project Details and Scoring'!$J497,'2 - Planting Details'!$R:$R)</f>
        <v>0</v>
      </c>
      <c r="P497" s="33"/>
      <c r="Q497" s="83">
        <f t="shared" si="71"/>
        <v>0</v>
      </c>
      <c r="R497" s="83">
        <f t="shared" si="72"/>
        <v>0</v>
      </c>
      <c r="S497" s="83">
        <f t="shared" si="76"/>
        <v>0</v>
      </c>
      <c r="T497" s="84" t="e">
        <f t="shared" si="77"/>
        <v>#DIV/0!</v>
      </c>
      <c r="V497" s="25">
        <f t="shared" si="73"/>
        <v>0</v>
      </c>
      <c r="W497" s="147">
        <f t="shared" si="74"/>
        <v>0</v>
      </c>
      <c r="X497" s="83">
        <f t="shared" si="78"/>
        <v>0</v>
      </c>
      <c r="Y497" s="148" t="e">
        <f t="shared" si="79"/>
        <v>#DIV/0!</v>
      </c>
      <c r="Z497" s="90" t="e">
        <f t="shared" si="75"/>
        <v>#DIV/0!</v>
      </c>
    </row>
    <row r="498" spans="2:26" x14ac:dyDescent="0.25">
      <c r="B498" s="25" t="str">
        <f>IF(COUNTA(C498:C498)&gt;0,MAX($B$15:$B497)+1, "" )</f>
        <v/>
      </c>
      <c r="C498" s="38"/>
      <c r="D498" s="38"/>
      <c r="E498" s="38"/>
      <c r="F498" s="38"/>
      <c r="G498" s="38"/>
      <c r="H498" s="38"/>
      <c r="I498" s="38"/>
      <c r="J498" s="2" t="str">
        <f>IF(C498&gt;"",MAX($J$11:$J497)+1, "" )</f>
        <v/>
      </c>
      <c r="K498" s="2">
        <f t="shared" si="70"/>
        <v>0</v>
      </c>
      <c r="L498" s="31"/>
      <c r="M498" s="31"/>
      <c r="N498" s="83">
        <f>SUMIF('2 - Planting Details'!$B:$B,'1 - Project Details and Scoring'!$J498,'2 - Planting Details'!$F:$F)</f>
        <v>0</v>
      </c>
      <c r="O498" s="83">
        <f>SUMIF('2 - Planting Details'!$B:$B,'1 - Project Details and Scoring'!$J498,'2 - Planting Details'!$L:$L)+SUMIF('2 - Planting Details'!$B:$B,'1 - Project Details and Scoring'!$J498,'2 - Planting Details'!$R:$R)</f>
        <v>0</v>
      </c>
      <c r="P498" s="33"/>
      <c r="Q498" s="83">
        <f t="shared" si="71"/>
        <v>0</v>
      </c>
      <c r="R498" s="83">
        <f t="shared" si="72"/>
        <v>0</v>
      </c>
      <c r="S498" s="83">
        <f t="shared" si="76"/>
        <v>0</v>
      </c>
      <c r="T498" s="84" t="e">
        <f t="shared" si="77"/>
        <v>#DIV/0!</v>
      </c>
      <c r="V498" s="25">
        <f t="shared" si="73"/>
        <v>0</v>
      </c>
      <c r="W498" s="147">
        <f t="shared" si="74"/>
        <v>0</v>
      </c>
      <c r="X498" s="83">
        <f t="shared" si="78"/>
        <v>0</v>
      </c>
      <c r="Y498" s="148" t="e">
        <f t="shared" si="79"/>
        <v>#DIV/0!</v>
      </c>
      <c r="Z498" s="90" t="e">
        <f t="shared" si="75"/>
        <v>#DIV/0!</v>
      </c>
    </row>
    <row r="499" spans="2:26" x14ac:dyDescent="0.25">
      <c r="B499" s="25" t="str">
        <f>IF(COUNTA(C499:C499)&gt;0,MAX($B$15:$B498)+1, "" )</f>
        <v/>
      </c>
      <c r="C499" s="38"/>
      <c r="D499" s="38"/>
      <c r="E499" s="38"/>
      <c r="F499" s="38"/>
      <c r="G499" s="38"/>
      <c r="H499" s="38"/>
      <c r="I499" s="38"/>
      <c r="J499" s="2" t="str">
        <f>IF(C499&gt;"",MAX($J$11:$J498)+1, "" )</f>
        <v/>
      </c>
      <c r="K499" s="2">
        <f t="shared" si="70"/>
        <v>0</v>
      </c>
      <c r="L499" s="31"/>
      <c r="M499" s="31"/>
      <c r="N499" s="83">
        <f>SUMIF('2 - Planting Details'!$B:$B,'1 - Project Details and Scoring'!$J499,'2 - Planting Details'!$F:$F)</f>
        <v>0</v>
      </c>
      <c r="O499" s="83">
        <f>SUMIF('2 - Planting Details'!$B:$B,'1 - Project Details and Scoring'!$J499,'2 - Planting Details'!$L:$L)+SUMIF('2 - Planting Details'!$B:$B,'1 - Project Details and Scoring'!$J499,'2 - Planting Details'!$R:$R)</f>
        <v>0</v>
      </c>
      <c r="P499" s="33"/>
      <c r="Q499" s="83">
        <f t="shared" si="71"/>
        <v>0</v>
      </c>
      <c r="R499" s="83">
        <f t="shared" si="72"/>
        <v>0</v>
      </c>
      <c r="S499" s="83">
        <f t="shared" si="76"/>
        <v>0</v>
      </c>
      <c r="T499" s="84" t="e">
        <f t="shared" si="77"/>
        <v>#DIV/0!</v>
      </c>
      <c r="V499" s="25">
        <f t="shared" si="73"/>
        <v>0</v>
      </c>
      <c r="W499" s="147">
        <f t="shared" si="74"/>
        <v>0</v>
      </c>
      <c r="X499" s="83">
        <f t="shared" si="78"/>
        <v>0</v>
      </c>
      <c r="Y499" s="148" t="e">
        <f t="shared" si="79"/>
        <v>#DIV/0!</v>
      </c>
      <c r="Z499" s="90" t="e">
        <f t="shared" si="75"/>
        <v>#DIV/0!</v>
      </c>
    </row>
    <row r="500" spans="2:26" x14ac:dyDescent="0.25">
      <c r="B500" s="25" t="str">
        <f>IF(COUNTA(C500:C500)&gt;0,MAX($B$15:$B499)+1, "" )</f>
        <v/>
      </c>
      <c r="C500" s="38"/>
      <c r="D500" s="38"/>
      <c r="E500" s="38"/>
      <c r="F500" s="38"/>
      <c r="G500" s="38"/>
      <c r="H500" s="38"/>
      <c r="I500" s="38"/>
      <c r="J500" s="2" t="str">
        <f>IF(C500&gt;"",MAX($J$11:$J499)+1, "" )</f>
        <v/>
      </c>
      <c r="K500" s="2">
        <f t="shared" si="70"/>
        <v>0</v>
      </c>
      <c r="L500" s="31"/>
      <c r="M500" s="31"/>
      <c r="N500" s="83">
        <f>SUMIF('2 - Planting Details'!$B:$B,'1 - Project Details and Scoring'!$J500,'2 - Planting Details'!$F:$F)</f>
        <v>0</v>
      </c>
      <c r="O500" s="83">
        <f>SUMIF('2 - Planting Details'!$B:$B,'1 - Project Details and Scoring'!$J500,'2 - Planting Details'!$L:$L)+SUMIF('2 - Planting Details'!$B:$B,'1 - Project Details and Scoring'!$J500,'2 - Planting Details'!$R:$R)</f>
        <v>0</v>
      </c>
      <c r="P500" s="33"/>
      <c r="Q500" s="83">
        <f t="shared" si="71"/>
        <v>0</v>
      </c>
      <c r="R500" s="83">
        <f t="shared" si="72"/>
        <v>0</v>
      </c>
      <c r="S500" s="83">
        <f t="shared" si="76"/>
        <v>0</v>
      </c>
      <c r="T500" s="84" t="e">
        <f t="shared" si="77"/>
        <v>#DIV/0!</v>
      </c>
      <c r="V500" s="25">
        <f t="shared" si="73"/>
        <v>0</v>
      </c>
      <c r="W500" s="147">
        <f t="shared" si="74"/>
        <v>0</v>
      </c>
      <c r="X500" s="83">
        <f t="shared" si="78"/>
        <v>0</v>
      </c>
      <c r="Y500" s="148" t="e">
        <f t="shared" si="79"/>
        <v>#DIV/0!</v>
      </c>
      <c r="Z500" s="90" t="e">
        <f t="shared" si="75"/>
        <v>#DIV/0!</v>
      </c>
    </row>
    <row r="501" spans="2:26" ht="15.75" customHeight="1" x14ac:dyDescent="0.25">
      <c r="B501" s="25" t="str">
        <f>IF(COUNTA(C501:C501)&gt;0,MAX($B$15:$B500)+1, "" )</f>
        <v/>
      </c>
      <c r="C501" s="38"/>
      <c r="D501" s="38"/>
      <c r="E501" s="38"/>
      <c r="F501" s="38"/>
      <c r="G501" s="38"/>
      <c r="H501" s="38"/>
      <c r="I501" s="38"/>
      <c r="J501" s="2" t="str">
        <f>IF(C501&gt;"",MAX($J$11:$J500)+1, "" )</f>
        <v/>
      </c>
      <c r="K501" s="2">
        <f t="shared" si="70"/>
        <v>0</v>
      </c>
      <c r="L501" s="31"/>
      <c r="M501" s="31"/>
      <c r="N501" s="83">
        <f>SUMIF('2 - Planting Details'!$B:$B,'1 - Project Details and Scoring'!$J501,'2 - Planting Details'!$F:$F)</f>
        <v>0</v>
      </c>
      <c r="O501" s="83">
        <f>SUMIF('2 - Planting Details'!$B:$B,'1 - Project Details and Scoring'!$J501,'2 - Planting Details'!$L:$L)+SUMIF('2 - Planting Details'!$B:$B,'1 - Project Details and Scoring'!$J501,'2 - Planting Details'!$R:$R)</f>
        <v>0</v>
      </c>
      <c r="P501" s="33"/>
      <c r="Q501" s="83">
        <f t="shared" si="71"/>
        <v>0</v>
      </c>
      <c r="R501" s="83">
        <f t="shared" si="72"/>
        <v>0</v>
      </c>
      <c r="S501" s="83">
        <f t="shared" si="76"/>
        <v>0</v>
      </c>
      <c r="T501" s="84" t="e">
        <f t="shared" si="77"/>
        <v>#DIV/0!</v>
      </c>
      <c r="V501" s="25">
        <f t="shared" si="73"/>
        <v>0</v>
      </c>
      <c r="W501" s="147">
        <f t="shared" si="74"/>
        <v>0</v>
      </c>
      <c r="X501" s="83">
        <f t="shared" si="78"/>
        <v>0</v>
      </c>
      <c r="Y501" s="148" t="e">
        <f t="shared" si="79"/>
        <v>#DIV/0!</v>
      </c>
      <c r="Z501" s="90" t="e">
        <f t="shared" si="75"/>
        <v>#DIV/0!</v>
      </c>
    </row>
    <row r="502" spans="2:26" ht="18" customHeight="1" x14ac:dyDescent="0.25">
      <c r="N502" s="34"/>
      <c r="O502" s="34"/>
      <c r="P502" s="34"/>
      <c r="Q502" s="34"/>
      <c r="R502" s="34"/>
    </row>
    <row r="503" spans="2:26" x14ac:dyDescent="0.25"/>
    <row r="504" spans="2:26" x14ac:dyDescent="0.25"/>
    <row r="505" spans="2:26" x14ac:dyDescent="0.25"/>
  </sheetData>
  <sheetProtection password="CC6B" sheet="1" objects="1" scenarios="1"/>
  <mergeCells count="18">
    <mergeCell ref="B2:I4"/>
    <mergeCell ref="C15:C16"/>
    <mergeCell ref="F15:F16"/>
    <mergeCell ref="G15:G16"/>
    <mergeCell ref="H15:H16"/>
    <mergeCell ref="B14:B16"/>
    <mergeCell ref="D15:D16"/>
    <mergeCell ref="I15:I16"/>
    <mergeCell ref="G14:I14"/>
    <mergeCell ref="E11:I11"/>
    <mergeCell ref="E9:I9"/>
    <mergeCell ref="E15:E16"/>
    <mergeCell ref="B5:D5"/>
    <mergeCell ref="N14:O14"/>
    <mergeCell ref="Q15:T15"/>
    <mergeCell ref="V15:Y15"/>
    <mergeCell ref="Z15:Z16"/>
    <mergeCell ref="Q14:Z14"/>
  </mergeCells>
  <conditionalFormatting sqref="E9">
    <cfRule type="expression" dxfId="17" priority="17">
      <formula>ISBLANK($E$9)</formula>
    </cfRule>
  </conditionalFormatting>
  <conditionalFormatting sqref="E11">
    <cfRule type="expression" dxfId="16" priority="16">
      <formula>ISBLANK($E$11)</formula>
    </cfRule>
  </conditionalFormatting>
  <conditionalFormatting sqref="C18:C501 E18:I501">
    <cfRule type="expression" dxfId="15" priority="46">
      <formula>AND($B18&lt;&gt;"",C18="",COUNTBLANK($C18:$H18)&gt;0)</formula>
    </cfRule>
  </conditionalFormatting>
  <dataValidations count="3">
    <dataValidation type="list" allowBlank="1" showInputMessage="1" showErrorMessage="1" sqref="F18:G501">
      <formula1>Urban_Area</formula1>
    </dataValidation>
    <dataValidation type="list" allowBlank="1" showInputMessage="1" showErrorMessage="1" sqref="H18:H501">
      <formula1>TreeCover</formula1>
    </dataValidation>
    <dataValidation type="list" allowBlank="1" showInputMessage="1" showErrorMessage="1" sqref="I18:I501">
      <formula1>Tree_Cover_Method</formula1>
    </dataValidation>
  </dataValidations>
  <hyperlinks>
    <hyperlink ref="B5" r:id="rId1" display="Click here to acces the FC Map Browser"/>
  </hyperlinks>
  <pageMargins left="0.70866141732283472" right="0.70866141732283472" top="0.74803149606299213" bottom="0.74803149606299213" header="0.31496062992125984" footer="0.31496062992125984"/>
  <pageSetup paperSize="9" scale="82" fitToHeight="0" orientation="landscape" r:id="rId2"/>
  <headerFooter>
    <oddFooter>&amp;CUrban Tree Challenge Fund Application Form Annex - 2019/2020 - v1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M505"/>
  <sheetViews>
    <sheetView showGridLines="0" showRowColHeaders="0" topLeftCell="A5" zoomScaleNormal="100" workbookViewId="0">
      <selection activeCell="C18" sqref="C18"/>
    </sheetView>
  </sheetViews>
  <sheetFormatPr defaultColWidth="0" defaultRowHeight="15" zeroHeight="1" x14ac:dyDescent="0.25"/>
  <cols>
    <col min="1" max="1" width="3" style="22" customWidth="1"/>
    <col min="2" max="2" width="4.7109375" style="22" customWidth="1"/>
    <col min="3" max="3" width="24.85546875" style="22" customWidth="1"/>
    <col min="4" max="4" width="16.42578125" style="22" customWidth="1"/>
    <col min="5" max="5" width="11.42578125" style="22" customWidth="1"/>
    <col min="6" max="6" width="10.85546875" style="22" customWidth="1"/>
    <col min="7" max="7" width="13.140625" style="22" customWidth="1"/>
    <col min="8" max="8" width="14" style="92" customWidth="1"/>
    <col min="9" max="9" width="16.5703125" style="22" customWidth="1"/>
    <col min="10" max="10" width="13.140625" style="22" customWidth="1"/>
    <col min="11" max="11" width="20.7109375" style="22" customWidth="1"/>
    <col min="12" max="12" width="11.85546875" style="22" customWidth="1"/>
    <col min="13" max="14" width="11" style="22" customWidth="1"/>
    <col min="15" max="15" width="14.7109375" style="22" customWidth="1"/>
    <col min="16" max="16" width="11.42578125" style="22" customWidth="1"/>
    <col min="17" max="17" width="21.28515625" style="22" customWidth="1"/>
    <col min="18" max="18" width="12.42578125" style="22" customWidth="1"/>
    <col min="19" max="19" width="11.7109375" style="22" customWidth="1"/>
    <col min="20" max="20" width="10.85546875" style="22" customWidth="1"/>
    <col min="21" max="21" width="16.140625" style="22" customWidth="1"/>
    <col min="22" max="22" width="11.140625" style="22" customWidth="1"/>
    <col min="23" max="23" width="23" style="22" customWidth="1"/>
    <col min="24" max="24" width="17.140625" style="22" customWidth="1"/>
    <col min="25" max="25" width="68.140625" style="22" customWidth="1"/>
    <col min="26" max="30" width="9.140625" style="22" hidden="1" customWidth="1"/>
    <col min="31" max="31" width="31.140625" style="22" hidden="1" customWidth="1"/>
    <col min="32" max="32" width="15.140625" style="22" hidden="1" customWidth="1"/>
    <col min="33" max="34" width="13.7109375" style="22" hidden="1" customWidth="1"/>
    <col min="35" max="37" width="13.5703125" style="22" hidden="1" customWidth="1"/>
    <col min="38" max="38" width="50.28515625" style="22" hidden="1" customWidth="1"/>
    <col min="39" max="39" width="4.28515625" style="22" customWidth="1"/>
    <col min="40" max="16384" width="9.140625" style="22" hidden="1"/>
  </cols>
  <sheetData>
    <row r="1" spans="2:38" ht="9.75" customHeight="1" x14ac:dyDescent="0.25"/>
    <row r="2" spans="2:38" ht="15" customHeight="1" x14ac:dyDescent="0.25">
      <c r="B2" s="261" t="s">
        <v>603</v>
      </c>
      <c r="C2" s="262"/>
      <c r="D2" s="262"/>
      <c r="E2" s="262"/>
      <c r="F2" s="262"/>
      <c r="G2" s="262"/>
      <c r="H2" s="262"/>
      <c r="I2" s="262"/>
      <c r="J2" s="262"/>
      <c r="K2" s="262"/>
      <c r="L2" s="262"/>
      <c r="M2" s="262"/>
      <c r="N2" s="262"/>
      <c r="O2" s="262"/>
      <c r="P2" s="262"/>
      <c r="Q2" s="262"/>
      <c r="R2" s="262"/>
      <c r="S2" s="262"/>
      <c r="T2" s="263"/>
      <c r="U2"/>
      <c r="V2"/>
      <c r="W2"/>
      <c r="X2"/>
      <c r="Y2"/>
    </row>
    <row r="3" spans="2:38" ht="15" customHeight="1" x14ac:dyDescent="0.25">
      <c r="B3" s="264"/>
      <c r="C3" s="265"/>
      <c r="D3" s="265"/>
      <c r="E3" s="265"/>
      <c r="F3" s="265"/>
      <c r="G3" s="265"/>
      <c r="H3" s="265"/>
      <c r="I3" s="265"/>
      <c r="J3" s="265"/>
      <c r="K3" s="265"/>
      <c r="L3" s="265"/>
      <c r="M3" s="265"/>
      <c r="N3" s="265"/>
      <c r="O3" s="265"/>
      <c r="P3" s="265"/>
      <c r="Q3" s="265"/>
      <c r="R3" s="265"/>
      <c r="S3" s="265"/>
      <c r="T3" s="266"/>
      <c r="U3"/>
      <c r="V3"/>
      <c r="W3"/>
      <c r="X3"/>
      <c r="Y3"/>
    </row>
    <row r="4" spans="2:38" ht="270.75" customHeight="1" x14ac:dyDescent="0.25">
      <c r="B4" s="267"/>
      <c r="C4" s="268"/>
      <c r="D4" s="268"/>
      <c r="E4" s="268"/>
      <c r="F4" s="268"/>
      <c r="G4" s="268"/>
      <c r="H4" s="268"/>
      <c r="I4" s="268"/>
      <c r="J4" s="268"/>
      <c r="K4" s="268"/>
      <c r="L4" s="268"/>
      <c r="M4" s="268"/>
      <c r="N4" s="268"/>
      <c r="O4" s="268"/>
      <c r="P4" s="268"/>
      <c r="Q4" s="268"/>
      <c r="R4" s="268"/>
      <c r="S4" s="268"/>
      <c r="T4" s="269"/>
      <c r="U4"/>
      <c r="V4"/>
      <c r="W4"/>
      <c r="X4"/>
      <c r="Y4"/>
    </row>
    <row r="5" spans="2:38" ht="9.75" customHeight="1" x14ac:dyDescent="0.25"/>
    <row r="6" spans="2:38" s="142" customFormat="1" ht="9.75" customHeight="1" x14ac:dyDescent="0.25"/>
    <row r="7" spans="2:38" ht="18.75" x14ac:dyDescent="0.3">
      <c r="C7" s="20" t="s">
        <v>439</v>
      </c>
    </row>
    <row r="8" spans="2:38" x14ac:dyDescent="0.25">
      <c r="C8" s="226">
        <v>1</v>
      </c>
    </row>
    <row r="9" spans="2:38" x14ac:dyDescent="0.25">
      <c r="C9" s="18" t="s">
        <v>471</v>
      </c>
      <c r="E9" s="279" t="str">
        <f>IF('1 - Project Details and Scoring'!$E$9="","",'1 - Project Details and Scoring'!$E$9)</f>
        <v/>
      </c>
      <c r="F9" s="280"/>
      <c r="G9" s="280"/>
      <c r="H9" s="280"/>
      <c r="I9" s="280"/>
      <c r="J9" s="280"/>
      <c r="K9" s="280"/>
      <c r="L9" s="280"/>
      <c r="M9" s="281"/>
    </row>
    <row r="10" spans="2:38" ht="8.25" customHeight="1" x14ac:dyDescent="0.25">
      <c r="C10" s="227">
        <v>1</v>
      </c>
      <c r="D10" s="16"/>
      <c r="E10" s="17"/>
      <c r="F10" s="17"/>
      <c r="G10" s="17"/>
      <c r="H10" s="17"/>
      <c r="I10" s="17"/>
      <c r="J10" s="17"/>
      <c r="K10" s="17"/>
      <c r="L10" s="17"/>
      <c r="M10" s="17"/>
    </row>
    <row r="11" spans="2:38" ht="15.75" thickBot="1" x14ac:dyDescent="0.3">
      <c r="C11" s="18" t="s">
        <v>470</v>
      </c>
      <c r="E11" s="279" t="str">
        <f>IF('1 - Project Details and Scoring'!$E$11="","",'1 - Project Details and Scoring'!$E$11)</f>
        <v/>
      </c>
      <c r="F11" s="280"/>
      <c r="G11" s="280"/>
      <c r="H11" s="280"/>
      <c r="I11" s="280"/>
      <c r="J11" s="280"/>
      <c r="K11" s="280"/>
      <c r="L11" s="280"/>
      <c r="M11" s="281"/>
    </row>
    <row r="12" spans="2:38" ht="30" customHeight="1" thickBot="1" x14ac:dyDescent="0.3">
      <c r="C12" s="226">
        <v>1</v>
      </c>
      <c r="AG12" s="276" t="s">
        <v>481</v>
      </c>
      <c r="AH12" s="277"/>
      <c r="AI12" s="277"/>
      <c r="AJ12" s="277"/>
      <c r="AK12" s="277"/>
      <c r="AL12" s="278"/>
    </row>
    <row r="13" spans="2:38" x14ac:dyDescent="0.25">
      <c r="B13" s="29" t="s">
        <v>445</v>
      </c>
      <c r="C13" s="29" t="s">
        <v>446</v>
      </c>
      <c r="D13" s="29" t="s">
        <v>447</v>
      </c>
      <c r="E13" s="29" t="s">
        <v>448</v>
      </c>
      <c r="F13" s="29" t="s">
        <v>449</v>
      </c>
      <c r="G13" s="29" t="s">
        <v>450</v>
      </c>
      <c r="H13" s="75" t="s">
        <v>451</v>
      </c>
      <c r="I13" s="29" t="s">
        <v>452</v>
      </c>
      <c r="J13" s="29" t="s">
        <v>453</v>
      </c>
      <c r="K13" s="29" t="s">
        <v>455</v>
      </c>
      <c r="L13" s="29" t="s">
        <v>456</v>
      </c>
      <c r="M13" s="29" t="s">
        <v>457</v>
      </c>
      <c r="N13" s="29" t="s">
        <v>458</v>
      </c>
      <c r="O13" s="29" t="s">
        <v>459</v>
      </c>
      <c r="P13" s="29" t="s">
        <v>460</v>
      </c>
      <c r="Q13" s="29" t="s">
        <v>461</v>
      </c>
      <c r="R13" s="29" t="s">
        <v>462</v>
      </c>
      <c r="S13" s="29" t="s">
        <v>463</v>
      </c>
      <c r="T13" s="29" t="s">
        <v>464</v>
      </c>
      <c r="U13" s="29" t="s">
        <v>466</v>
      </c>
      <c r="V13" s="29" t="s">
        <v>465</v>
      </c>
      <c r="W13" s="29" t="s">
        <v>467</v>
      </c>
      <c r="X13" s="29" t="s">
        <v>515</v>
      </c>
      <c r="Y13" s="29" t="s">
        <v>568</v>
      </c>
      <c r="Z13" s="30" t="s">
        <v>477</v>
      </c>
      <c r="AA13" s="30" t="s">
        <v>477</v>
      </c>
      <c r="AB13" s="30" t="s">
        <v>477</v>
      </c>
      <c r="AC13" s="30" t="s">
        <v>477</v>
      </c>
      <c r="AD13" s="30" t="s">
        <v>477</v>
      </c>
      <c r="AE13" s="30" t="s">
        <v>477</v>
      </c>
      <c r="AF13" s="41" t="s">
        <v>477</v>
      </c>
      <c r="AG13" s="107" t="s">
        <v>477</v>
      </c>
      <c r="AH13" s="108" t="s">
        <v>477</v>
      </c>
      <c r="AI13" s="109" t="s">
        <v>477</v>
      </c>
      <c r="AJ13" s="112" t="s">
        <v>477</v>
      </c>
      <c r="AK13" s="113" t="s">
        <v>477</v>
      </c>
      <c r="AL13" s="126" t="s">
        <v>477</v>
      </c>
    </row>
    <row r="14" spans="2:38" ht="15" customHeight="1" x14ac:dyDescent="0.25">
      <c r="B14" s="251" t="s">
        <v>14</v>
      </c>
      <c r="C14" s="242" t="s">
        <v>0</v>
      </c>
      <c r="D14" s="242" t="s">
        <v>468</v>
      </c>
      <c r="E14" s="285" t="s">
        <v>11</v>
      </c>
      <c r="F14" s="270" t="s">
        <v>2</v>
      </c>
      <c r="G14" s="271"/>
      <c r="H14" s="271"/>
      <c r="I14" s="271"/>
      <c r="J14" s="271"/>
      <c r="K14" s="271"/>
      <c r="L14" s="271"/>
      <c r="M14" s="271"/>
      <c r="N14" s="271"/>
      <c r="O14" s="271"/>
      <c r="P14" s="271"/>
      <c r="Q14" s="271"/>
      <c r="R14" s="271"/>
      <c r="S14" s="271"/>
      <c r="T14" s="271"/>
      <c r="U14" s="271"/>
      <c r="V14" s="271"/>
      <c r="W14" s="272"/>
      <c r="X14" s="273" t="s">
        <v>584</v>
      </c>
      <c r="Y14" s="282" t="s">
        <v>569</v>
      </c>
      <c r="AG14" s="42"/>
      <c r="AH14" s="28"/>
      <c r="AI14" s="32"/>
      <c r="AJ14" s="114"/>
      <c r="AK14" s="106"/>
      <c r="AL14" s="127"/>
    </row>
    <row r="15" spans="2:38" ht="15" customHeight="1" thickBot="1" x14ac:dyDescent="0.3">
      <c r="B15" s="251"/>
      <c r="C15" s="242"/>
      <c r="D15" s="242"/>
      <c r="E15" s="285"/>
      <c r="F15" s="289" t="s">
        <v>3</v>
      </c>
      <c r="G15" s="290"/>
      <c r="H15" s="290"/>
      <c r="I15" s="290"/>
      <c r="J15" s="290"/>
      <c r="K15" s="291"/>
      <c r="L15" s="292" t="s">
        <v>4</v>
      </c>
      <c r="M15" s="292"/>
      <c r="N15" s="292"/>
      <c r="O15" s="292"/>
      <c r="P15" s="292"/>
      <c r="Q15" s="293"/>
      <c r="R15" s="294" t="s">
        <v>5</v>
      </c>
      <c r="S15" s="294"/>
      <c r="T15" s="294"/>
      <c r="U15" s="294"/>
      <c r="V15" s="294"/>
      <c r="W15" s="295"/>
      <c r="X15" s="274"/>
      <c r="Y15" s="283"/>
      <c r="AG15" s="42"/>
      <c r="AH15" s="28"/>
      <c r="AI15" s="32"/>
      <c r="AJ15" s="115"/>
      <c r="AK15" s="32"/>
      <c r="AL15" s="128"/>
    </row>
    <row r="16" spans="2:38" ht="73.5" customHeight="1" thickBot="1" x14ac:dyDescent="0.3">
      <c r="B16" s="252"/>
      <c r="C16" s="243"/>
      <c r="D16" s="243"/>
      <c r="E16" s="286"/>
      <c r="F16" s="222" t="s">
        <v>564</v>
      </c>
      <c r="G16" s="223" t="s">
        <v>563</v>
      </c>
      <c r="H16" s="223" t="s">
        <v>540</v>
      </c>
      <c r="I16" s="223" t="s">
        <v>585</v>
      </c>
      <c r="J16" s="223" t="s">
        <v>561</v>
      </c>
      <c r="K16" s="224" t="s">
        <v>562</v>
      </c>
      <c r="L16" s="225" t="s">
        <v>565</v>
      </c>
      <c r="M16" s="287" t="s">
        <v>566</v>
      </c>
      <c r="N16" s="287"/>
      <c r="O16" s="219" t="s">
        <v>585</v>
      </c>
      <c r="P16" s="219" t="s">
        <v>561</v>
      </c>
      <c r="Q16" s="220" t="s">
        <v>562</v>
      </c>
      <c r="R16" s="221" t="s">
        <v>564</v>
      </c>
      <c r="S16" s="288" t="s">
        <v>567</v>
      </c>
      <c r="T16" s="288"/>
      <c r="U16" s="217" t="s">
        <v>585</v>
      </c>
      <c r="V16" s="217" t="s">
        <v>561</v>
      </c>
      <c r="W16" s="218" t="s">
        <v>562</v>
      </c>
      <c r="X16" s="275"/>
      <c r="Y16" s="284"/>
      <c r="Z16" s="22" t="s">
        <v>441</v>
      </c>
      <c r="AA16" s="22" t="s">
        <v>442</v>
      </c>
      <c r="AE16" s="18" t="s">
        <v>478</v>
      </c>
      <c r="AG16" s="123" t="s">
        <v>479</v>
      </c>
      <c r="AH16" s="124" t="s">
        <v>480</v>
      </c>
      <c r="AI16" s="125" t="s">
        <v>543</v>
      </c>
      <c r="AJ16" s="123" t="s">
        <v>541</v>
      </c>
      <c r="AK16" s="125" t="s">
        <v>544</v>
      </c>
      <c r="AL16" s="129" t="s">
        <v>545</v>
      </c>
    </row>
    <row r="17" spans="2:39" s="1" customFormat="1" ht="24.75" customHeight="1" x14ac:dyDescent="0.25">
      <c r="B17" s="173" t="s">
        <v>15</v>
      </c>
      <c r="C17" s="3" t="s">
        <v>6</v>
      </c>
      <c r="D17" s="3" t="s">
        <v>469</v>
      </c>
      <c r="E17" s="216" t="s">
        <v>443</v>
      </c>
      <c r="F17" s="211">
        <v>10</v>
      </c>
      <c r="G17" s="212" t="s">
        <v>574</v>
      </c>
      <c r="H17" s="212" t="s">
        <v>599</v>
      </c>
      <c r="I17" s="213" t="s">
        <v>425</v>
      </c>
      <c r="J17" s="213" t="s">
        <v>424</v>
      </c>
      <c r="K17" s="214"/>
      <c r="L17" s="215">
        <v>250</v>
      </c>
      <c r="M17" s="210">
        <v>1</v>
      </c>
      <c r="N17" s="210">
        <v>1</v>
      </c>
      <c r="O17" s="206" t="s">
        <v>425</v>
      </c>
      <c r="P17" s="207" t="s">
        <v>424</v>
      </c>
      <c r="Q17" s="208"/>
      <c r="R17" s="209">
        <v>250</v>
      </c>
      <c r="S17" s="205">
        <v>1</v>
      </c>
      <c r="T17" s="205">
        <v>1</v>
      </c>
      <c r="U17" s="202" t="s">
        <v>425</v>
      </c>
      <c r="V17" s="203" t="s">
        <v>424</v>
      </c>
      <c r="W17" s="204"/>
      <c r="X17" s="200"/>
      <c r="Y17" s="201"/>
      <c r="AE17" s="27" t="s">
        <v>500</v>
      </c>
      <c r="AG17" s="118"/>
      <c r="AH17" s="119"/>
      <c r="AI17" s="120"/>
      <c r="AJ17" s="121"/>
      <c r="AK17" s="120"/>
      <c r="AL17" s="122"/>
    </row>
    <row r="18" spans="2:39" x14ac:dyDescent="0.25">
      <c r="B18" s="25" t="str">
        <f>IFERROR(INDEX('1 - Project Details and Scoring'!$B$18:$B$501,(MATCH('2 - Planting Details'!$Z18,'1 - Project Details and Scoring'!$C$18:C$501,0))),"")</f>
        <v/>
      </c>
      <c r="C18" s="38"/>
      <c r="D18" s="25" t="str">
        <f>IFERROR(INDEX('1 - Project Details and Scoring'!$D$18:$D$501,(MATCH('2 - Planting Details'!$Z18,'1 - Project Details and Scoring'!$C$18:C$501,0))),"")</f>
        <v/>
      </c>
      <c r="E18" s="195"/>
      <c r="F18" s="196"/>
      <c r="G18" s="38"/>
      <c r="H18" s="38"/>
      <c r="I18" s="177">
        <f t="shared" ref="I18:I81" si="0">F18*Standard</f>
        <v>0</v>
      </c>
      <c r="J18" s="48"/>
      <c r="K18" s="198"/>
      <c r="L18" s="197"/>
      <c r="M18" s="38"/>
      <c r="N18" s="38"/>
      <c r="O18" s="177">
        <f t="shared" ref="O18:O81" si="1">L18*Feather</f>
        <v>0</v>
      </c>
      <c r="P18" s="48"/>
      <c r="Q18" s="198"/>
      <c r="R18" s="197"/>
      <c r="S18" s="38"/>
      <c r="T18" s="38"/>
      <c r="U18" s="177">
        <f t="shared" ref="U18:U81" si="2">R18*Whip</f>
        <v>0</v>
      </c>
      <c r="V18" s="48"/>
      <c r="W18" s="198"/>
      <c r="X18" s="199">
        <f>I18+O18+U18</f>
        <v>0</v>
      </c>
      <c r="Y18" s="178" t="str">
        <f>IF(AL18=FALSE,"",AL18)</f>
        <v/>
      </c>
      <c r="Z18" s="22">
        <f t="shared" ref="Z18:Z81" si="3">C18</f>
        <v>0</v>
      </c>
      <c r="AA18" s="22" t="str">
        <f t="shared" ref="AA18:AA81" si="4">D18</f>
        <v/>
      </c>
      <c r="AE18" t="s">
        <v>501</v>
      </c>
      <c r="AG18" s="43" t="b">
        <f t="shared" ref="AG18:AG81" si="5">IF(F18&gt;0,
IF(F18&lt;10,"Error",
IF(F18&gt;=10,"Yes",
"")))</f>
        <v>0</v>
      </c>
      <c r="AH18" s="93" t="b">
        <f t="shared" ref="AH18:AH81" si="6">IF(SUM(L18,R18)&gt;0,
IF(SUM(L18,R18)&gt;=150,"Yes",
IF(SUM(L18,R18)&lt;150,"Error",
"")))</f>
        <v>0</v>
      </c>
      <c r="AI18" s="130" t="str">
        <f t="shared" ref="AI18:AI81" si="7">IF(AND($AG18="Error",$AH18="Error"),Standard_And_Small_Tree_Error,
IF(AG18="Error",Standard_Tree_Error,
IF(AH18="Error",Small_Tree_Error,
IF(AG18="Yes","Yes",
IF(AH18="Yes","Yes","")))))</f>
        <v/>
      </c>
      <c r="AJ18" s="116">
        <f t="shared" ref="AJ18:AJ81" si="8">((L18*M18*N18)+(R18*S18*T18))/10000</f>
        <v>0</v>
      </c>
      <c r="AK18" s="130" t="str">
        <f>IF(AJ18=0,"",
IF(AJ18&lt;0.5,"Yes",$AE$20))</f>
        <v/>
      </c>
      <c r="AL18" s="110" t="str">
        <f>IF(AND(AI18=0,AK18=0),"",
IF(AND(AK18&lt;&gt;"Yes",AK18&lt;&gt;""),AK18,
IF(AND(AI18&lt;&gt;"Yes",AI18&lt;&gt;""),AI18,
IF(AI18="Yes","Yes",
IF(AK18="Yes","Yes",
"")))))</f>
        <v/>
      </c>
      <c r="AM18" s="22" t="str">
        <f>IF(AND(AI18=0,AK18=0),"",
IF(AI18="Yes","",
IF(AK18="Yes","",
IF(AND(AI18&lt;&gt;"Yes",AI18&lt;&gt;""),AI18,
IF(AND(AK18&lt;&gt;"Yes",AK18&lt;&gt;""),AK18,
"")))))</f>
        <v/>
      </c>
    </row>
    <row r="19" spans="2:39" x14ac:dyDescent="0.25">
      <c r="B19" s="25" t="str">
        <f>IFERROR(INDEX('1 - Project Details and Scoring'!$B$18:$B$501,(MATCH('2 - Planting Details'!$Z19,'1 - Project Details and Scoring'!$C$18:C$501,0))),"")</f>
        <v/>
      </c>
      <c r="C19" s="228"/>
      <c r="D19" s="25" t="str">
        <f>IFERROR(INDEX('1 - Project Details and Scoring'!$D$18:$D$501,(MATCH('2 - Planting Details'!$Z19,'1 - Project Details and Scoring'!$C$18:C$501,0))),"")</f>
        <v/>
      </c>
      <c r="E19" s="195"/>
      <c r="F19" s="196"/>
      <c r="G19" s="38"/>
      <c r="H19" s="38"/>
      <c r="I19" s="177">
        <f t="shared" si="0"/>
        <v>0</v>
      </c>
      <c r="J19" s="48"/>
      <c r="K19" s="198"/>
      <c r="L19" s="197"/>
      <c r="M19" s="40"/>
      <c r="N19" s="40"/>
      <c r="O19" s="177">
        <f t="shared" si="1"/>
        <v>0</v>
      </c>
      <c r="P19" s="48"/>
      <c r="Q19" s="198"/>
      <c r="R19" s="197"/>
      <c r="S19" s="40"/>
      <c r="T19" s="40"/>
      <c r="U19" s="177">
        <f t="shared" si="2"/>
        <v>0</v>
      </c>
      <c r="V19" s="48"/>
      <c r="W19" s="198"/>
      <c r="X19" s="199">
        <f t="shared" ref="X19:X47" si="9">I19+O19+U19</f>
        <v>0</v>
      </c>
      <c r="Y19" s="178" t="str">
        <f t="shared" ref="Y19:Y82" si="10">IF(AL19=FALSE,"",AL19)</f>
        <v/>
      </c>
      <c r="Z19" s="22">
        <f t="shared" si="3"/>
        <v>0</v>
      </c>
      <c r="AA19" s="22" t="str">
        <f t="shared" si="4"/>
        <v/>
      </c>
      <c r="AE19" t="s">
        <v>502</v>
      </c>
      <c r="AG19" s="43" t="b">
        <f t="shared" si="5"/>
        <v>0</v>
      </c>
      <c r="AH19" s="93" t="b">
        <f t="shared" si="6"/>
        <v>0</v>
      </c>
      <c r="AI19" s="130" t="str">
        <f t="shared" si="7"/>
        <v/>
      </c>
      <c r="AJ19" s="116">
        <f t="shared" si="8"/>
        <v>0</v>
      </c>
      <c r="AK19" s="130" t="str">
        <f t="shared" ref="AK19:AK82" si="11">IF(AJ19=0,"",
IF(AJ19&lt;0.5,"Yes",$AE$20))</f>
        <v/>
      </c>
      <c r="AL19" s="110" t="str">
        <f t="shared" ref="AL19:AL82" si="12">IF(AND(AI19=0,AK19=0),"",
IF(AND(AK19&lt;&gt;"Yes",AK19&lt;&gt;""),AK19,
IF(AND(AI19&lt;&gt;"Yes",AI19&lt;&gt;""),AI19,
IF(AI19="Yes","Yes",
IF(AK19="Yes","Yes",
"")))))</f>
        <v/>
      </c>
    </row>
    <row r="20" spans="2:39" x14ac:dyDescent="0.25">
      <c r="B20" s="25" t="str">
        <f>IFERROR(INDEX('1 - Project Details and Scoring'!$B$18:$B$501,(MATCH('2 - Planting Details'!$Z20,'1 - Project Details and Scoring'!$C$18:C$501,0))),"")</f>
        <v/>
      </c>
      <c r="C20" s="38"/>
      <c r="D20" s="25" t="str">
        <f>IFERROR(INDEX('1 - Project Details and Scoring'!$D$18:$D$501,(MATCH('2 - Planting Details'!$Z20,'1 - Project Details and Scoring'!$C$18:C$501,0))),"")</f>
        <v/>
      </c>
      <c r="E20" s="195"/>
      <c r="F20" s="196"/>
      <c r="G20" s="38"/>
      <c r="H20" s="38"/>
      <c r="I20" s="177">
        <f t="shared" si="0"/>
        <v>0</v>
      </c>
      <c r="J20" s="48"/>
      <c r="K20" s="198"/>
      <c r="L20" s="197"/>
      <c r="M20" s="40"/>
      <c r="N20" s="40"/>
      <c r="O20" s="177">
        <f t="shared" si="1"/>
        <v>0</v>
      </c>
      <c r="P20" s="48"/>
      <c r="Q20" s="198"/>
      <c r="R20" s="197"/>
      <c r="S20" s="40"/>
      <c r="T20" s="40"/>
      <c r="U20" s="177">
        <f t="shared" si="2"/>
        <v>0</v>
      </c>
      <c r="V20" s="48"/>
      <c r="W20" s="198"/>
      <c r="X20" s="199">
        <f t="shared" si="9"/>
        <v>0</v>
      </c>
      <c r="Y20" s="178" t="str">
        <f t="shared" si="10"/>
        <v/>
      </c>
      <c r="Z20" s="22">
        <f t="shared" si="3"/>
        <v>0</v>
      </c>
      <c r="AA20" s="22" t="str">
        <f t="shared" si="4"/>
        <v/>
      </c>
      <c r="AE20" s="27" t="s">
        <v>542</v>
      </c>
      <c r="AG20" s="43" t="b">
        <f t="shared" si="5"/>
        <v>0</v>
      </c>
      <c r="AH20" s="93" t="b">
        <f t="shared" si="6"/>
        <v>0</v>
      </c>
      <c r="AI20" s="130" t="str">
        <f t="shared" si="7"/>
        <v/>
      </c>
      <c r="AJ20" s="116">
        <f t="shared" si="8"/>
        <v>0</v>
      </c>
      <c r="AK20" s="130" t="str">
        <f t="shared" si="11"/>
        <v/>
      </c>
      <c r="AL20" s="110" t="str">
        <f t="shared" si="12"/>
        <v/>
      </c>
    </row>
    <row r="21" spans="2:39" x14ac:dyDescent="0.25">
      <c r="B21" s="25" t="str">
        <f>IFERROR(INDEX('1 - Project Details and Scoring'!$B$18:$B$501,(MATCH('2 - Planting Details'!$Z21,'1 - Project Details and Scoring'!$C$18:C$501,0))),"")</f>
        <v/>
      </c>
      <c r="C21" s="38"/>
      <c r="D21" s="25" t="str">
        <f>IFERROR(INDEX('1 - Project Details and Scoring'!$D$18:$D$501,(MATCH('2 - Planting Details'!$Z21,'1 - Project Details and Scoring'!$C$18:C$501,0))),"")</f>
        <v/>
      </c>
      <c r="E21" s="195"/>
      <c r="F21" s="196"/>
      <c r="G21" s="38"/>
      <c r="H21" s="38"/>
      <c r="I21" s="177">
        <f t="shared" si="0"/>
        <v>0</v>
      </c>
      <c r="J21" s="48"/>
      <c r="K21" s="198"/>
      <c r="L21" s="197"/>
      <c r="M21" s="40"/>
      <c r="N21" s="40"/>
      <c r="O21" s="177">
        <f t="shared" si="1"/>
        <v>0</v>
      </c>
      <c r="P21" s="48"/>
      <c r="Q21" s="198"/>
      <c r="R21" s="197"/>
      <c r="S21" s="40"/>
      <c r="T21" s="40"/>
      <c r="U21" s="177">
        <f t="shared" si="2"/>
        <v>0</v>
      </c>
      <c r="V21" s="48"/>
      <c r="W21" s="198"/>
      <c r="X21" s="199">
        <f t="shared" si="9"/>
        <v>0</v>
      </c>
      <c r="Y21" s="178" t="str">
        <f t="shared" si="10"/>
        <v/>
      </c>
      <c r="Z21" s="22">
        <f t="shared" si="3"/>
        <v>0</v>
      </c>
      <c r="AA21" s="22" t="str">
        <f t="shared" si="4"/>
        <v/>
      </c>
      <c r="AG21" s="43" t="b">
        <f t="shared" si="5"/>
        <v>0</v>
      </c>
      <c r="AH21" s="93" t="b">
        <f t="shared" si="6"/>
        <v>0</v>
      </c>
      <c r="AI21" s="130" t="str">
        <f t="shared" si="7"/>
        <v/>
      </c>
      <c r="AJ21" s="116">
        <f t="shared" si="8"/>
        <v>0</v>
      </c>
      <c r="AK21" s="130" t="str">
        <f t="shared" si="11"/>
        <v/>
      </c>
      <c r="AL21" s="110" t="str">
        <f t="shared" si="12"/>
        <v/>
      </c>
    </row>
    <row r="22" spans="2:39" x14ac:dyDescent="0.25">
      <c r="B22" s="25" t="str">
        <f>IFERROR(INDEX('1 - Project Details and Scoring'!$B$18:$B$501,(MATCH('2 - Planting Details'!$Z22,'1 - Project Details and Scoring'!$C$18:C$501,0))),"")</f>
        <v/>
      </c>
      <c r="C22" s="38"/>
      <c r="D22" s="25" t="str">
        <f>IFERROR(INDEX('1 - Project Details and Scoring'!$D$18:$D$501,(MATCH('2 - Planting Details'!$Z22,'1 - Project Details and Scoring'!$C$18:C$501,0))),"")</f>
        <v/>
      </c>
      <c r="E22" s="195"/>
      <c r="F22" s="196"/>
      <c r="G22" s="38"/>
      <c r="H22" s="38"/>
      <c r="I22" s="177">
        <f t="shared" si="0"/>
        <v>0</v>
      </c>
      <c r="J22" s="48"/>
      <c r="K22" s="198"/>
      <c r="L22" s="197"/>
      <c r="M22" s="40"/>
      <c r="N22" s="40"/>
      <c r="O22" s="177">
        <f t="shared" si="1"/>
        <v>0</v>
      </c>
      <c r="P22" s="48"/>
      <c r="Q22" s="198"/>
      <c r="R22" s="197"/>
      <c r="S22" s="40"/>
      <c r="T22" s="40"/>
      <c r="U22" s="177">
        <f t="shared" si="2"/>
        <v>0</v>
      </c>
      <c r="V22" s="48"/>
      <c r="W22" s="198"/>
      <c r="X22" s="199">
        <f t="shared" si="9"/>
        <v>0</v>
      </c>
      <c r="Y22" s="178" t="str">
        <f t="shared" si="10"/>
        <v/>
      </c>
      <c r="Z22" s="22">
        <f t="shared" si="3"/>
        <v>0</v>
      </c>
      <c r="AA22" s="22" t="str">
        <f t="shared" si="4"/>
        <v/>
      </c>
      <c r="AE22" s="18"/>
      <c r="AG22" s="43" t="b">
        <f t="shared" si="5"/>
        <v>0</v>
      </c>
      <c r="AH22" s="93" t="b">
        <f t="shared" si="6"/>
        <v>0</v>
      </c>
      <c r="AI22" s="130" t="str">
        <f t="shared" si="7"/>
        <v/>
      </c>
      <c r="AJ22" s="116">
        <f t="shared" si="8"/>
        <v>0</v>
      </c>
      <c r="AK22" s="130" t="str">
        <f t="shared" si="11"/>
        <v/>
      </c>
      <c r="AL22" s="110" t="str">
        <f t="shared" si="12"/>
        <v/>
      </c>
    </row>
    <row r="23" spans="2:39" x14ac:dyDescent="0.25">
      <c r="B23" s="25" t="str">
        <f>IFERROR(INDEX('1 - Project Details and Scoring'!$B$18:$B$501,(MATCH('2 - Planting Details'!$Z23,'1 - Project Details and Scoring'!$C$18:C$501,0))),"")</f>
        <v/>
      </c>
      <c r="C23" s="38"/>
      <c r="D23" s="25" t="str">
        <f>IFERROR(INDEX('1 - Project Details and Scoring'!$D$18:$D$501,(MATCH('2 - Planting Details'!$Z23,'1 - Project Details and Scoring'!$C$18:C$501,0))),"")</f>
        <v/>
      </c>
      <c r="E23" s="195"/>
      <c r="F23" s="196"/>
      <c r="G23" s="38"/>
      <c r="H23" s="38"/>
      <c r="I23" s="177">
        <f t="shared" si="0"/>
        <v>0</v>
      </c>
      <c r="J23" s="48"/>
      <c r="K23" s="198"/>
      <c r="L23" s="197"/>
      <c r="M23" s="40"/>
      <c r="N23" s="40"/>
      <c r="O23" s="177">
        <f t="shared" si="1"/>
        <v>0</v>
      </c>
      <c r="P23" s="48"/>
      <c r="Q23" s="198"/>
      <c r="R23" s="197"/>
      <c r="S23" s="40"/>
      <c r="T23" s="40"/>
      <c r="U23" s="177">
        <f t="shared" si="2"/>
        <v>0</v>
      </c>
      <c r="V23" s="48"/>
      <c r="W23" s="198"/>
      <c r="X23" s="199">
        <f t="shared" si="9"/>
        <v>0</v>
      </c>
      <c r="Y23" s="178" t="str">
        <f t="shared" si="10"/>
        <v/>
      </c>
      <c r="Z23" s="22">
        <f t="shared" si="3"/>
        <v>0</v>
      </c>
      <c r="AA23" s="22" t="str">
        <f t="shared" si="4"/>
        <v/>
      </c>
      <c r="AE23" s="18"/>
      <c r="AG23" s="43" t="b">
        <f t="shared" si="5"/>
        <v>0</v>
      </c>
      <c r="AH23" s="93" t="b">
        <f t="shared" si="6"/>
        <v>0</v>
      </c>
      <c r="AI23" s="130" t="str">
        <f t="shared" si="7"/>
        <v/>
      </c>
      <c r="AJ23" s="116">
        <f t="shared" si="8"/>
        <v>0</v>
      </c>
      <c r="AK23" s="130" t="str">
        <f t="shared" si="11"/>
        <v/>
      </c>
      <c r="AL23" s="110" t="str">
        <f t="shared" si="12"/>
        <v/>
      </c>
    </row>
    <row r="24" spans="2:39" x14ac:dyDescent="0.25">
      <c r="B24" s="25" t="str">
        <f>IFERROR(INDEX('1 - Project Details and Scoring'!$B$18:$B$501,(MATCH('2 - Planting Details'!$Z24,'1 - Project Details and Scoring'!$C$18:C$501,0))),"")</f>
        <v/>
      </c>
      <c r="C24" s="38"/>
      <c r="D24" s="25" t="str">
        <f>IFERROR(INDEX('1 - Project Details and Scoring'!$D$18:$D$501,(MATCH('2 - Planting Details'!$Z24,'1 - Project Details and Scoring'!$C$18:C$501,0))),"")</f>
        <v/>
      </c>
      <c r="E24" s="195"/>
      <c r="F24" s="196"/>
      <c r="G24" s="38"/>
      <c r="H24" s="38"/>
      <c r="I24" s="177">
        <f t="shared" si="0"/>
        <v>0</v>
      </c>
      <c r="J24" s="48"/>
      <c r="K24" s="198"/>
      <c r="L24" s="197"/>
      <c r="M24" s="40"/>
      <c r="N24" s="40"/>
      <c r="O24" s="177">
        <f t="shared" si="1"/>
        <v>0</v>
      </c>
      <c r="P24" s="48"/>
      <c r="Q24" s="198"/>
      <c r="R24" s="197"/>
      <c r="S24" s="40"/>
      <c r="T24" s="40"/>
      <c r="U24" s="177">
        <f t="shared" si="2"/>
        <v>0</v>
      </c>
      <c r="V24" s="48"/>
      <c r="W24" s="198"/>
      <c r="X24" s="199">
        <f t="shared" si="9"/>
        <v>0</v>
      </c>
      <c r="Y24" s="178" t="str">
        <f t="shared" si="10"/>
        <v/>
      </c>
      <c r="Z24" s="22">
        <f t="shared" si="3"/>
        <v>0</v>
      </c>
      <c r="AA24" s="22" t="str">
        <f t="shared" si="4"/>
        <v/>
      </c>
      <c r="AE24" s="18"/>
      <c r="AG24" s="43" t="b">
        <f t="shared" si="5"/>
        <v>0</v>
      </c>
      <c r="AH24" s="93" t="b">
        <f t="shared" si="6"/>
        <v>0</v>
      </c>
      <c r="AI24" s="130" t="str">
        <f t="shared" si="7"/>
        <v/>
      </c>
      <c r="AJ24" s="116">
        <f t="shared" si="8"/>
        <v>0</v>
      </c>
      <c r="AK24" s="130" t="str">
        <f t="shared" si="11"/>
        <v/>
      </c>
      <c r="AL24" s="110" t="str">
        <f t="shared" si="12"/>
        <v/>
      </c>
    </row>
    <row r="25" spans="2:39" x14ac:dyDescent="0.25">
      <c r="B25" s="25" t="str">
        <f>IFERROR(INDEX('1 - Project Details and Scoring'!$B$18:$B$501,(MATCH('2 - Planting Details'!$Z25,'1 - Project Details and Scoring'!$C$18:C$501,0))),"")</f>
        <v/>
      </c>
      <c r="C25" s="38"/>
      <c r="D25" s="25" t="str">
        <f>IFERROR(INDEX('1 - Project Details and Scoring'!$D$18:$D$501,(MATCH('2 - Planting Details'!$Z25,'1 - Project Details and Scoring'!$C$18:C$501,0))),"")</f>
        <v/>
      </c>
      <c r="E25" s="195"/>
      <c r="F25" s="196"/>
      <c r="G25" s="38"/>
      <c r="H25" s="38"/>
      <c r="I25" s="177">
        <f t="shared" si="0"/>
        <v>0</v>
      </c>
      <c r="J25" s="48"/>
      <c r="K25" s="198"/>
      <c r="L25" s="197"/>
      <c r="M25" s="40"/>
      <c r="N25" s="40"/>
      <c r="O25" s="177">
        <f t="shared" si="1"/>
        <v>0</v>
      </c>
      <c r="P25" s="48"/>
      <c r="Q25" s="198"/>
      <c r="R25" s="197"/>
      <c r="S25" s="40"/>
      <c r="T25" s="40"/>
      <c r="U25" s="177">
        <f t="shared" si="2"/>
        <v>0</v>
      </c>
      <c r="V25" s="48"/>
      <c r="W25" s="198"/>
      <c r="X25" s="199">
        <f t="shared" si="9"/>
        <v>0</v>
      </c>
      <c r="Y25" s="178" t="str">
        <f t="shared" si="10"/>
        <v/>
      </c>
      <c r="Z25" s="22">
        <f t="shared" si="3"/>
        <v>0</v>
      </c>
      <c r="AA25" s="22" t="str">
        <f t="shared" si="4"/>
        <v/>
      </c>
      <c r="AE25" s="18"/>
      <c r="AG25" s="43" t="b">
        <f t="shared" si="5"/>
        <v>0</v>
      </c>
      <c r="AH25" s="93" t="b">
        <f t="shared" si="6"/>
        <v>0</v>
      </c>
      <c r="AI25" s="130" t="str">
        <f t="shared" si="7"/>
        <v/>
      </c>
      <c r="AJ25" s="116">
        <f t="shared" si="8"/>
        <v>0</v>
      </c>
      <c r="AK25" s="130" t="str">
        <f t="shared" si="11"/>
        <v/>
      </c>
      <c r="AL25" s="110" t="str">
        <f t="shared" si="12"/>
        <v/>
      </c>
    </row>
    <row r="26" spans="2:39" x14ac:dyDescent="0.25">
      <c r="B26" s="25" t="str">
        <f>IFERROR(INDEX('1 - Project Details and Scoring'!$B$18:$B$501,(MATCH('2 - Planting Details'!$Z26,'1 - Project Details and Scoring'!$C$18:C$501,0))),"")</f>
        <v/>
      </c>
      <c r="C26" s="38"/>
      <c r="D26" s="25" t="str">
        <f>IFERROR(INDEX('1 - Project Details and Scoring'!$D$18:$D$501,(MATCH('2 - Planting Details'!$Z26,'1 - Project Details and Scoring'!$C$18:C$501,0))),"")</f>
        <v/>
      </c>
      <c r="E26" s="195"/>
      <c r="F26" s="196"/>
      <c r="G26" s="38"/>
      <c r="H26" s="38"/>
      <c r="I26" s="177">
        <f t="shared" si="0"/>
        <v>0</v>
      </c>
      <c r="J26" s="48"/>
      <c r="K26" s="198"/>
      <c r="L26" s="197"/>
      <c r="M26" s="40"/>
      <c r="N26" s="40"/>
      <c r="O26" s="177">
        <f t="shared" si="1"/>
        <v>0</v>
      </c>
      <c r="P26" s="48"/>
      <c r="Q26" s="198"/>
      <c r="R26" s="197"/>
      <c r="S26" s="40"/>
      <c r="T26" s="40"/>
      <c r="U26" s="177">
        <f t="shared" si="2"/>
        <v>0</v>
      </c>
      <c r="V26" s="48"/>
      <c r="W26" s="198"/>
      <c r="X26" s="199">
        <f t="shared" si="9"/>
        <v>0</v>
      </c>
      <c r="Y26" s="178" t="str">
        <f t="shared" si="10"/>
        <v/>
      </c>
      <c r="Z26" s="22">
        <f t="shared" si="3"/>
        <v>0</v>
      </c>
      <c r="AA26" s="22" t="str">
        <f t="shared" si="4"/>
        <v/>
      </c>
      <c r="AE26" s="18"/>
      <c r="AG26" s="43" t="b">
        <f t="shared" si="5"/>
        <v>0</v>
      </c>
      <c r="AH26" s="93" t="b">
        <f t="shared" si="6"/>
        <v>0</v>
      </c>
      <c r="AI26" s="130" t="str">
        <f t="shared" si="7"/>
        <v/>
      </c>
      <c r="AJ26" s="116">
        <f t="shared" si="8"/>
        <v>0</v>
      </c>
      <c r="AK26" s="130" t="str">
        <f t="shared" si="11"/>
        <v/>
      </c>
      <c r="AL26" s="110" t="str">
        <f t="shared" si="12"/>
        <v/>
      </c>
    </row>
    <row r="27" spans="2:39" x14ac:dyDescent="0.25">
      <c r="B27" s="25" t="str">
        <f>IFERROR(INDEX('1 - Project Details and Scoring'!$B$18:$B$501,(MATCH('2 - Planting Details'!$Z27,'1 - Project Details and Scoring'!$C$18:C$501,0))),"")</f>
        <v/>
      </c>
      <c r="C27" s="38"/>
      <c r="D27" s="25" t="str">
        <f>IFERROR(INDEX('1 - Project Details and Scoring'!$D$18:$D$501,(MATCH('2 - Planting Details'!$Z27,'1 - Project Details and Scoring'!$C$18:C$501,0))),"")</f>
        <v/>
      </c>
      <c r="E27" s="39"/>
      <c r="F27" s="196"/>
      <c r="G27" s="38"/>
      <c r="H27" s="38"/>
      <c r="I27" s="177">
        <f t="shared" si="0"/>
        <v>0</v>
      </c>
      <c r="J27" s="48"/>
      <c r="K27" s="198"/>
      <c r="L27" s="197"/>
      <c r="M27" s="40"/>
      <c r="N27" s="40"/>
      <c r="O27" s="177">
        <f t="shared" si="1"/>
        <v>0</v>
      </c>
      <c r="P27" s="48"/>
      <c r="Q27" s="198"/>
      <c r="R27" s="197"/>
      <c r="S27" s="40"/>
      <c r="T27" s="40"/>
      <c r="U27" s="177">
        <f t="shared" si="2"/>
        <v>0</v>
      </c>
      <c r="V27" s="48"/>
      <c r="W27" s="198"/>
      <c r="X27" s="199">
        <f t="shared" si="9"/>
        <v>0</v>
      </c>
      <c r="Y27" s="178" t="str">
        <f t="shared" si="10"/>
        <v/>
      </c>
      <c r="Z27" s="22">
        <f t="shared" si="3"/>
        <v>0</v>
      </c>
      <c r="AA27" s="22" t="str">
        <f t="shared" si="4"/>
        <v/>
      </c>
      <c r="AE27" s="18"/>
      <c r="AG27" s="43" t="b">
        <f t="shared" si="5"/>
        <v>0</v>
      </c>
      <c r="AH27" s="93" t="b">
        <f t="shared" si="6"/>
        <v>0</v>
      </c>
      <c r="AI27" s="130" t="str">
        <f t="shared" si="7"/>
        <v/>
      </c>
      <c r="AJ27" s="116">
        <f t="shared" si="8"/>
        <v>0</v>
      </c>
      <c r="AK27" s="130" t="str">
        <f t="shared" si="11"/>
        <v/>
      </c>
      <c r="AL27" s="110" t="str">
        <f t="shared" si="12"/>
        <v/>
      </c>
    </row>
    <row r="28" spans="2:39" x14ac:dyDescent="0.25">
      <c r="B28" s="25" t="str">
        <f>IFERROR(INDEX('1 - Project Details and Scoring'!$B$18:$B$501,(MATCH('2 - Planting Details'!$Z28,'1 - Project Details and Scoring'!$C$18:C$501,0))),"")</f>
        <v/>
      </c>
      <c r="C28" s="38"/>
      <c r="D28" s="25" t="str">
        <f>IFERROR(INDEX('1 - Project Details and Scoring'!$D$18:$D$501,(MATCH('2 - Planting Details'!$Z28,'1 - Project Details and Scoring'!$C$18:C$501,0))),"")</f>
        <v/>
      </c>
      <c r="E28" s="195"/>
      <c r="F28" s="196"/>
      <c r="G28" s="38"/>
      <c r="H28" s="38"/>
      <c r="I28" s="177">
        <f t="shared" si="0"/>
        <v>0</v>
      </c>
      <c r="J28" s="48"/>
      <c r="K28" s="198"/>
      <c r="L28" s="197"/>
      <c r="M28" s="40"/>
      <c r="N28" s="40"/>
      <c r="O28" s="177">
        <f t="shared" si="1"/>
        <v>0</v>
      </c>
      <c r="P28" s="48"/>
      <c r="Q28" s="198"/>
      <c r="R28" s="197"/>
      <c r="S28" s="40"/>
      <c r="T28" s="40"/>
      <c r="U28" s="177">
        <f t="shared" si="2"/>
        <v>0</v>
      </c>
      <c r="V28" s="48"/>
      <c r="W28" s="198"/>
      <c r="X28" s="199">
        <f t="shared" si="9"/>
        <v>0</v>
      </c>
      <c r="Y28" s="178" t="str">
        <f t="shared" si="10"/>
        <v/>
      </c>
      <c r="Z28" s="22">
        <f t="shared" si="3"/>
        <v>0</v>
      </c>
      <c r="AA28" s="22" t="str">
        <f t="shared" si="4"/>
        <v/>
      </c>
      <c r="AE28" s="18"/>
      <c r="AG28" s="43" t="b">
        <f t="shared" si="5"/>
        <v>0</v>
      </c>
      <c r="AH28" s="93" t="b">
        <f t="shared" si="6"/>
        <v>0</v>
      </c>
      <c r="AI28" s="130" t="str">
        <f t="shared" si="7"/>
        <v/>
      </c>
      <c r="AJ28" s="116">
        <f t="shared" si="8"/>
        <v>0</v>
      </c>
      <c r="AK28" s="130" t="str">
        <f t="shared" si="11"/>
        <v/>
      </c>
      <c r="AL28" s="110" t="str">
        <f t="shared" si="12"/>
        <v/>
      </c>
    </row>
    <row r="29" spans="2:39" x14ac:dyDescent="0.25">
      <c r="B29" s="25" t="str">
        <f>IFERROR(INDEX('1 - Project Details and Scoring'!$B$18:$B$501,(MATCH('2 - Planting Details'!$Z29,'1 - Project Details and Scoring'!$C$18:C$501,0))),"")</f>
        <v/>
      </c>
      <c r="C29" s="38"/>
      <c r="D29" s="25" t="str">
        <f>IFERROR(INDEX('1 - Project Details and Scoring'!$D$18:$D$501,(MATCH('2 - Planting Details'!$Z29,'1 - Project Details and Scoring'!$C$18:C$501,0))),"")</f>
        <v/>
      </c>
      <c r="E29" s="195"/>
      <c r="F29" s="196"/>
      <c r="G29" s="38"/>
      <c r="H29" s="38"/>
      <c r="I29" s="177">
        <f t="shared" si="0"/>
        <v>0</v>
      </c>
      <c r="J29" s="48"/>
      <c r="K29" s="198"/>
      <c r="L29" s="197"/>
      <c r="M29" s="40"/>
      <c r="N29" s="40"/>
      <c r="O29" s="177">
        <f t="shared" si="1"/>
        <v>0</v>
      </c>
      <c r="P29" s="48"/>
      <c r="Q29" s="198"/>
      <c r="R29" s="197"/>
      <c r="S29" s="40"/>
      <c r="T29" s="40"/>
      <c r="U29" s="177">
        <f t="shared" si="2"/>
        <v>0</v>
      </c>
      <c r="V29" s="48"/>
      <c r="W29" s="198"/>
      <c r="X29" s="199">
        <f t="shared" si="9"/>
        <v>0</v>
      </c>
      <c r="Y29" s="178" t="str">
        <f t="shared" si="10"/>
        <v/>
      </c>
      <c r="Z29" s="22">
        <f t="shared" si="3"/>
        <v>0</v>
      </c>
      <c r="AA29" s="22" t="str">
        <f t="shared" si="4"/>
        <v/>
      </c>
      <c r="AE29" s="18"/>
      <c r="AG29" s="43" t="b">
        <f t="shared" si="5"/>
        <v>0</v>
      </c>
      <c r="AH29" s="93" t="b">
        <f t="shared" si="6"/>
        <v>0</v>
      </c>
      <c r="AI29" s="130" t="str">
        <f t="shared" si="7"/>
        <v/>
      </c>
      <c r="AJ29" s="116">
        <f t="shared" si="8"/>
        <v>0</v>
      </c>
      <c r="AK29" s="130" t="str">
        <f t="shared" si="11"/>
        <v/>
      </c>
      <c r="AL29" s="110" t="str">
        <f t="shared" si="12"/>
        <v/>
      </c>
    </row>
    <row r="30" spans="2:39" x14ac:dyDescent="0.25">
      <c r="B30" s="25" t="str">
        <f>IFERROR(INDEX('1 - Project Details and Scoring'!$B$18:$B$501,(MATCH('2 - Planting Details'!$Z30,'1 - Project Details and Scoring'!$C$18:C$501,0))),"")</f>
        <v/>
      </c>
      <c r="C30" s="38"/>
      <c r="D30" s="25" t="str">
        <f>IFERROR(INDEX('1 - Project Details and Scoring'!$D$18:$D$501,(MATCH('2 - Planting Details'!$Z30,'1 - Project Details and Scoring'!$C$18:C$501,0))),"")</f>
        <v/>
      </c>
      <c r="E30" s="195"/>
      <c r="F30" s="196"/>
      <c r="G30" s="38"/>
      <c r="H30" s="38"/>
      <c r="I30" s="177">
        <f t="shared" si="0"/>
        <v>0</v>
      </c>
      <c r="J30" s="48"/>
      <c r="K30" s="198"/>
      <c r="L30" s="197"/>
      <c r="M30" s="40"/>
      <c r="N30" s="40"/>
      <c r="O30" s="177">
        <f t="shared" si="1"/>
        <v>0</v>
      </c>
      <c r="P30" s="48"/>
      <c r="Q30" s="198"/>
      <c r="R30" s="197"/>
      <c r="S30" s="40"/>
      <c r="T30" s="40"/>
      <c r="U30" s="177">
        <f t="shared" si="2"/>
        <v>0</v>
      </c>
      <c r="V30" s="48"/>
      <c r="W30" s="198"/>
      <c r="X30" s="199">
        <f t="shared" si="9"/>
        <v>0</v>
      </c>
      <c r="Y30" s="178" t="str">
        <f t="shared" si="10"/>
        <v/>
      </c>
      <c r="Z30" s="22">
        <f t="shared" si="3"/>
        <v>0</v>
      </c>
      <c r="AA30" s="22" t="str">
        <f t="shared" si="4"/>
        <v/>
      </c>
      <c r="AE30" s="18"/>
      <c r="AG30" s="43" t="b">
        <f t="shared" si="5"/>
        <v>0</v>
      </c>
      <c r="AH30" s="93" t="b">
        <f t="shared" si="6"/>
        <v>0</v>
      </c>
      <c r="AI30" s="130" t="str">
        <f t="shared" si="7"/>
        <v/>
      </c>
      <c r="AJ30" s="116">
        <f t="shared" si="8"/>
        <v>0</v>
      </c>
      <c r="AK30" s="130" t="str">
        <f t="shared" si="11"/>
        <v/>
      </c>
      <c r="AL30" s="110" t="str">
        <f t="shared" si="12"/>
        <v/>
      </c>
    </row>
    <row r="31" spans="2:39" x14ac:dyDescent="0.25">
      <c r="B31" s="25" t="str">
        <f>IFERROR(INDEX('1 - Project Details and Scoring'!$B$18:$B$501,(MATCH('2 - Planting Details'!$Z31,'1 - Project Details and Scoring'!$C$18:C$501,0))),"")</f>
        <v/>
      </c>
      <c r="C31" s="38"/>
      <c r="D31" s="25" t="str">
        <f>IFERROR(INDEX('1 - Project Details and Scoring'!$D$18:$D$501,(MATCH('2 - Planting Details'!$Z31,'1 - Project Details and Scoring'!$C$18:C$501,0))),"")</f>
        <v/>
      </c>
      <c r="E31" s="195"/>
      <c r="F31" s="196"/>
      <c r="G31" s="38"/>
      <c r="H31" s="38"/>
      <c r="I31" s="177">
        <f t="shared" si="0"/>
        <v>0</v>
      </c>
      <c r="J31" s="48"/>
      <c r="K31" s="198"/>
      <c r="L31" s="197"/>
      <c r="M31" s="40"/>
      <c r="N31" s="40"/>
      <c r="O31" s="177">
        <f t="shared" si="1"/>
        <v>0</v>
      </c>
      <c r="P31" s="48"/>
      <c r="Q31" s="198"/>
      <c r="R31" s="197"/>
      <c r="S31" s="40"/>
      <c r="T31" s="40"/>
      <c r="U31" s="177">
        <f t="shared" si="2"/>
        <v>0</v>
      </c>
      <c r="V31" s="48"/>
      <c r="W31" s="198"/>
      <c r="X31" s="199">
        <f t="shared" si="9"/>
        <v>0</v>
      </c>
      <c r="Y31" s="178" t="str">
        <f t="shared" si="10"/>
        <v/>
      </c>
      <c r="Z31" s="22">
        <f t="shared" si="3"/>
        <v>0</v>
      </c>
      <c r="AA31" s="22" t="str">
        <f t="shared" si="4"/>
        <v/>
      </c>
      <c r="AG31" s="43" t="b">
        <f t="shared" si="5"/>
        <v>0</v>
      </c>
      <c r="AH31" s="93" t="b">
        <f t="shared" si="6"/>
        <v>0</v>
      </c>
      <c r="AI31" s="130" t="str">
        <f t="shared" si="7"/>
        <v/>
      </c>
      <c r="AJ31" s="116">
        <f t="shared" si="8"/>
        <v>0</v>
      </c>
      <c r="AK31" s="130" t="str">
        <f t="shared" si="11"/>
        <v/>
      </c>
      <c r="AL31" s="110" t="str">
        <f t="shared" si="12"/>
        <v/>
      </c>
    </row>
    <row r="32" spans="2:39" x14ac:dyDescent="0.25">
      <c r="B32" s="25" t="str">
        <f>IFERROR(INDEX('1 - Project Details and Scoring'!$B$18:$B$501,(MATCH('2 - Planting Details'!$Z32,'1 - Project Details and Scoring'!$C$18:C$501,0))),"")</f>
        <v/>
      </c>
      <c r="C32" s="38"/>
      <c r="D32" s="25" t="str">
        <f>IFERROR(INDEX('1 - Project Details and Scoring'!$D$18:$D$501,(MATCH('2 - Planting Details'!$Z32,'1 - Project Details and Scoring'!$C$18:C$501,0))),"")</f>
        <v/>
      </c>
      <c r="E32" s="195"/>
      <c r="F32" s="196"/>
      <c r="G32" s="38"/>
      <c r="H32" s="38"/>
      <c r="I32" s="177">
        <f t="shared" si="0"/>
        <v>0</v>
      </c>
      <c r="J32" s="48"/>
      <c r="K32" s="198"/>
      <c r="L32" s="197"/>
      <c r="M32" s="40"/>
      <c r="N32" s="40"/>
      <c r="O32" s="177">
        <f t="shared" si="1"/>
        <v>0</v>
      </c>
      <c r="P32" s="48"/>
      <c r="Q32" s="198"/>
      <c r="R32" s="197"/>
      <c r="S32" s="40"/>
      <c r="T32" s="40"/>
      <c r="U32" s="177">
        <f t="shared" si="2"/>
        <v>0</v>
      </c>
      <c r="V32" s="48"/>
      <c r="W32" s="198"/>
      <c r="X32" s="199">
        <f t="shared" si="9"/>
        <v>0</v>
      </c>
      <c r="Y32" s="178" t="str">
        <f t="shared" si="10"/>
        <v/>
      </c>
      <c r="Z32" s="22">
        <f t="shared" si="3"/>
        <v>0</v>
      </c>
      <c r="AA32" s="22" t="str">
        <f t="shared" si="4"/>
        <v/>
      </c>
      <c r="AG32" s="43" t="b">
        <f t="shared" si="5"/>
        <v>0</v>
      </c>
      <c r="AH32" s="93" t="b">
        <f t="shared" si="6"/>
        <v>0</v>
      </c>
      <c r="AI32" s="130" t="str">
        <f t="shared" si="7"/>
        <v/>
      </c>
      <c r="AJ32" s="116">
        <f t="shared" si="8"/>
        <v>0</v>
      </c>
      <c r="AK32" s="130" t="str">
        <f t="shared" si="11"/>
        <v/>
      </c>
      <c r="AL32" s="110" t="str">
        <f t="shared" si="12"/>
        <v/>
      </c>
    </row>
    <row r="33" spans="2:38" x14ac:dyDescent="0.25">
      <c r="B33" s="25" t="str">
        <f>IFERROR(INDEX('1 - Project Details and Scoring'!$B$18:$B$501,(MATCH('2 - Planting Details'!$Z33,'1 - Project Details and Scoring'!$C$18:C$501,0))),"")</f>
        <v/>
      </c>
      <c r="C33" s="38"/>
      <c r="D33" s="25" t="str">
        <f>IFERROR(INDEX('1 - Project Details and Scoring'!$D$18:$D$501,(MATCH('2 - Planting Details'!$Z33,'1 - Project Details and Scoring'!$C$18:C$501,0))),"")</f>
        <v/>
      </c>
      <c r="E33" s="195"/>
      <c r="F33" s="196"/>
      <c r="G33" s="38"/>
      <c r="H33" s="38"/>
      <c r="I33" s="177">
        <f t="shared" si="0"/>
        <v>0</v>
      </c>
      <c r="J33" s="48"/>
      <c r="K33" s="198"/>
      <c r="L33" s="197"/>
      <c r="M33" s="40"/>
      <c r="N33" s="40"/>
      <c r="O33" s="177">
        <f t="shared" si="1"/>
        <v>0</v>
      </c>
      <c r="P33" s="48"/>
      <c r="Q33" s="198"/>
      <c r="R33" s="197"/>
      <c r="S33" s="40"/>
      <c r="T33" s="40"/>
      <c r="U33" s="177">
        <f t="shared" si="2"/>
        <v>0</v>
      </c>
      <c r="V33" s="48"/>
      <c r="W33" s="198"/>
      <c r="X33" s="199">
        <f t="shared" si="9"/>
        <v>0</v>
      </c>
      <c r="Y33" s="178" t="str">
        <f t="shared" si="10"/>
        <v/>
      </c>
      <c r="Z33" s="22">
        <f t="shared" si="3"/>
        <v>0</v>
      </c>
      <c r="AA33" s="22" t="str">
        <f t="shared" si="4"/>
        <v/>
      </c>
      <c r="AG33" s="43" t="b">
        <f t="shared" si="5"/>
        <v>0</v>
      </c>
      <c r="AH33" s="93" t="b">
        <f t="shared" si="6"/>
        <v>0</v>
      </c>
      <c r="AI33" s="130" t="str">
        <f t="shared" si="7"/>
        <v/>
      </c>
      <c r="AJ33" s="116">
        <f t="shared" si="8"/>
        <v>0</v>
      </c>
      <c r="AK33" s="130" t="str">
        <f t="shared" si="11"/>
        <v/>
      </c>
      <c r="AL33" s="110" t="str">
        <f t="shared" si="12"/>
        <v/>
      </c>
    </row>
    <row r="34" spans="2:38" x14ac:dyDescent="0.25">
      <c r="B34" s="25" t="str">
        <f>IFERROR(INDEX('1 - Project Details and Scoring'!$B$18:$B$501,(MATCH('2 - Planting Details'!$Z34,'1 - Project Details and Scoring'!$C$18:C$501,0))),"")</f>
        <v/>
      </c>
      <c r="C34" s="38"/>
      <c r="D34" s="25" t="str">
        <f>IFERROR(INDEX('1 - Project Details and Scoring'!$D$18:$D$501,(MATCH('2 - Planting Details'!$Z34,'1 - Project Details and Scoring'!$C$18:C$501,0))),"")</f>
        <v/>
      </c>
      <c r="E34" s="195"/>
      <c r="F34" s="196"/>
      <c r="G34" s="38"/>
      <c r="H34" s="38"/>
      <c r="I34" s="177">
        <f t="shared" si="0"/>
        <v>0</v>
      </c>
      <c r="J34" s="48"/>
      <c r="K34" s="198"/>
      <c r="L34" s="197"/>
      <c r="M34" s="40"/>
      <c r="N34" s="40"/>
      <c r="O34" s="177">
        <f t="shared" si="1"/>
        <v>0</v>
      </c>
      <c r="P34" s="48"/>
      <c r="Q34" s="198"/>
      <c r="R34" s="197"/>
      <c r="S34" s="40"/>
      <c r="T34" s="40"/>
      <c r="U34" s="177">
        <f t="shared" si="2"/>
        <v>0</v>
      </c>
      <c r="V34" s="48"/>
      <c r="W34" s="198"/>
      <c r="X34" s="199">
        <f t="shared" si="9"/>
        <v>0</v>
      </c>
      <c r="Y34" s="178" t="str">
        <f t="shared" si="10"/>
        <v/>
      </c>
      <c r="Z34" s="22">
        <f t="shared" si="3"/>
        <v>0</v>
      </c>
      <c r="AA34" s="22" t="str">
        <f t="shared" si="4"/>
        <v/>
      </c>
      <c r="AG34" s="43" t="b">
        <f t="shared" si="5"/>
        <v>0</v>
      </c>
      <c r="AH34" s="93" t="b">
        <f t="shared" si="6"/>
        <v>0</v>
      </c>
      <c r="AI34" s="130" t="str">
        <f t="shared" si="7"/>
        <v/>
      </c>
      <c r="AJ34" s="116">
        <f t="shared" si="8"/>
        <v>0</v>
      </c>
      <c r="AK34" s="130" t="str">
        <f t="shared" si="11"/>
        <v/>
      </c>
      <c r="AL34" s="110" t="str">
        <f t="shared" si="12"/>
        <v/>
      </c>
    </row>
    <row r="35" spans="2:38" x14ac:dyDescent="0.25">
      <c r="B35" s="25" t="str">
        <f>IFERROR(INDEX('1 - Project Details and Scoring'!$B$18:$B$501,(MATCH('2 - Planting Details'!$Z35,'1 - Project Details and Scoring'!$C$18:C$501,0))),"")</f>
        <v/>
      </c>
      <c r="C35" s="38"/>
      <c r="D35" s="25" t="str">
        <f>IFERROR(INDEX('1 - Project Details and Scoring'!$D$18:$D$501,(MATCH('2 - Planting Details'!$Z35,'1 - Project Details and Scoring'!$C$18:C$501,0))),"")</f>
        <v/>
      </c>
      <c r="E35" s="195"/>
      <c r="F35" s="196"/>
      <c r="G35" s="38"/>
      <c r="H35" s="38"/>
      <c r="I35" s="177">
        <f t="shared" si="0"/>
        <v>0</v>
      </c>
      <c r="J35" s="48"/>
      <c r="K35" s="198"/>
      <c r="L35" s="197"/>
      <c r="M35" s="40"/>
      <c r="N35" s="40"/>
      <c r="O35" s="177">
        <f t="shared" si="1"/>
        <v>0</v>
      </c>
      <c r="P35" s="48"/>
      <c r="Q35" s="198"/>
      <c r="R35" s="197"/>
      <c r="S35" s="40"/>
      <c r="T35" s="40"/>
      <c r="U35" s="177">
        <f t="shared" si="2"/>
        <v>0</v>
      </c>
      <c r="V35" s="48"/>
      <c r="W35" s="198"/>
      <c r="X35" s="199">
        <f t="shared" si="9"/>
        <v>0</v>
      </c>
      <c r="Y35" s="178" t="str">
        <f t="shared" si="10"/>
        <v/>
      </c>
      <c r="Z35" s="22">
        <f t="shared" si="3"/>
        <v>0</v>
      </c>
      <c r="AA35" s="22" t="str">
        <f t="shared" si="4"/>
        <v/>
      </c>
      <c r="AG35" s="43" t="b">
        <f t="shared" si="5"/>
        <v>0</v>
      </c>
      <c r="AH35" s="93" t="b">
        <f t="shared" si="6"/>
        <v>0</v>
      </c>
      <c r="AI35" s="130" t="str">
        <f t="shared" si="7"/>
        <v/>
      </c>
      <c r="AJ35" s="116">
        <f t="shared" si="8"/>
        <v>0</v>
      </c>
      <c r="AK35" s="130" t="str">
        <f t="shared" si="11"/>
        <v/>
      </c>
      <c r="AL35" s="110" t="str">
        <f t="shared" si="12"/>
        <v/>
      </c>
    </row>
    <row r="36" spans="2:38" x14ac:dyDescent="0.25">
      <c r="B36" s="25" t="str">
        <f>IFERROR(INDEX('1 - Project Details and Scoring'!$B$18:$B$501,(MATCH('2 - Planting Details'!$Z36,'1 - Project Details and Scoring'!$C$18:C$501,0))),"")</f>
        <v/>
      </c>
      <c r="C36" s="38"/>
      <c r="D36" s="25" t="str">
        <f>IFERROR(INDEX('1 - Project Details and Scoring'!$D$18:$D$501,(MATCH('2 - Planting Details'!$Z36,'1 - Project Details and Scoring'!$C$18:C$501,0))),"")</f>
        <v/>
      </c>
      <c r="E36" s="195"/>
      <c r="F36" s="196"/>
      <c r="G36" s="38"/>
      <c r="H36" s="38"/>
      <c r="I36" s="177">
        <f t="shared" si="0"/>
        <v>0</v>
      </c>
      <c r="J36" s="48"/>
      <c r="K36" s="198"/>
      <c r="L36" s="197"/>
      <c r="M36" s="40"/>
      <c r="N36" s="40"/>
      <c r="O36" s="177">
        <f t="shared" si="1"/>
        <v>0</v>
      </c>
      <c r="P36" s="48"/>
      <c r="Q36" s="198"/>
      <c r="R36" s="197"/>
      <c r="S36" s="40"/>
      <c r="T36" s="40"/>
      <c r="U36" s="177">
        <f t="shared" si="2"/>
        <v>0</v>
      </c>
      <c r="V36" s="48"/>
      <c r="W36" s="198"/>
      <c r="X36" s="199">
        <f t="shared" si="9"/>
        <v>0</v>
      </c>
      <c r="Y36" s="178" t="str">
        <f t="shared" si="10"/>
        <v/>
      </c>
      <c r="Z36" s="22">
        <f t="shared" si="3"/>
        <v>0</v>
      </c>
      <c r="AA36" s="22" t="str">
        <f t="shared" si="4"/>
        <v/>
      </c>
      <c r="AG36" s="43" t="b">
        <f t="shared" si="5"/>
        <v>0</v>
      </c>
      <c r="AH36" s="93" t="b">
        <f t="shared" si="6"/>
        <v>0</v>
      </c>
      <c r="AI36" s="130" t="str">
        <f t="shared" si="7"/>
        <v/>
      </c>
      <c r="AJ36" s="116">
        <f t="shared" si="8"/>
        <v>0</v>
      </c>
      <c r="AK36" s="130" t="str">
        <f t="shared" si="11"/>
        <v/>
      </c>
      <c r="AL36" s="110" t="str">
        <f t="shared" si="12"/>
        <v/>
      </c>
    </row>
    <row r="37" spans="2:38" x14ac:dyDescent="0.25">
      <c r="B37" s="25" t="str">
        <f>IFERROR(INDEX('1 - Project Details and Scoring'!$B$18:$B$501,(MATCH('2 - Planting Details'!$Z37,'1 - Project Details and Scoring'!$C$18:C$501,0))),"")</f>
        <v/>
      </c>
      <c r="C37" s="38"/>
      <c r="D37" s="25" t="str">
        <f>IFERROR(INDEX('1 - Project Details and Scoring'!$D$18:$D$501,(MATCH('2 - Planting Details'!$Z37,'1 - Project Details and Scoring'!$C$18:C$501,0))),"")</f>
        <v/>
      </c>
      <c r="E37" s="195"/>
      <c r="F37" s="196"/>
      <c r="G37" s="38"/>
      <c r="H37" s="38"/>
      <c r="I37" s="177">
        <f t="shared" si="0"/>
        <v>0</v>
      </c>
      <c r="J37" s="48"/>
      <c r="K37" s="198"/>
      <c r="L37" s="197"/>
      <c r="M37" s="40"/>
      <c r="N37" s="40"/>
      <c r="O37" s="177">
        <f t="shared" si="1"/>
        <v>0</v>
      </c>
      <c r="P37" s="48"/>
      <c r="Q37" s="198"/>
      <c r="R37" s="197"/>
      <c r="S37" s="40"/>
      <c r="T37" s="40"/>
      <c r="U37" s="177">
        <f t="shared" si="2"/>
        <v>0</v>
      </c>
      <c r="V37" s="48"/>
      <c r="W37" s="198"/>
      <c r="X37" s="199">
        <f t="shared" si="9"/>
        <v>0</v>
      </c>
      <c r="Y37" s="178" t="str">
        <f t="shared" si="10"/>
        <v/>
      </c>
      <c r="Z37" s="22">
        <f t="shared" si="3"/>
        <v>0</v>
      </c>
      <c r="AA37" s="22" t="str">
        <f t="shared" si="4"/>
        <v/>
      </c>
      <c r="AG37" s="43" t="b">
        <f t="shared" si="5"/>
        <v>0</v>
      </c>
      <c r="AH37" s="93" t="b">
        <f t="shared" si="6"/>
        <v>0</v>
      </c>
      <c r="AI37" s="130" t="str">
        <f t="shared" si="7"/>
        <v/>
      </c>
      <c r="AJ37" s="116">
        <f t="shared" si="8"/>
        <v>0</v>
      </c>
      <c r="AK37" s="130" t="str">
        <f t="shared" si="11"/>
        <v/>
      </c>
      <c r="AL37" s="110" t="str">
        <f t="shared" si="12"/>
        <v/>
      </c>
    </row>
    <row r="38" spans="2:38" x14ac:dyDescent="0.25">
      <c r="B38" s="25" t="str">
        <f>IFERROR(INDEX('1 - Project Details and Scoring'!$B$18:$B$501,(MATCH('2 - Planting Details'!$Z38,'1 - Project Details and Scoring'!$C$18:C$501,0))),"")</f>
        <v/>
      </c>
      <c r="C38" s="38"/>
      <c r="D38" s="25" t="str">
        <f>IFERROR(INDEX('1 - Project Details and Scoring'!$D$18:$D$501,(MATCH('2 - Planting Details'!$Z38,'1 - Project Details and Scoring'!$C$18:C$501,0))),"")</f>
        <v/>
      </c>
      <c r="E38" s="195"/>
      <c r="F38" s="196"/>
      <c r="G38" s="38"/>
      <c r="H38" s="38"/>
      <c r="I38" s="177">
        <f t="shared" si="0"/>
        <v>0</v>
      </c>
      <c r="J38" s="48"/>
      <c r="K38" s="198"/>
      <c r="L38" s="197"/>
      <c r="M38" s="40"/>
      <c r="N38" s="40"/>
      <c r="O38" s="177">
        <f t="shared" si="1"/>
        <v>0</v>
      </c>
      <c r="P38" s="48"/>
      <c r="Q38" s="198"/>
      <c r="R38" s="197"/>
      <c r="S38" s="40"/>
      <c r="T38" s="40"/>
      <c r="U38" s="177">
        <f t="shared" si="2"/>
        <v>0</v>
      </c>
      <c r="V38" s="48"/>
      <c r="W38" s="198"/>
      <c r="X38" s="199">
        <f t="shared" si="9"/>
        <v>0</v>
      </c>
      <c r="Y38" s="178" t="str">
        <f t="shared" si="10"/>
        <v/>
      </c>
      <c r="Z38" s="22">
        <f t="shared" si="3"/>
        <v>0</v>
      </c>
      <c r="AA38" s="22" t="str">
        <f t="shared" si="4"/>
        <v/>
      </c>
      <c r="AG38" s="43" t="b">
        <f t="shared" si="5"/>
        <v>0</v>
      </c>
      <c r="AH38" s="93" t="b">
        <f t="shared" si="6"/>
        <v>0</v>
      </c>
      <c r="AI38" s="130" t="str">
        <f t="shared" si="7"/>
        <v/>
      </c>
      <c r="AJ38" s="116">
        <f t="shared" si="8"/>
        <v>0</v>
      </c>
      <c r="AK38" s="130" t="str">
        <f t="shared" si="11"/>
        <v/>
      </c>
      <c r="AL38" s="110" t="str">
        <f t="shared" si="12"/>
        <v/>
      </c>
    </row>
    <row r="39" spans="2:38" x14ac:dyDescent="0.25">
      <c r="B39" s="25" t="str">
        <f>IFERROR(INDEX('1 - Project Details and Scoring'!$B$18:$B$501,(MATCH('2 - Planting Details'!$Z39,'1 - Project Details and Scoring'!$C$18:C$501,0))),"")</f>
        <v/>
      </c>
      <c r="C39" s="38"/>
      <c r="D39" s="25" t="str">
        <f>IFERROR(INDEX('1 - Project Details and Scoring'!$D$18:$D$501,(MATCH('2 - Planting Details'!$Z39,'1 - Project Details and Scoring'!$C$18:C$501,0))),"")</f>
        <v/>
      </c>
      <c r="E39" s="195"/>
      <c r="F39" s="196"/>
      <c r="G39" s="38"/>
      <c r="H39" s="38"/>
      <c r="I39" s="177">
        <f t="shared" si="0"/>
        <v>0</v>
      </c>
      <c r="J39" s="48"/>
      <c r="K39" s="198"/>
      <c r="L39" s="197"/>
      <c r="M39" s="40"/>
      <c r="N39" s="40"/>
      <c r="O39" s="177">
        <f t="shared" si="1"/>
        <v>0</v>
      </c>
      <c r="P39" s="48"/>
      <c r="Q39" s="198"/>
      <c r="R39" s="197"/>
      <c r="S39" s="40"/>
      <c r="T39" s="40"/>
      <c r="U39" s="177">
        <f t="shared" si="2"/>
        <v>0</v>
      </c>
      <c r="V39" s="48"/>
      <c r="W39" s="198"/>
      <c r="X39" s="199">
        <f t="shared" si="9"/>
        <v>0</v>
      </c>
      <c r="Y39" s="178" t="str">
        <f t="shared" si="10"/>
        <v/>
      </c>
      <c r="Z39" s="22">
        <f t="shared" si="3"/>
        <v>0</v>
      </c>
      <c r="AA39" s="22" t="str">
        <f t="shared" si="4"/>
        <v/>
      </c>
      <c r="AG39" s="43" t="b">
        <f t="shared" si="5"/>
        <v>0</v>
      </c>
      <c r="AH39" s="93" t="b">
        <f t="shared" si="6"/>
        <v>0</v>
      </c>
      <c r="AI39" s="130" t="str">
        <f t="shared" si="7"/>
        <v/>
      </c>
      <c r="AJ39" s="116">
        <f t="shared" si="8"/>
        <v>0</v>
      </c>
      <c r="AK39" s="130" t="str">
        <f t="shared" si="11"/>
        <v/>
      </c>
      <c r="AL39" s="110" t="str">
        <f t="shared" si="12"/>
        <v/>
      </c>
    </row>
    <row r="40" spans="2:38" x14ac:dyDescent="0.25">
      <c r="B40" s="25" t="str">
        <f>IFERROR(INDEX('1 - Project Details and Scoring'!$B$18:$B$501,(MATCH('2 - Planting Details'!$Z40,'1 - Project Details and Scoring'!$C$18:C$501,0))),"")</f>
        <v/>
      </c>
      <c r="C40" s="38"/>
      <c r="D40" s="25" t="str">
        <f>IFERROR(INDEX('1 - Project Details and Scoring'!$D$18:$D$501,(MATCH('2 - Planting Details'!$Z40,'1 - Project Details and Scoring'!$C$18:C$501,0))),"")</f>
        <v/>
      </c>
      <c r="E40" s="195"/>
      <c r="F40" s="196"/>
      <c r="G40" s="38"/>
      <c r="H40" s="38"/>
      <c r="I40" s="177">
        <f t="shared" si="0"/>
        <v>0</v>
      </c>
      <c r="J40" s="48"/>
      <c r="K40" s="198"/>
      <c r="L40" s="197"/>
      <c r="M40" s="40"/>
      <c r="N40" s="40"/>
      <c r="O40" s="177">
        <f t="shared" si="1"/>
        <v>0</v>
      </c>
      <c r="P40" s="48"/>
      <c r="Q40" s="198"/>
      <c r="R40" s="197"/>
      <c r="S40" s="40"/>
      <c r="T40" s="40"/>
      <c r="U40" s="177">
        <f t="shared" si="2"/>
        <v>0</v>
      </c>
      <c r="V40" s="48"/>
      <c r="W40" s="198"/>
      <c r="X40" s="199">
        <f t="shared" si="9"/>
        <v>0</v>
      </c>
      <c r="Y40" s="178" t="str">
        <f t="shared" si="10"/>
        <v/>
      </c>
      <c r="Z40" s="22">
        <f t="shared" si="3"/>
        <v>0</v>
      </c>
      <c r="AA40" s="22" t="str">
        <f t="shared" si="4"/>
        <v/>
      </c>
      <c r="AG40" s="43" t="b">
        <f t="shared" si="5"/>
        <v>0</v>
      </c>
      <c r="AH40" s="93" t="b">
        <f t="shared" si="6"/>
        <v>0</v>
      </c>
      <c r="AI40" s="130" t="str">
        <f t="shared" si="7"/>
        <v/>
      </c>
      <c r="AJ40" s="116">
        <f t="shared" si="8"/>
        <v>0</v>
      </c>
      <c r="AK40" s="130" t="str">
        <f t="shared" si="11"/>
        <v/>
      </c>
      <c r="AL40" s="110" t="str">
        <f t="shared" si="12"/>
        <v/>
      </c>
    </row>
    <row r="41" spans="2:38" x14ac:dyDescent="0.25">
      <c r="B41" s="25" t="str">
        <f>IFERROR(INDEX('1 - Project Details and Scoring'!$B$18:$B$501,(MATCH('2 - Planting Details'!$Z41,'1 - Project Details and Scoring'!$C$18:C$501,0))),"")</f>
        <v/>
      </c>
      <c r="C41" s="38"/>
      <c r="D41" s="25" t="str">
        <f>IFERROR(INDEX('1 - Project Details and Scoring'!$D$18:$D$501,(MATCH('2 - Planting Details'!$Z41,'1 - Project Details and Scoring'!$C$18:C$501,0))),"")</f>
        <v/>
      </c>
      <c r="E41" s="195"/>
      <c r="F41" s="196"/>
      <c r="G41" s="38"/>
      <c r="H41" s="38"/>
      <c r="I41" s="177">
        <f t="shared" si="0"/>
        <v>0</v>
      </c>
      <c r="J41" s="48"/>
      <c r="K41" s="198"/>
      <c r="L41" s="197"/>
      <c r="M41" s="40"/>
      <c r="N41" s="40"/>
      <c r="O41" s="177">
        <f t="shared" si="1"/>
        <v>0</v>
      </c>
      <c r="P41" s="48"/>
      <c r="Q41" s="198"/>
      <c r="R41" s="197"/>
      <c r="S41" s="40"/>
      <c r="T41" s="40"/>
      <c r="U41" s="177">
        <f t="shared" si="2"/>
        <v>0</v>
      </c>
      <c r="V41" s="48"/>
      <c r="W41" s="198"/>
      <c r="X41" s="199">
        <f t="shared" si="9"/>
        <v>0</v>
      </c>
      <c r="Y41" s="178" t="str">
        <f t="shared" si="10"/>
        <v/>
      </c>
      <c r="Z41" s="22">
        <f t="shared" si="3"/>
        <v>0</v>
      </c>
      <c r="AA41" s="22" t="str">
        <f t="shared" si="4"/>
        <v/>
      </c>
      <c r="AG41" s="43" t="b">
        <f t="shared" si="5"/>
        <v>0</v>
      </c>
      <c r="AH41" s="93" t="b">
        <f t="shared" si="6"/>
        <v>0</v>
      </c>
      <c r="AI41" s="130" t="str">
        <f t="shared" si="7"/>
        <v/>
      </c>
      <c r="AJ41" s="116">
        <f t="shared" si="8"/>
        <v>0</v>
      </c>
      <c r="AK41" s="130" t="str">
        <f t="shared" si="11"/>
        <v/>
      </c>
      <c r="AL41" s="110" t="str">
        <f t="shared" si="12"/>
        <v/>
      </c>
    </row>
    <row r="42" spans="2:38" x14ac:dyDescent="0.25">
      <c r="B42" s="25" t="str">
        <f>IFERROR(INDEX('1 - Project Details and Scoring'!$B$18:$B$501,(MATCH('2 - Planting Details'!$Z42,'1 - Project Details and Scoring'!$C$18:C$501,0))),"")</f>
        <v/>
      </c>
      <c r="C42" s="38"/>
      <c r="D42" s="25" t="str">
        <f>IFERROR(INDEX('1 - Project Details and Scoring'!$D$18:$D$501,(MATCH('2 - Planting Details'!$Z42,'1 - Project Details and Scoring'!$C$18:C$501,0))),"")</f>
        <v/>
      </c>
      <c r="E42" s="195"/>
      <c r="F42" s="196"/>
      <c r="G42" s="38"/>
      <c r="H42" s="38"/>
      <c r="I42" s="177">
        <f t="shared" si="0"/>
        <v>0</v>
      </c>
      <c r="J42" s="48"/>
      <c r="K42" s="198"/>
      <c r="L42" s="197"/>
      <c r="M42" s="40"/>
      <c r="N42" s="40"/>
      <c r="O42" s="177">
        <f t="shared" si="1"/>
        <v>0</v>
      </c>
      <c r="P42" s="48"/>
      <c r="Q42" s="198"/>
      <c r="R42" s="197"/>
      <c r="S42" s="40"/>
      <c r="T42" s="40"/>
      <c r="U42" s="177">
        <f t="shared" si="2"/>
        <v>0</v>
      </c>
      <c r="V42" s="48"/>
      <c r="W42" s="198"/>
      <c r="X42" s="199">
        <f t="shared" si="9"/>
        <v>0</v>
      </c>
      <c r="Y42" s="178" t="str">
        <f t="shared" si="10"/>
        <v/>
      </c>
      <c r="Z42" s="22">
        <f t="shared" si="3"/>
        <v>0</v>
      </c>
      <c r="AA42" s="22" t="str">
        <f t="shared" si="4"/>
        <v/>
      </c>
      <c r="AG42" s="43" t="b">
        <f t="shared" si="5"/>
        <v>0</v>
      </c>
      <c r="AH42" s="93" t="b">
        <f t="shared" si="6"/>
        <v>0</v>
      </c>
      <c r="AI42" s="130" t="str">
        <f t="shared" si="7"/>
        <v/>
      </c>
      <c r="AJ42" s="116">
        <f t="shared" si="8"/>
        <v>0</v>
      </c>
      <c r="AK42" s="130" t="str">
        <f t="shared" si="11"/>
        <v/>
      </c>
      <c r="AL42" s="110" t="str">
        <f t="shared" si="12"/>
        <v/>
      </c>
    </row>
    <row r="43" spans="2:38" x14ac:dyDescent="0.25">
      <c r="B43" s="25" t="str">
        <f>IFERROR(INDEX('1 - Project Details and Scoring'!$B$18:$B$501,(MATCH('2 - Planting Details'!$Z43,'1 - Project Details and Scoring'!$C$18:C$501,0))),"")</f>
        <v/>
      </c>
      <c r="C43" s="38"/>
      <c r="D43" s="25" t="str">
        <f>IFERROR(INDEX('1 - Project Details and Scoring'!$D$18:$D$501,(MATCH('2 - Planting Details'!$Z43,'1 - Project Details and Scoring'!$C$18:C$501,0))),"")</f>
        <v/>
      </c>
      <c r="E43" s="195"/>
      <c r="F43" s="196"/>
      <c r="G43" s="38"/>
      <c r="H43" s="38"/>
      <c r="I43" s="177">
        <f t="shared" si="0"/>
        <v>0</v>
      </c>
      <c r="J43" s="48"/>
      <c r="K43" s="198"/>
      <c r="L43" s="197"/>
      <c r="M43" s="40"/>
      <c r="N43" s="40"/>
      <c r="O43" s="177">
        <f t="shared" si="1"/>
        <v>0</v>
      </c>
      <c r="P43" s="48"/>
      <c r="Q43" s="198"/>
      <c r="R43" s="197"/>
      <c r="S43" s="40"/>
      <c r="T43" s="40"/>
      <c r="U43" s="177">
        <f t="shared" si="2"/>
        <v>0</v>
      </c>
      <c r="V43" s="48"/>
      <c r="W43" s="198"/>
      <c r="X43" s="199">
        <f t="shared" si="9"/>
        <v>0</v>
      </c>
      <c r="Y43" s="178" t="str">
        <f t="shared" si="10"/>
        <v/>
      </c>
      <c r="Z43" s="22">
        <f t="shared" si="3"/>
        <v>0</v>
      </c>
      <c r="AA43" s="22" t="str">
        <f t="shared" si="4"/>
        <v/>
      </c>
      <c r="AG43" s="43" t="b">
        <f t="shared" si="5"/>
        <v>0</v>
      </c>
      <c r="AH43" s="93" t="b">
        <f t="shared" si="6"/>
        <v>0</v>
      </c>
      <c r="AI43" s="130" t="str">
        <f t="shared" si="7"/>
        <v/>
      </c>
      <c r="AJ43" s="116">
        <f t="shared" si="8"/>
        <v>0</v>
      </c>
      <c r="AK43" s="130" t="str">
        <f t="shared" si="11"/>
        <v/>
      </c>
      <c r="AL43" s="110" t="str">
        <f t="shared" si="12"/>
        <v/>
      </c>
    </row>
    <row r="44" spans="2:38" x14ac:dyDescent="0.25">
      <c r="B44" s="25" t="str">
        <f>IFERROR(INDEX('1 - Project Details and Scoring'!$B$18:$B$501,(MATCH('2 - Planting Details'!$Z44,'1 - Project Details and Scoring'!$C$18:C$501,0))),"")</f>
        <v/>
      </c>
      <c r="C44" s="38"/>
      <c r="D44" s="25" t="str">
        <f>IFERROR(INDEX('1 - Project Details and Scoring'!$D$18:$D$501,(MATCH('2 - Planting Details'!$Z44,'1 - Project Details and Scoring'!$C$18:C$501,0))),"")</f>
        <v/>
      </c>
      <c r="E44" s="195"/>
      <c r="F44" s="196"/>
      <c r="G44" s="38"/>
      <c r="H44" s="38"/>
      <c r="I44" s="177">
        <f t="shared" si="0"/>
        <v>0</v>
      </c>
      <c r="J44" s="48"/>
      <c r="K44" s="198"/>
      <c r="L44" s="197"/>
      <c r="M44" s="40"/>
      <c r="N44" s="40"/>
      <c r="O44" s="177">
        <f t="shared" si="1"/>
        <v>0</v>
      </c>
      <c r="P44" s="48"/>
      <c r="Q44" s="198"/>
      <c r="R44" s="197"/>
      <c r="S44" s="40"/>
      <c r="T44" s="40"/>
      <c r="U44" s="177">
        <f t="shared" si="2"/>
        <v>0</v>
      </c>
      <c r="V44" s="48"/>
      <c r="W44" s="198"/>
      <c r="X44" s="199">
        <f t="shared" si="9"/>
        <v>0</v>
      </c>
      <c r="Y44" s="178" t="str">
        <f t="shared" si="10"/>
        <v/>
      </c>
      <c r="Z44" s="22">
        <f t="shared" si="3"/>
        <v>0</v>
      </c>
      <c r="AA44" s="22" t="str">
        <f t="shared" si="4"/>
        <v/>
      </c>
      <c r="AG44" s="43" t="b">
        <f t="shared" si="5"/>
        <v>0</v>
      </c>
      <c r="AH44" s="93" t="b">
        <f t="shared" si="6"/>
        <v>0</v>
      </c>
      <c r="AI44" s="130" t="str">
        <f t="shared" si="7"/>
        <v/>
      </c>
      <c r="AJ44" s="116">
        <f t="shared" si="8"/>
        <v>0</v>
      </c>
      <c r="AK44" s="130" t="str">
        <f t="shared" si="11"/>
        <v/>
      </c>
      <c r="AL44" s="110" t="str">
        <f t="shared" si="12"/>
        <v/>
      </c>
    </row>
    <row r="45" spans="2:38" x14ac:dyDescent="0.25">
      <c r="B45" s="25" t="str">
        <f>IFERROR(INDEX('1 - Project Details and Scoring'!$B$18:$B$501,(MATCH('2 - Planting Details'!$Z45,'1 - Project Details and Scoring'!$C$18:C$501,0))),"")</f>
        <v/>
      </c>
      <c r="C45" s="38"/>
      <c r="D45" s="25" t="str">
        <f>IFERROR(INDEX('1 - Project Details and Scoring'!$D$18:$D$501,(MATCH('2 - Planting Details'!$Z45,'1 - Project Details and Scoring'!$C$18:C$501,0))),"")</f>
        <v/>
      </c>
      <c r="E45" s="195"/>
      <c r="F45" s="196"/>
      <c r="G45" s="38"/>
      <c r="H45" s="38"/>
      <c r="I45" s="177">
        <f t="shared" si="0"/>
        <v>0</v>
      </c>
      <c r="J45" s="48"/>
      <c r="K45" s="198"/>
      <c r="L45" s="197"/>
      <c r="M45" s="40"/>
      <c r="N45" s="40"/>
      <c r="O45" s="177">
        <f t="shared" si="1"/>
        <v>0</v>
      </c>
      <c r="P45" s="48"/>
      <c r="Q45" s="198"/>
      <c r="R45" s="197"/>
      <c r="S45" s="40"/>
      <c r="T45" s="40"/>
      <c r="U45" s="177">
        <f t="shared" si="2"/>
        <v>0</v>
      </c>
      <c r="V45" s="48"/>
      <c r="W45" s="198"/>
      <c r="X45" s="199">
        <f t="shared" si="9"/>
        <v>0</v>
      </c>
      <c r="Y45" s="178" t="str">
        <f t="shared" si="10"/>
        <v/>
      </c>
      <c r="Z45" s="22">
        <f t="shared" si="3"/>
        <v>0</v>
      </c>
      <c r="AA45" s="22" t="str">
        <f t="shared" si="4"/>
        <v/>
      </c>
      <c r="AG45" s="43" t="b">
        <f t="shared" si="5"/>
        <v>0</v>
      </c>
      <c r="AH45" s="93" t="b">
        <f t="shared" si="6"/>
        <v>0</v>
      </c>
      <c r="AI45" s="130" t="str">
        <f t="shared" si="7"/>
        <v/>
      </c>
      <c r="AJ45" s="116">
        <f t="shared" si="8"/>
        <v>0</v>
      </c>
      <c r="AK45" s="130" t="str">
        <f t="shared" si="11"/>
        <v/>
      </c>
      <c r="AL45" s="110" t="str">
        <f t="shared" si="12"/>
        <v/>
      </c>
    </row>
    <row r="46" spans="2:38" x14ac:dyDescent="0.25">
      <c r="B46" s="25" t="str">
        <f>IFERROR(INDEX('1 - Project Details and Scoring'!$B$18:$B$501,(MATCH('2 - Planting Details'!$Z46,'1 - Project Details and Scoring'!$C$18:C$501,0))),"")</f>
        <v/>
      </c>
      <c r="C46" s="38"/>
      <c r="D46" s="25" t="str">
        <f>IFERROR(INDEX('1 - Project Details and Scoring'!$D$18:$D$501,(MATCH('2 - Planting Details'!$Z46,'1 - Project Details and Scoring'!$C$18:C$501,0))),"")</f>
        <v/>
      </c>
      <c r="E46" s="195"/>
      <c r="F46" s="196"/>
      <c r="G46" s="38"/>
      <c r="H46" s="38"/>
      <c r="I46" s="177">
        <f t="shared" si="0"/>
        <v>0</v>
      </c>
      <c r="J46" s="48"/>
      <c r="K46" s="198"/>
      <c r="L46" s="197"/>
      <c r="M46" s="40"/>
      <c r="N46" s="40"/>
      <c r="O46" s="177">
        <f t="shared" si="1"/>
        <v>0</v>
      </c>
      <c r="P46" s="48"/>
      <c r="Q46" s="198"/>
      <c r="R46" s="197"/>
      <c r="S46" s="40"/>
      <c r="T46" s="40"/>
      <c r="U46" s="177">
        <f t="shared" si="2"/>
        <v>0</v>
      </c>
      <c r="V46" s="48"/>
      <c r="W46" s="198"/>
      <c r="X46" s="199">
        <f t="shared" si="9"/>
        <v>0</v>
      </c>
      <c r="Y46" s="178" t="str">
        <f t="shared" si="10"/>
        <v/>
      </c>
      <c r="Z46" s="22">
        <f t="shared" si="3"/>
        <v>0</v>
      </c>
      <c r="AA46" s="22" t="str">
        <f t="shared" si="4"/>
        <v/>
      </c>
      <c r="AG46" s="43" t="b">
        <f t="shared" si="5"/>
        <v>0</v>
      </c>
      <c r="AH46" s="93" t="b">
        <f t="shared" si="6"/>
        <v>0</v>
      </c>
      <c r="AI46" s="130" t="str">
        <f t="shared" si="7"/>
        <v/>
      </c>
      <c r="AJ46" s="116">
        <f t="shared" si="8"/>
        <v>0</v>
      </c>
      <c r="AK46" s="130" t="str">
        <f t="shared" si="11"/>
        <v/>
      </c>
      <c r="AL46" s="110" t="str">
        <f t="shared" si="12"/>
        <v/>
      </c>
    </row>
    <row r="47" spans="2:38" x14ac:dyDescent="0.25">
      <c r="B47" s="25" t="str">
        <f>IFERROR(INDEX('1 - Project Details and Scoring'!$B$18:$B$501,(MATCH('2 - Planting Details'!$Z47,'1 - Project Details and Scoring'!$C$18:C$501,0))),"")</f>
        <v/>
      </c>
      <c r="C47" s="38"/>
      <c r="D47" s="25" t="str">
        <f>IFERROR(INDEX('1 - Project Details and Scoring'!$D$18:$D$501,(MATCH('2 - Planting Details'!$Z47,'1 - Project Details and Scoring'!$C$18:C$501,0))),"")</f>
        <v/>
      </c>
      <c r="E47" s="195"/>
      <c r="F47" s="196"/>
      <c r="G47" s="38"/>
      <c r="H47" s="38"/>
      <c r="I47" s="177">
        <f t="shared" si="0"/>
        <v>0</v>
      </c>
      <c r="J47" s="48"/>
      <c r="K47" s="198"/>
      <c r="L47" s="197"/>
      <c r="M47" s="40"/>
      <c r="N47" s="40"/>
      <c r="O47" s="177">
        <f t="shared" si="1"/>
        <v>0</v>
      </c>
      <c r="P47" s="48"/>
      <c r="Q47" s="198"/>
      <c r="R47" s="197"/>
      <c r="S47" s="40"/>
      <c r="T47" s="40"/>
      <c r="U47" s="177">
        <f t="shared" si="2"/>
        <v>0</v>
      </c>
      <c r="V47" s="48"/>
      <c r="W47" s="198"/>
      <c r="X47" s="199">
        <f t="shared" si="9"/>
        <v>0</v>
      </c>
      <c r="Y47" s="178" t="str">
        <f t="shared" si="10"/>
        <v/>
      </c>
      <c r="Z47" s="22">
        <f t="shared" si="3"/>
        <v>0</v>
      </c>
      <c r="AA47" s="22" t="str">
        <f t="shared" si="4"/>
        <v/>
      </c>
      <c r="AG47" s="43" t="b">
        <f t="shared" si="5"/>
        <v>0</v>
      </c>
      <c r="AH47" s="93" t="b">
        <f t="shared" si="6"/>
        <v>0</v>
      </c>
      <c r="AI47" s="130" t="str">
        <f t="shared" si="7"/>
        <v/>
      </c>
      <c r="AJ47" s="116">
        <f t="shared" si="8"/>
        <v>0</v>
      </c>
      <c r="AK47" s="130" t="str">
        <f t="shared" si="11"/>
        <v/>
      </c>
      <c r="AL47" s="110" t="str">
        <f t="shared" si="12"/>
        <v/>
      </c>
    </row>
    <row r="48" spans="2:38" x14ac:dyDescent="0.25">
      <c r="B48" s="25" t="str">
        <f>IFERROR(INDEX('1 - Project Details and Scoring'!$B$18:$B$501,(MATCH('2 - Planting Details'!$Z48,'1 - Project Details and Scoring'!$C$18:C$501,0))),"")</f>
        <v/>
      </c>
      <c r="C48" s="38"/>
      <c r="D48" s="25" t="str">
        <f>IFERROR(INDEX('1 - Project Details and Scoring'!$D$18:$D$501,(MATCH('2 - Planting Details'!$Z48,'1 - Project Details and Scoring'!$C$18:C$501,0))),"")</f>
        <v/>
      </c>
      <c r="E48" s="195"/>
      <c r="F48" s="196"/>
      <c r="G48" s="38"/>
      <c r="H48" s="38"/>
      <c r="I48" s="177">
        <f t="shared" si="0"/>
        <v>0</v>
      </c>
      <c r="J48" s="48"/>
      <c r="K48" s="198"/>
      <c r="L48" s="197"/>
      <c r="M48" s="40"/>
      <c r="N48" s="40"/>
      <c r="O48" s="177">
        <f t="shared" si="1"/>
        <v>0</v>
      </c>
      <c r="P48" s="48"/>
      <c r="Q48" s="198"/>
      <c r="R48" s="197"/>
      <c r="S48" s="40"/>
      <c r="T48" s="40"/>
      <c r="U48" s="177">
        <f t="shared" si="2"/>
        <v>0</v>
      </c>
      <c r="V48" s="48"/>
      <c r="W48" s="198"/>
      <c r="X48" s="199">
        <f t="shared" ref="X48:X111" si="13">I48+O48+U48</f>
        <v>0</v>
      </c>
      <c r="Y48" s="178" t="str">
        <f t="shared" si="10"/>
        <v/>
      </c>
      <c r="Z48" s="22">
        <f t="shared" si="3"/>
        <v>0</v>
      </c>
      <c r="AA48" s="22" t="str">
        <f t="shared" si="4"/>
        <v/>
      </c>
      <c r="AG48" s="43" t="b">
        <f t="shared" si="5"/>
        <v>0</v>
      </c>
      <c r="AH48" s="93" t="b">
        <f t="shared" si="6"/>
        <v>0</v>
      </c>
      <c r="AI48" s="130" t="str">
        <f t="shared" si="7"/>
        <v/>
      </c>
      <c r="AJ48" s="116">
        <f t="shared" si="8"/>
        <v>0</v>
      </c>
      <c r="AK48" s="130" t="str">
        <f t="shared" si="11"/>
        <v/>
      </c>
      <c r="AL48" s="110" t="str">
        <f t="shared" si="12"/>
        <v/>
      </c>
    </row>
    <row r="49" spans="2:38" x14ac:dyDescent="0.25">
      <c r="B49" s="25" t="str">
        <f>IFERROR(INDEX('1 - Project Details and Scoring'!$B$18:$B$501,(MATCH('2 - Planting Details'!$Z49,'1 - Project Details and Scoring'!$C$18:C$501,0))),"")</f>
        <v/>
      </c>
      <c r="C49" s="38"/>
      <c r="D49" s="25" t="str">
        <f>IFERROR(INDEX('1 - Project Details and Scoring'!$D$18:$D$501,(MATCH('2 - Planting Details'!$Z49,'1 - Project Details and Scoring'!$C$18:C$501,0))),"")</f>
        <v/>
      </c>
      <c r="E49" s="195"/>
      <c r="F49" s="196"/>
      <c r="G49" s="38"/>
      <c r="H49" s="38"/>
      <c r="I49" s="177">
        <f t="shared" si="0"/>
        <v>0</v>
      </c>
      <c r="J49" s="48"/>
      <c r="K49" s="198"/>
      <c r="L49" s="197"/>
      <c r="M49" s="40"/>
      <c r="N49" s="40"/>
      <c r="O49" s="177">
        <f t="shared" si="1"/>
        <v>0</v>
      </c>
      <c r="P49" s="48"/>
      <c r="Q49" s="198"/>
      <c r="R49" s="197"/>
      <c r="S49" s="40"/>
      <c r="T49" s="40"/>
      <c r="U49" s="177">
        <f t="shared" si="2"/>
        <v>0</v>
      </c>
      <c r="V49" s="48"/>
      <c r="W49" s="198"/>
      <c r="X49" s="199">
        <f t="shared" si="13"/>
        <v>0</v>
      </c>
      <c r="Y49" s="178" t="str">
        <f t="shared" si="10"/>
        <v/>
      </c>
      <c r="Z49" s="22">
        <f t="shared" si="3"/>
        <v>0</v>
      </c>
      <c r="AA49" s="22" t="str">
        <f t="shared" si="4"/>
        <v/>
      </c>
      <c r="AG49" s="43" t="b">
        <f t="shared" si="5"/>
        <v>0</v>
      </c>
      <c r="AH49" s="93" t="b">
        <f t="shared" si="6"/>
        <v>0</v>
      </c>
      <c r="AI49" s="130" t="str">
        <f t="shared" si="7"/>
        <v/>
      </c>
      <c r="AJ49" s="116">
        <f t="shared" si="8"/>
        <v>0</v>
      </c>
      <c r="AK49" s="130" t="str">
        <f t="shared" si="11"/>
        <v/>
      </c>
      <c r="AL49" s="110" t="str">
        <f t="shared" si="12"/>
        <v/>
      </c>
    </row>
    <row r="50" spans="2:38" x14ac:dyDescent="0.25">
      <c r="B50" s="25" t="str">
        <f>IFERROR(INDEX('1 - Project Details and Scoring'!$B$18:$B$501,(MATCH('2 - Planting Details'!$Z50,'1 - Project Details and Scoring'!$C$18:C$501,0))),"")</f>
        <v/>
      </c>
      <c r="C50" s="38"/>
      <c r="D50" s="25" t="str">
        <f>IFERROR(INDEX('1 - Project Details and Scoring'!$D$18:$D$501,(MATCH('2 - Planting Details'!$Z50,'1 - Project Details and Scoring'!$C$18:C$501,0))),"")</f>
        <v/>
      </c>
      <c r="E50" s="195"/>
      <c r="F50" s="196"/>
      <c r="G50" s="38"/>
      <c r="H50" s="38"/>
      <c r="I50" s="177">
        <f t="shared" si="0"/>
        <v>0</v>
      </c>
      <c r="J50" s="48"/>
      <c r="K50" s="198"/>
      <c r="L50" s="197"/>
      <c r="M50" s="40"/>
      <c r="N50" s="40"/>
      <c r="O50" s="177">
        <f t="shared" si="1"/>
        <v>0</v>
      </c>
      <c r="P50" s="48"/>
      <c r="Q50" s="198"/>
      <c r="R50" s="197"/>
      <c r="S50" s="40"/>
      <c r="T50" s="40"/>
      <c r="U50" s="177">
        <f t="shared" si="2"/>
        <v>0</v>
      </c>
      <c r="V50" s="48"/>
      <c r="W50" s="198"/>
      <c r="X50" s="199">
        <f t="shared" si="13"/>
        <v>0</v>
      </c>
      <c r="Y50" s="178" t="str">
        <f t="shared" si="10"/>
        <v/>
      </c>
      <c r="Z50" s="22">
        <f t="shared" si="3"/>
        <v>0</v>
      </c>
      <c r="AA50" s="22" t="str">
        <f t="shared" si="4"/>
        <v/>
      </c>
      <c r="AG50" s="43" t="b">
        <f t="shared" si="5"/>
        <v>0</v>
      </c>
      <c r="AH50" s="93" t="b">
        <f t="shared" si="6"/>
        <v>0</v>
      </c>
      <c r="AI50" s="130" t="str">
        <f t="shared" si="7"/>
        <v/>
      </c>
      <c r="AJ50" s="116">
        <f t="shared" si="8"/>
        <v>0</v>
      </c>
      <c r="AK50" s="130" t="str">
        <f t="shared" si="11"/>
        <v/>
      </c>
      <c r="AL50" s="110" t="str">
        <f t="shared" si="12"/>
        <v/>
      </c>
    </row>
    <row r="51" spans="2:38" x14ac:dyDescent="0.25">
      <c r="B51" s="25" t="str">
        <f>IFERROR(INDEX('1 - Project Details and Scoring'!$B$18:$B$501,(MATCH('2 - Planting Details'!$Z51,'1 - Project Details and Scoring'!$C$18:C$501,0))),"")</f>
        <v/>
      </c>
      <c r="C51" s="38"/>
      <c r="D51" s="25" t="str">
        <f>IFERROR(INDEX('1 - Project Details and Scoring'!$D$18:$D$501,(MATCH('2 - Planting Details'!$Z51,'1 - Project Details and Scoring'!$C$18:C$501,0))),"")</f>
        <v/>
      </c>
      <c r="E51" s="195"/>
      <c r="F51" s="196"/>
      <c r="G51" s="38"/>
      <c r="H51" s="38"/>
      <c r="I51" s="177">
        <f t="shared" si="0"/>
        <v>0</v>
      </c>
      <c r="J51" s="48"/>
      <c r="K51" s="198"/>
      <c r="L51" s="197"/>
      <c r="M51" s="40"/>
      <c r="N51" s="40"/>
      <c r="O51" s="177">
        <f t="shared" si="1"/>
        <v>0</v>
      </c>
      <c r="P51" s="48"/>
      <c r="Q51" s="198"/>
      <c r="R51" s="197"/>
      <c r="S51" s="40"/>
      <c r="T51" s="40"/>
      <c r="U51" s="177">
        <f t="shared" si="2"/>
        <v>0</v>
      </c>
      <c r="V51" s="48"/>
      <c r="W51" s="198"/>
      <c r="X51" s="199">
        <f t="shared" si="13"/>
        <v>0</v>
      </c>
      <c r="Y51" s="178" t="str">
        <f t="shared" si="10"/>
        <v/>
      </c>
      <c r="Z51" s="22">
        <f t="shared" si="3"/>
        <v>0</v>
      </c>
      <c r="AA51" s="22" t="str">
        <f t="shared" si="4"/>
        <v/>
      </c>
      <c r="AG51" s="43" t="b">
        <f t="shared" si="5"/>
        <v>0</v>
      </c>
      <c r="AH51" s="93" t="b">
        <f t="shared" si="6"/>
        <v>0</v>
      </c>
      <c r="AI51" s="130" t="str">
        <f t="shared" si="7"/>
        <v/>
      </c>
      <c r="AJ51" s="116">
        <f t="shared" si="8"/>
        <v>0</v>
      </c>
      <c r="AK51" s="130" t="str">
        <f t="shared" si="11"/>
        <v/>
      </c>
      <c r="AL51" s="110" t="str">
        <f t="shared" si="12"/>
        <v/>
      </c>
    </row>
    <row r="52" spans="2:38" x14ac:dyDescent="0.25">
      <c r="B52" s="25" t="str">
        <f>IFERROR(INDEX('1 - Project Details and Scoring'!$B$18:$B$501,(MATCH('2 - Planting Details'!$Z52,'1 - Project Details and Scoring'!$C$18:C$501,0))),"")</f>
        <v/>
      </c>
      <c r="C52" s="38"/>
      <c r="D52" s="25" t="str">
        <f>IFERROR(INDEX('1 - Project Details and Scoring'!$D$18:$D$501,(MATCH('2 - Planting Details'!$Z52,'1 - Project Details and Scoring'!$C$18:C$501,0))),"")</f>
        <v/>
      </c>
      <c r="E52" s="195"/>
      <c r="F52" s="196"/>
      <c r="G52" s="38"/>
      <c r="H52" s="38"/>
      <c r="I52" s="177">
        <f t="shared" si="0"/>
        <v>0</v>
      </c>
      <c r="J52" s="48"/>
      <c r="K52" s="198"/>
      <c r="L52" s="197"/>
      <c r="M52" s="40"/>
      <c r="N52" s="40"/>
      <c r="O52" s="177">
        <f t="shared" si="1"/>
        <v>0</v>
      </c>
      <c r="P52" s="48"/>
      <c r="Q52" s="198"/>
      <c r="R52" s="197"/>
      <c r="S52" s="40"/>
      <c r="T52" s="40"/>
      <c r="U52" s="177">
        <f t="shared" si="2"/>
        <v>0</v>
      </c>
      <c r="V52" s="48"/>
      <c r="W52" s="198"/>
      <c r="X52" s="199">
        <f t="shared" si="13"/>
        <v>0</v>
      </c>
      <c r="Y52" s="178" t="str">
        <f t="shared" si="10"/>
        <v/>
      </c>
      <c r="Z52" s="22">
        <f t="shared" si="3"/>
        <v>0</v>
      </c>
      <c r="AA52" s="22" t="str">
        <f t="shared" si="4"/>
        <v/>
      </c>
      <c r="AG52" s="43" t="b">
        <f t="shared" si="5"/>
        <v>0</v>
      </c>
      <c r="AH52" s="93" t="b">
        <f t="shared" si="6"/>
        <v>0</v>
      </c>
      <c r="AI52" s="130" t="str">
        <f t="shared" si="7"/>
        <v/>
      </c>
      <c r="AJ52" s="116">
        <f t="shared" si="8"/>
        <v>0</v>
      </c>
      <c r="AK52" s="130" t="str">
        <f t="shared" si="11"/>
        <v/>
      </c>
      <c r="AL52" s="110" t="str">
        <f t="shared" si="12"/>
        <v/>
      </c>
    </row>
    <row r="53" spans="2:38" x14ac:dyDescent="0.25">
      <c r="B53" s="25" t="str">
        <f>IFERROR(INDEX('1 - Project Details and Scoring'!$B$18:$B$501,(MATCH('2 - Planting Details'!$Z53,'1 - Project Details and Scoring'!$C$18:C$501,0))),"")</f>
        <v/>
      </c>
      <c r="C53" s="38"/>
      <c r="D53" s="25" t="str">
        <f>IFERROR(INDEX('1 - Project Details and Scoring'!$D$18:$D$501,(MATCH('2 - Planting Details'!$Z53,'1 - Project Details and Scoring'!$C$18:C$501,0))),"")</f>
        <v/>
      </c>
      <c r="E53" s="195"/>
      <c r="F53" s="196"/>
      <c r="G53" s="38"/>
      <c r="H53" s="38"/>
      <c r="I53" s="177">
        <f t="shared" si="0"/>
        <v>0</v>
      </c>
      <c r="J53" s="48"/>
      <c r="K53" s="198"/>
      <c r="L53" s="197"/>
      <c r="M53" s="40"/>
      <c r="N53" s="40"/>
      <c r="O53" s="177">
        <f t="shared" si="1"/>
        <v>0</v>
      </c>
      <c r="P53" s="48"/>
      <c r="Q53" s="198"/>
      <c r="R53" s="197"/>
      <c r="S53" s="40"/>
      <c r="T53" s="40"/>
      <c r="U53" s="177">
        <f t="shared" si="2"/>
        <v>0</v>
      </c>
      <c r="V53" s="48"/>
      <c r="W53" s="198"/>
      <c r="X53" s="199">
        <f t="shared" si="13"/>
        <v>0</v>
      </c>
      <c r="Y53" s="178" t="str">
        <f t="shared" si="10"/>
        <v/>
      </c>
      <c r="Z53" s="22">
        <f t="shared" si="3"/>
        <v>0</v>
      </c>
      <c r="AA53" s="22" t="str">
        <f t="shared" si="4"/>
        <v/>
      </c>
      <c r="AG53" s="43" t="b">
        <f t="shared" si="5"/>
        <v>0</v>
      </c>
      <c r="AH53" s="93" t="b">
        <f t="shared" si="6"/>
        <v>0</v>
      </c>
      <c r="AI53" s="130" t="str">
        <f t="shared" si="7"/>
        <v/>
      </c>
      <c r="AJ53" s="116">
        <f t="shared" si="8"/>
        <v>0</v>
      </c>
      <c r="AK53" s="130" t="str">
        <f t="shared" si="11"/>
        <v/>
      </c>
      <c r="AL53" s="110" t="str">
        <f t="shared" si="12"/>
        <v/>
      </c>
    </row>
    <row r="54" spans="2:38" x14ac:dyDescent="0.25">
      <c r="B54" s="25" t="str">
        <f>IFERROR(INDEX('1 - Project Details and Scoring'!$B$18:$B$501,(MATCH('2 - Planting Details'!$Z54,'1 - Project Details and Scoring'!$C$18:C$501,0))),"")</f>
        <v/>
      </c>
      <c r="C54" s="38"/>
      <c r="D54" s="25" t="str">
        <f>IFERROR(INDEX('1 - Project Details and Scoring'!$D$18:$D$501,(MATCH('2 - Planting Details'!$Z54,'1 - Project Details and Scoring'!$C$18:C$501,0))),"")</f>
        <v/>
      </c>
      <c r="E54" s="195"/>
      <c r="F54" s="196"/>
      <c r="G54" s="38"/>
      <c r="H54" s="38"/>
      <c r="I54" s="177">
        <f t="shared" si="0"/>
        <v>0</v>
      </c>
      <c r="J54" s="48"/>
      <c r="K54" s="198"/>
      <c r="L54" s="197"/>
      <c r="M54" s="40"/>
      <c r="N54" s="40"/>
      <c r="O54" s="177">
        <f t="shared" si="1"/>
        <v>0</v>
      </c>
      <c r="P54" s="48"/>
      <c r="Q54" s="198"/>
      <c r="R54" s="197"/>
      <c r="S54" s="40"/>
      <c r="T54" s="40"/>
      <c r="U54" s="177">
        <f t="shared" si="2"/>
        <v>0</v>
      </c>
      <c r="V54" s="48"/>
      <c r="W54" s="198"/>
      <c r="X54" s="199">
        <f t="shared" si="13"/>
        <v>0</v>
      </c>
      <c r="Y54" s="178" t="str">
        <f t="shared" si="10"/>
        <v/>
      </c>
      <c r="Z54" s="22">
        <f t="shared" si="3"/>
        <v>0</v>
      </c>
      <c r="AA54" s="22" t="str">
        <f t="shared" si="4"/>
        <v/>
      </c>
      <c r="AG54" s="43" t="b">
        <f t="shared" si="5"/>
        <v>0</v>
      </c>
      <c r="AH54" s="93" t="b">
        <f t="shared" si="6"/>
        <v>0</v>
      </c>
      <c r="AI54" s="130" t="str">
        <f t="shared" si="7"/>
        <v/>
      </c>
      <c r="AJ54" s="116">
        <f t="shared" si="8"/>
        <v>0</v>
      </c>
      <c r="AK54" s="130" t="str">
        <f t="shared" si="11"/>
        <v/>
      </c>
      <c r="AL54" s="110" t="str">
        <f t="shared" si="12"/>
        <v/>
      </c>
    </row>
    <row r="55" spans="2:38" x14ac:dyDescent="0.25">
      <c r="B55" s="25" t="str">
        <f>IFERROR(INDEX('1 - Project Details and Scoring'!$B$18:$B$501,(MATCH('2 - Planting Details'!$Z55,'1 - Project Details and Scoring'!$C$18:C$501,0))),"")</f>
        <v/>
      </c>
      <c r="C55" s="38"/>
      <c r="D55" s="25" t="str">
        <f>IFERROR(INDEX('1 - Project Details and Scoring'!$D$18:$D$501,(MATCH('2 - Planting Details'!$Z55,'1 - Project Details and Scoring'!$C$18:C$501,0))),"")</f>
        <v/>
      </c>
      <c r="E55" s="195"/>
      <c r="F55" s="196"/>
      <c r="G55" s="38"/>
      <c r="H55" s="38"/>
      <c r="I55" s="177">
        <f t="shared" si="0"/>
        <v>0</v>
      </c>
      <c r="J55" s="48"/>
      <c r="K55" s="198"/>
      <c r="L55" s="197"/>
      <c r="M55" s="40"/>
      <c r="N55" s="40"/>
      <c r="O55" s="177">
        <f t="shared" si="1"/>
        <v>0</v>
      </c>
      <c r="P55" s="48"/>
      <c r="Q55" s="198"/>
      <c r="R55" s="197"/>
      <c r="S55" s="40"/>
      <c r="T55" s="40"/>
      <c r="U55" s="177">
        <f t="shared" si="2"/>
        <v>0</v>
      </c>
      <c r="V55" s="48"/>
      <c r="W55" s="198"/>
      <c r="X55" s="199">
        <f t="shared" si="13"/>
        <v>0</v>
      </c>
      <c r="Y55" s="178" t="str">
        <f t="shared" si="10"/>
        <v/>
      </c>
      <c r="Z55" s="22">
        <f t="shared" si="3"/>
        <v>0</v>
      </c>
      <c r="AA55" s="22" t="str">
        <f t="shared" si="4"/>
        <v/>
      </c>
      <c r="AG55" s="43" t="b">
        <f t="shared" si="5"/>
        <v>0</v>
      </c>
      <c r="AH55" s="93" t="b">
        <f t="shared" si="6"/>
        <v>0</v>
      </c>
      <c r="AI55" s="130" t="str">
        <f t="shared" si="7"/>
        <v/>
      </c>
      <c r="AJ55" s="116">
        <f t="shared" si="8"/>
        <v>0</v>
      </c>
      <c r="AK55" s="130" t="str">
        <f t="shared" si="11"/>
        <v/>
      </c>
      <c r="AL55" s="110" t="str">
        <f t="shared" si="12"/>
        <v/>
      </c>
    </row>
    <row r="56" spans="2:38" x14ac:dyDescent="0.25">
      <c r="B56" s="25" t="str">
        <f>IFERROR(INDEX('1 - Project Details and Scoring'!$B$18:$B$501,(MATCH('2 - Planting Details'!$Z56,'1 - Project Details and Scoring'!$C$18:C$501,0))),"")</f>
        <v/>
      </c>
      <c r="C56" s="38"/>
      <c r="D56" s="25" t="str">
        <f>IFERROR(INDEX('1 - Project Details and Scoring'!$D$18:$D$501,(MATCH('2 - Planting Details'!$Z56,'1 - Project Details and Scoring'!$C$18:C$501,0))),"")</f>
        <v/>
      </c>
      <c r="E56" s="195"/>
      <c r="F56" s="196"/>
      <c r="G56" s="38"/>
      <c r="H56" s="38"/>
      <c r="I56" s="177">
        <f t="shared" si="0"/>
        <v>0</v>
      </c>
      <c r="J56" s="48"/>
      <c r="K56" s="198"/>
      <c r="L56" s="197"/>
      <c r="M56" s="40"/>
      <c r="N56" s="40"/>
      <c r="O56" s="177">
        <f t="shared" si="1"/>
        <v>0</v>
      </c>
      <c r="P56" s="48"/>
      <c r="Q56" s="198"/>
      <c r="R56" s="197"/>
      <c r="S56" s="40"/>
      <c r="T56" s="40"/>
      <c r="U56" s="177">
        <f t="shared" si="2"/>
        <v>0</v>
      </c>
      <c r="V56" s="48"/>
      <c r="W56" s="198"/>
      <c r="X56" s="199">
        <f t="shared" si="13"/>
        <v>0</v>
      </c>
      <c r="Y56" s="178" t="str">
        <f t="shared" si="10"/>
        <v/>
      </c>
      <c r="Z56" s="22">
        <f t="shared" si="3"/>
        <v>0</v>
      </c>
      <c r="AA56" s="22" t="str">
        <f t="shared" si="4"/>
        <v/>
      </c>
      <c r="AG56" s="43" t="b">
        <f t="shared" si="5"/>
        <v>0</v>
      </c>
      <c r="AH56" s="93" t="b">
        <f t="shared" si="6"/>
        <v>0</v>
      </c>
      <c r="AI56" s="130" t="str">
        <f t="shared" si="7"/>
        <v/>
      </c>
      <c r="AJ56" s="116">
        <f t="shared" si="8"/>
        <v>0</v>
      </c>
      <c r="AK56" s="130" t="str">
        <f t="shared" si="11"/>
        <v/>
      </c>
      <c r="AL56" s="110" t="str">
        <f t="shared" si="12"/>
        <v/>
      </c>
    </row>
    <row r="57" spans="2:38" x14ac:dyDescent="0.25">
      <c r="B57" s="25" t="str">
        <f>IFERROR(INDEX('1 - Project Details and Scoring'!$B$18:$B$501,(MATCH('2 - Planting Details'!$Z57,'1 - Project Details and Scoring'!$C$18:C$501,0))),"")</f>
        <v/>
      </c>
      <c r="C57" s="38"/>
      <c r="D57" s="25" t="str">
        <f>IFERROR(INDEX('1 - Project Details and Scoring'!$D$18:$D$501,(MATCH('2 - Planting Details'!$Z57,'1 - Project Details and Scoring'!$C$18:C$501,0))),"")</f>
        <v/>
      </c>
      <c r="E57" s="195"/>
      <c r="F57" s="196"/>
      <c r="G57" s="38"/>
      <c r="H57" s="38"/>
      <c r="I57" s="177">
        <f t="shared" si="0"/>
        <v>0</v>
      </c>
      <c r="J57" s="48"/>
      <c r="K57" s="198"/>
      <c r="L57" s="197"/>
      <c r="M57" s="40"/>
      <c r="N57" s="40"/>
      <c r="O57" s="177">
        <f t="shared" si="1"/>
        <v>0</v>
      </c>
      <c r="P57" s="48"/>
      <c r="Q57" s="198"/>
      <c r="R57" s="197"/>
      <c r="S57" s="40"/>
      <c r="T57" s="40"/>
      <c r="U57" s="177">
        <f t="shared" si="2"/>
        <v>0</v>
      </c>
      <c r="V57" s="48"/>
      <c r="W57" s="198"/>
      <c r="X57" s="199">
        <f t="shared" si="13"/>
        <v>0</v>
      </c>
      <c r="Y57" s="178" t="str">
        <f t="shared" si="10"/>
        <v/>
      </c>
      <c r="Z57" s="22">
        <f t="shared" si="3"/>
        <v>0</v>
      </c>
      <c r="AA57" s="22" t="str">
        <f t="shared" si="4"/>
        <v/>
      </c>
      <c r="AG57" s="43" t="b">
        <f t="shared" si="5"/>
        <v>0</v>
      </c>
      <c r="AH57" s="93" t="b">
        <f t="shared" si="6"/>
        <v>0</v>
      </c>
      <c r="AI57" s="130" t="str">
        <f t="shared" si="7"/>
        <v/>
      </c>
      <c r="AJ57" s="116">
        <f t="shared" si="8"/>
        <v>0</v>
      </c>
      <c r="AK57" s="130" t="str">
        <f t="shared" si="11"/>
        <v/>
      </c>
      <c r="AL57" s="110" t="str">
        <f t="shared" si="12"/>
        <v/>
      </c>
    </row>
    <row r="58" spans="2:38" x14ac:dyDescent="0.25">
      <c r="B58" s="25" t="str">
        <f>IFERROR(INDEX('1 - Project Details and Scoring'!$B$18:$B$501,(MATCH('2 - Planting Details'!$Z58,'1 - Project Details and Scoring'!$C$18:C$501,0))),"")</f>
        <v/>
      </c>
      <c r="C58" s="38"/>
      <c r="D58" s="25" t="str">
        <f>IFERROR(INDEX('1 - Project Details and Scoring'!$D$18:$D$501,(MATCH('2 - Planting Details'!$Z58,'1 - Project Details and Scoring'!$C$18:C$501,0))),"")</f>
        <v/>
      </c>
      <c r="E58" s="195"/>
      <c r="F58" s="196"/>
      <c r="G58" s="38"/>
      <c r="H58" s="38"/>
      <c r="I58" s="177">
        <f t="shared" si="0"/>
        <v>0</v>
      </c>
      <c r="J58" s="48"/>
      <c r="K58" s="198"/>
      <c r="L58" s="197"/>
      <c r="M58" s="40"/>
      <c r="N58" s="40"/>
      <c r="O58" s="177">
        <f t="shared" si="1"/>
        <v>0</v>
      </c>
      <c r="P58" s="48"/>
      <c r="Q58" s="198"/>
      <c r="R58" s="197"/>
      <c r="S58" s="40"/>
      <c r="T58" s="40"/>
      <c r="U58" s="177">
        <f t="shared" si="2"/>
        <v>0</v>
      </c>
      <c r="V58" s="48"/>
      <c r="W58" s="198"/>
      <c r="X58" s="199">
        <f t="shared" si="13"/>
        <v>0</v>
      </c>
      <c r="Y58" s="178" t="str">
        <f t="shared" si="10"/>
        <v/>
      </c>
      <c r="Z58" s="22">
        <f t="shared" si="3"/>
        <v>0</v>
      </c>
      <c r="AA58" s="22" t="str">
        <f t="shared" si="4"/>
        <v/>
      </c>
      <c r="AG58" s="43" t="b">
        <f t="shared" si="5"/>
        <v>0</v>
      </c>
      <c r="AH58" s="93" t="b">
        <f t="shared" si="6"/>
        <v>0</v>
      </c>
      <c r="AI58" s="130" t="str">
        <f t="shared" si="7"/>
        <v/>
      </c>
      <c r="AJ58" s="116">
        <f t="shared" si="8"/>
        <v>0</v>
      </c>
      <c r="AK58" s="130" t="str">
        <f t="shared" si="11"/>
        <v/>
      </c>
      <c r="AL58" s="110" t="str">
        <f t="shared" si="12"/>
        <v/>
      </c>
    </row>
    <row r="59" spans="2:38" x14ac:dyDescent="0.25">
      <c r="B59" s="25" t="str">
        <f>IFERROR(INDEX('1 - Project Details and Scoring'!$B$18:$B$501,(MATCH('2 - Planting Details'!$Z59,'1 - Project Details and Scoring'!$C$18:C$501,0))),"")</f>
        <v/>
      </c>
      <c r="C59" s="38"/>
      <c r="D59" s="25" t="str">
        <f>IFERROR(INDEX('1 - Project Details and Scoring'!$D$18:$D$501,(MATCH('2 - Planting Details'!$Z59,'1 - Project Details and Scoring'!$C$18:C$501,0))),"")</f>
        <v/>
      </c>
      <c r="E59" s="195"/>
      <c r="F59" s="196"/>
      <c r="G59" s="38"/>
      <c r="H59" s="38"/>
      <c r="I59" s="177">
        <f t="shared" si="0"/>
        <v>0</v>
      </c>
      <c r="J59" s="48"/>
      <c r="K59" s="198"/>
      <c r="L59" s="197"/>
      <c r="M59" s="40"/>
      <c r="N59" s="40"/>
      <c r="O59" s="177">
        <f t="shared" si="1"/>
        <v>0</v>
      </c>
      <c r="P59" s="48"/>
      <c r="Q59" s="198"/>
      <c r="R59" s="197"/>
      <c r="S59" s="40"/>
      <c r="T59" s="40"/>
      <c r="U59" s="177">
        <f t="shared" si="2"/>
        <v>0</v>
      </c>
      <c r="V59" s="48"/>
      <c r="W59" s="198"/>
      <c r="X59" s="199">
        <f t="shared" si="13"/>
        <v>0</v>
      </c>
      <c r="Y59" s="178" t="str">
        <f t="shared" si="10"/>
        <v/>
      </c>
      <c r="Z59" s="22">
        <f t="shared" si="3"/>
        <v>0</v>
      </c>
      <c r="AA59" s="22" t="str">
        <f t="shared" si="4"/>
        <v/>
      </c>
      <c r="AG59" s="43" t="b">
        <f t="shared" si="5"/>
        <v>0</v>
      </c>
      <c r="AH59" s="93" t="b">
        <f t="shared" si="6"/>
        <v>0</v>
      </c>
      <c r="AI59" s="130" t="str">
        <f t="shared" si="7"/>
        <v/>
      </c>
      <c r="AJ59" s="116">
        <f t="shared" si="8"/>
        <v>0</v>
      </c>
      <c r="AK59" s="130" t="str">
        <f t="shared" si="11"/>
        <v/>
      </c>
      <c r="AL59" s="110" t="str">
        <f t="shared" si="12"/>
        <v/>
      </c>
    </row>
    <row r="60" spans="2:38" x14ac:dyDescent="0.25">
      <c r="B60" s="25" t="str">
        <f>IFERROR(INDEX('1 - Project Details and Scoring'!$B$18:$B$501,(MATCH('2 - Planting Details'!$Z60,'1 - Project Details and Scoring'!$C$18:C$501,0))),"")</f>
        <v/>
      </c>
      <c r="C60" s="38"/>
      <c r="D60" s="25" t="str">
        <f>IFERROR(INDEX('1 - Project Details and Scoring'!$D$18:$D$501,(MATCH('2 - Planting Details'!$Z60,'1 - Project Details and Scoring'!$C$18:C$501,0))),"")</f>
        <v/>
      </c>
      <c r="E60" s="195"/>
      <c r="F60" s="196"/>
      <c r="G60" s="38"/>
      <c r="H60" s="38"/>
      <c r="I60" s="177">
        <f t="shared" si="0"/>
        <v>0</v>
      </c>
      <c r="J60" s="48"/>
      <c r="K60" s="198"/>
      <c r="L60" s="197"/>
      <c r="M60" s="40"/>
      <c r="N60" s="40"/>
      <c r="O60" s="177">
        <f t="shared" si="1"/>
        <v>0</v>
      </c>
      <c r="P60" s="48"/>
      <c r="Q60" s="198"/>
      <c r="R60" s="197"/>
      <c r="S60" s="40"/>
      <c r="T60" s="40"/>
      <c r="U60" s="177">
        <f t="shared" si="2"/>
        <v>0</v>
      </c>
      <c r="V60" s="48"/>
      <c r="W60" s="198"/>
      <c r="X60" s="199">
        <f t="shared" si="13"/>
        <v>0</v>
      </c>
      <c r="Y60" s="178" t="str">
        <f t="shared" si="10"/>
        <v/>
      </c>
      <c r="Z60" s="22">
        <f t="shared" si="3"/>
        <v>0</v>
      </c>
      <c r="AA60" s="22" t="str">
        <f t="shared" si="4"/>
        <v/>
      </c>
      <c r="AG60" s="43" t="b">
        <f t="shared" si="5"/>
        <v>0</v>
      </c>
      <c r="AH60" s="93" t="b">
        <f t="shared" si="6"/>
        <v>0</v>
      </c>
      <c r="AI60" s="130" t="str">
        <f t="shared" si="7"/>
        <v/>
      </c>
      <c r="AJ60" s="116">
        <f t="shared" si="8"/>
        <v>0</v>
      </c>
      <c r="AK60" s="130" t="str">
        <f t="shared" si="11"/>
        <v/>
      </c>
      <c r="AL60" s="110" t="str">
        <f t="shared" si="12"/>
        <v/>
      </c>
    </row>
    <row r="61" spans="2:38" x14ac:dyDescent="0.25">
      <c r="B61" s="25" t="str">
        <f>IFERROR(INDEX('1 - Project Details and Scoring'!$B$18:$B$501,(MATCH('2 - Planting Details'!$Z61,'1 - Project Details and Scoring'!$C$18:C$501,0))),"")</f>
        <v/>
      </c>
      <c r="C61" s="38"/>
      <c r="D61" s="25" t="str">
        <f>IFERROR(INDEX('1 - Project Details and Scoring'!$D$18:$D$501,(MATCH('2 - Planting Details'!$Z61,'1 - Project Details and Scoring'!$C$18:C$501,0))),"")</f>
        <v/>
      </c>
      <c r="E61" s="195"/>
      <c r="F61" s="196"/>
      <c r="G61" s="38"/>
      <c r="H61" s="38"/>
      <c r="I61" s="177">
        <f t="shared" si="0"/>
        <v>0</v>
      </c>
      <c r="J61" s="48"/>
      <c r="K61" s="198"/>
      <c r="L61" s="197"/>
      <c r="M61" s="40"/>
      <c r="N61" s="40"/>
      <c r="O61" s="177">
        <f t="shared" si="1"/>
        <v>0</v>
      </c>
      <c r="P61" s="48"/>
      <c r="Q61" s="198"/>
      <c r="R61" s="197"/>
      <c r="S61" s="40"/>
      <c r="T61" s="40"/>
      <c r="U61" s="177">
        <f t="shared" si="2"/>
        <v>0</v>
      </c>
      <c r="V61" s="48"/>
      <c r="W61" s="198"/>
      <c r="X61" s="199">
        <f t="shared" si="13"/>
        <v>0</v>
      </c>
      <c r="Y61" s="178" t="str">
        <f t="shared" si="10"/>
        <v/>
      </c>
      <c r="Z61" s="22">
        <f t="shared" si="3"/>
        <v>0</v>
      </c>
      <c r="AA61" s="22" t="str">
        <f t="shared" si="4"/>
        <v/>
      </c>
      <c r="AG61" s="43" t="b">
        <f t="shared" si="5"/>
        <v>0</v>
      </c>
      <c r="AH61" s="93" t="b">
        <f t="shared" si="6"/>
        <v>0</v>
      </c>
      <c r="AI61" s="130" t="str">
        <f t="shared" si="7"/>
        <v/>
      </c>
      <c r="AJ61" s="116">
        <f t="shared" si="8"/>
        <v>0</v>
      </c>
      <c r="AK61" s="130" t="str">
        <f t="shared" si="11"/>
        <v/>
      </c>
      <c r="AL61" s="110" t="str">
        <f t="shared" si="12"/>
        <v/>
      </c>
    </row>
    <row r="62" spans="2:38" x14ac:dyDescent="0.25">
      <c r="B62" s="25" t="str">
        <f>IFERROR(INDEX('1 - Project Details and Scoring'!$B$18:$B$501,(MATCH('2 - Planting Details'!$Z62,'1 - Project Details and Scoring'!$C$18:C$501,0))),"")</f>
        <v/>
      </c>
      <c r="C62" s="38"/>
      <c r="D62" s="25" t="str">
        <f>IFERROR(INDEX('1 - Project Details and Scoring'!$D$18:$D$501,(MATCH('2 - Planting Details'!$Z62,'1 - Project Details and Scoring'!$C$18:C$501,0))),"")</f>
        <v/>
      </c>
      <c r="E62" s="195"/>
      <c r="F62" s="196"/>
      <c r="G62" s="38"/>
      <c r="H62" s="38"/>
      <c r="I62" s="177">
        <f t="shared" si="0"/>
        <v>0</v>
      </c>
      <c r="J62" s="48"/>
      <c r="K62" s="198"/>
      <c r="L62" s="197"/>
      <c r="M62" s="40"/>
      <c r="N62" s="40"/>
      <c r="O62" s="177">
        <f t="shared" si="1"/>
        <v>0</v>
      </c>
      <c r="P62" s="48"/>
      <c r="Q62" s="198"/>
      <c r="R62" s="197"/>
      <c r="S62" s="40"/>
      <c r="T62" s="40"/>
      <c r="U62" s="177">
        <f t="shared" si="2"/>
        <v>0</v>
      </c>
      <c r="V62" s="48"/>
      <c r="W62" s="198"/>
      <c r="X62" s="199">
        <f t="shared" si="13"/>
        <v>0</v>
      </c>
      <c r="Y62" s="178" t="str">
        <f t="shared" si="10"/>
        <v/>
      </c>
      <c r="Z62" s="22">
        <f t="shared" si="3"/>
        <v>0</v>
      </c>
      <c r="AA62" s="22" t="str">
        <f t="shared" si="4"/>
        <v/>
      </c>
      <c r="AG62" s="43" t="b">
        <f t="shared" si="5"/>
        <v>0</v>
      </c>
      <c r="AH62" s="93" t="b">
        <f t="shared" si="6"/>
        <v>0</v>
      </c>
      <c r="AI62" s="130" t="str">
        <f t="shared" si="7"/>
        <v/>
      </c>
      <c r="AJ62" s="116">
        <f t="shared" si="8"/>
        <v>0</v>
      </c>
      <c r="AK62" s="130" t="str">
        <f t="shared" si="11"/>
        <v/>
      </c>
      <c r="AL62" s="110" t="str">
        <f t="shared" si="12"/>
        <v/>
      </c>
    </row>
    <row r="63" spans="2:38" x14ac:dyDescent="0.25">
      <c r="B63" s="25" t="str">
        <f>IFERROR(INDEX('1 - Project Details and Scoring'!$B$18:$B$501,(MATCH('2 - Planting Details'!$Z63,'1 - Project Details and Scoring'!$C$18:C$501,0))),"")</f>
        <v/>
      </c>
      <c r="C63" s="38"/>
      <c r="D63" s="25" t="str">
        <f>IFERROR(INDEX('1 - Project Details and Scoring'!$D$18:$D$501,(MATCH('2 - Planting Details'!$Z63,'1 - Project Details and Scoring'!$C$18:C$501,0))),"")</f>
        <v/>
      </c>
      <c r="E63" s="195"/>
      <c r="F63" s="196"/>
      <c r="G63" s="38"/>
      <c r="H63" s="38"/>
      <c r="I63" s="177">
        <f t="shared" si="0"/>
        <v>0</v>
      </c>
      <c r="J63" s="48"/>
      <c r="K63" s="198"/>
      <c r="L63" s="197"/>
      <c r="M63" s="40"/>
      <c r="N63" s="40"/>
      <c r="O63" s="177">
        <f t="shared" si="1"/>
        <v>0</v>
      </c>
      <c r="P63" s="48"/>
      <c r="Q63" s="198"/>
      <c r="R63" s="197"/>
      <c r="S63" s="40"/>
      <c r="T63" s="40"/>
      <c r="U63" s="177">
        <f t="shared" si="2"/>
        <v>0</v>
      </c>
      <c r="V63" s="48"/>
      <c r="W63" s="198"/>
      <c r="X63" s="199">
        <f t="shared" si="13"/>
        <v>0</v>
      </c>
      <c r="Y63" s="178" t="str">
        <f t="shared" si="10"/>
        <v/>
      </c>
      <c r="Z63" s="22">
        <f t="shared" si="3"/>
        <v>0</v>
      </c>
      <c r="AA63" s="22" t="str">
        <f t="shared" si="4"/>
        <v/>
      </c>
      <c r="AG63" s="43" t="b">
        <f t="shared" si="5"/>
        <v>0</v>
      </c>
      <c r="AH63" s="93" t="b">
        <f t="shared" si="6"/>
        <v>0</v>
      </c>
      <c r="AI63" s="130" t="str">
        <f t="shared" si="7"/>
        <v/>
      </c>
      <c r="AJ63" s="116">
        <f t="shared" si="8"/>
        <v>0</v>
      </c>
      <c r="AK63" s="130" t="str">
        <f t="shared" si="11"/>
        <v/>
      </c>
      <c r="AL63" s="110" t="str">
        <f t="shared" si="12"/>
        <v/>
      </c>
    </row>
    <row r="64" spans="2:38" x14ac:dyDescent="0.25">
      <c r="B64" s="25" t="str">
        <f>IFERROR(INDEX('1 - Project Details and Scoring'!$B$18:$B$501,(MATCH('2 - Planting Details'!$Z64,'1 - Project Details and Scoring'!$C$18:C$501,0))),"")</f>
        <v/>
      </c>
      <c r="C64" s="38"/>
      <c r="D64" s="25" t="str">
        <f>IFERROR(INDEX('1 - Project Details and Scoring'!$D$18:$D$501,(MATCH('2 - Planting Details'!$Z64,'1 - Project Details and Scoring'!$C$18:C$501,0))),"")</f>
        <v/>
      </c>
      <c r="E64" s="195"/>
      <c r="F64" s="196"/>
      <c r="G64" s="38"/>
      <c r="H64" s="38"/>
      <c r="I64" s="177">
        <f t="shared" si="0"/>
        <v>0</v>
      </c>
      <c r="J64" s="48"/>
      <c r="K64" s="198"/>
      <c r="L64" s="197"/>
      <c r="M64" s="40"/>
      <c r="N64" s="40"/>
      <c r="O64" s="177">
        <f t="shared" si="1"/>
        <v>0</v>
      </c>
      <c r="P64" s="48"/>
      <c r="Q64" s="198"/>
      <c r="R64" s="197"/>
      <c r="S64" s="40"/>
      <c r="T64" s="40"/>
      <c r="U64" s="177">
        <f t="shared" si="2"/>
        <v>0</v>
      </c>
      <c r="V64" s="48"/>
      <c r="W64" s="198"/>
      <c r="X64" s="199">
        <f t="shared" si="13"/>
        <v>0</v>
      </c>
      <c r="Y64" s="178" t="str">
        <f t="shared" si="10"/>
        <v/>
      </c>
      <c r="Z64" s="22">
        <f t="shared" si="3"/>
        <v>0</v>
      </c>
      <c r="AA64" s="22" t="str">
        <f t="shared" si="4"/>
        <v/>
      </c>
      <c r="AG64" s="43" t="b">
        <f t="shared" si="5"/>
        <v>0</v>
      </c>
      <c r="AH64" s="93" t="b">
        <f t="shared" si="6"/>
        <v>0</v>
      </c>
      <c r="AI64" s="130" t="str">
        <f t="shared" si="7"/>
        <v/>
      </c>
      <c r="AJ64" s="116">
        <f t="shared" si="8"/>
        <v>0</v>
      </c>
      <c r="AK64" s="130" t="str">
        <f t="shared" si="11"/>
        <v/>
      </c>
      <c r="AL64" s="110" t="str">
        <f t="shared" si="12"/>
        <v/>
      </c>
    </row>
    <row r="65" spans="2:38" x14ac:dyDescent="0.25">
      <c r="B65" s="25" t="str">
        <f>IFERROR(INDEX('1 - Project Details and Scoring'!$B$18:$B$501,(MATCH('2 - Planting Details'!$Z65,'1 - Project Details and Scoring'!$C$18:C$501,0))),"")</f>
        <v/>
      </c>
      <c r="C65" s="38"/>
      <c r="D65" s="25" t="str">
        <f>IFERROR(INDEX('1 - Project Details and Scoring'!$D$18:$D$501,(MATCH('2 - Planting Details'!$Z65,'1 - Project Details and Scoring'!$C$18:C$501,0))),"")</f>
        <v/>
      </c>
      <c r="E65" s="195"/>
      <c r="F65" s="196"/>
      <c r="G65" s="38"/>
      <c r="H65" s="38"/>
      <c r="I65" s="177">
        <f t="shared" si="0"/>
        <v>0</v>
      </c>
      <c r="J65" s="48"/>
      <c r="K65" s="198"/>
      <c r="L65" s="197"/>
      <c r="M65" s="40"/>
      <c r="N65" s="40"/>
      <c r="O65" s="177">
        <f t="shared" si="1"/>
        <v>0</v>
      </c>
      <c r="P65" s="48"/>
      <c r="Q65" s="198"/>
      <c r="R65" s="197"/>
      <c r="S65" s="40"/>
      <c r="T65" s="40"/>
      <c r="U65" s="177">
        <f t="shared" si="2"/>
        <v>0</v>
      </c>
      <c r="V65" s="48"/>
      <c r="W65" s="198"/>
      <c r="X65" s="199">
        <f t="shared" si="13"/>
        <v>0</v>
      </c>
      <c r="Y65" s="178" t="str">
        <f t="shared" si="10"/>
        <v/>
      </c>
      <c r="Z65" s="22">
        <f t="shared" si="3"/>
        <v>0</v>
      </c>
      <c r="AA65" s="22" t="str">
        <f t="shared" si="4"/>
        <v/>
      </c>
      <c r="AG65" s="43" t="b">
        <f t="shared" si="5"/>
        <v>0</v>
      </c>
      <c r="AH65" s="93" t="b">
        <f t="shared" si="6"/>
        <v>0</v>
      </c>
      <c r="AI65" s="130" t="str">
        <f t="shared" si="7"/>
        <v/>
      </c>
      <c r="AJ65" s="116">
        <f t="shared" si="8"/>
        <v>0</v>
      </c>
      <c r="AK65" s="130" t="str">
        <f t="shared" si="11"/>
        <v/>
      </c>
      <c r="AL65" s="110" t="str">
        <f t="shared" si="12"/>
        <v/>
      </c>
    </row>
    <row r="66" spans="2:38" x14ac:dyDescent="0.25">
      <c r="B66" s="25" t="str">
        <f>IFERROR(INDEX('1 - Project Details and Scoring'!$B$18:$B$501,(MATCH('2 - Planting Details'!$Z66,'1 - Project Details and Scoring'!$C$18:C$501,0))),"")</f>
        <v/>
      </c>
      <c r="C66" s="38"/>
      <c r="D66" s="25" t="str">
        <f>IFERROR(INDEX('1 - Project Details and Scoring'!$D$18:$D$501,(MATCH('2 - Planting Details'!$Z66,'1 - Project Details and Scoring'!$C$18:C$501,0))),"")</f>
        <v/>
      </c>
      <c r="E66" s="195"/>
      <c r="F66" s="196"/>
      <c r="G66" s="38"/>
      <c r="H66" s="38"/>
      <c r="I66" s="177">
        <f t="shared" si="0"/>
        <v>0</v>
      </c>
      <c r="J66" s="48"/>
      <c r="K66" s="198"/>
      <c r="L66" s="197"/>
      <c r="M66" s="40"/>
      <c r="N66" s="40"/>
      <c r="O66" s="177">
        <f t="shared" si="1"/>
        <v>0</v>
      </c>
      <c r="P66" s="48"/>
      <c r="Q66" s="198"/>
      <c r="R66" s="197"/>
      <c r="S66" s="40"/>
      <c r="T66" s="40"/>
      <c r="U66" s="177">
        <f t="shared" si="2"/>
        <v>0</v>
      </c>
      <c r="V66" s="48"/>
      <c r="W66" s="198"/>
      <c r="X66" s="199">
        <f t="shared" si="13"/>
        <v>0</v>
      </c>
      <c r="Y66" s="178" t="str">
        <f t="shared" si="10"/>
        <v/>
      </c>
      <c r="Z66" s="22">
        <f t="shared" si="3"/>
        <v>0</v>
      </c>
      <c r="AA66" s="22" t="str">
        <f t="shared" si="4"/>
        <v/>
      </c>
      <c r="AG66" s="43" t="b">
        <f t="shared" si="5"/>
        <v>0</v>
      </c>
      <c r="AH66" s="93" t="b">
        <f t="shared" si="6"/>
        <v>0</v>
      </c>
      <c r="AI66" s="130" t="str">
        <f t="shared" si="7"/>
        <v/>
      </c>
      <c r="AJ66" s="116">
        <f t="shared" si="8"/>
        <v>0</v>
      </c>
      <c r="AK66" s="130" t="str">
        <f t="shared" si="11"/>
        <v/>
      </c>
      <c r="AL66" s="110" t="str">
        <f t="shared" si="12"/>
        <v/>
      </c>
    </row>
    <row r="67" spans="2:38" x14ac:dyDescent="0.25">
      <c r="B67" s="25" t="str">
        <f>IFERROR(INDEX('1 - Project Details and Scoring'!$B$18:$B$501,(MATCH('2 - Planting Details'!$Z67,'1 - Project Details and Scoring'!$C$18:C$501,0))),"")</f>
        <v/>
      </c>
      <c r="C67" s="38"/>
      <c r="D67" s="25" t="str">
        <f>IFERROR(INDEX('1 - Project Details and Scoring'!$D$18:$D$501,(MATCH('2 - Planting Details'!$Z67,'1 - Project Details and Scoring'!$C$18:C$501,0))),"")</f>
        <v/>
      </c>
      <c r="E67" s="195"/>
      <c r="F67" s="196"/>
      <c r="G67" s="38"/>
      <c r="H67" s="38"/>
      <c r="I67" s="177">
        <f t="shared" si="0"/>
        <v>0</v>
      </c>
      <c r="J67" s="48"/>
      <c r="K67" s="198"/>
      <c r="L67" s="197"/>
      <c r="M67" s="40"/>
      <c r="N67" s="40"/>
      <c r="O67" s="177">
        <f t="shared" si="1"/>
        <v>0</v>
      </c>
      <c r="P67" s="48"/>
      <c r="Q67" s="198"/>
      <c r="R67" s="197"/>
      <c r="S67" s="40"/>
      <c r="T67" s="40"/>
      <c r="U67" s="177">
        <f t="shared" si="2"/>
        <v>0</v>
      </c>
      <c r="V67" s="48"/>
      <c r="W67" s="198"/>
      <c r="X67" s="199">
        <f t="shared" si="13"/>
        <v>0</v>
      </c>
      <c r="Y67" s="178" t="str">
        <f t="shared" si="10"/>
        <v/>
      </c>
      <c r="Z67" s="22">
        <f t="shared" si="3"/>
        <v>0</v>
      </c>
      <c r="AA67" s="22" t="str">
        <f t="shared" si="4"/>
        <v/>
      </c>
      <c r="AG67" s="43" t="b">
        <f t="shared" si="5"/>
        <v>0</v>
      </c>
      <c r="AH67" s="93" t="b">
        <f t="shared" si="6"/>
        <v>0</v>
      </c>
      <c r="AI67" s="130" t="str">
        <f t="shared" si="7"/>
        <v/>
      </c>
      <c r="AJ67" s="116">
        <f t="shared" si="8"/>
        <v>0</v>
      </c>
      <c r="AK67" s="130" t="str">
        <f t="shared" si="11"/>
        <v/>
      </c>
      <c r="AL67" s="110" t="str">
        <f t="shared" si="12"/>
        <v/>
      </c>
    </row>
    <row r="68" spans="2:38" x14ac:dyDescent="0.25">
      <c r="B68" s="25" t="str">
        <f>IFERROR(INDEX('1 - Project Details and Scoring'!$B$18:$B$501,(MATCH('2 - Planting Details'!$Z68,'1 - Project Details and Scoring'!$C$18:C$501,0))),"")</f>
        <v/>
      </c>
      <c r="C68" s="38"/>
      <c r="D68" s="25" t="str">
        <f>IFERROR(INDEX('1 - Project Details and Scoring'!$D$18:$D$501,(MATCH('2 - Planting Details'!$Z68,'1 - Project Details and Scoring'!$C$18:C$501,0))),"")</f>
        <v/>
      </c>
      <c r="E68" s="195"/>
      <c r="F68" s="196"/>
      <c r="G68" s="38"/>
      <c r="H68" s="38"/>
      <c r="I68" s="177">
        <f t="shared" si="0"/>
        <v>0</v>
      </c>
      <c r="J68" s="48"/>
      <c r="K68" s="198"/>
      <c r="L68" s="197"/>
      <c r="M68" s="40"/>
      <c r="N68" s="40"/>
      <c r="O68" s="177">
        <f t="shared" si="1"/>
        <v>0</v>
      </c>
      <c r="P68" s="48"/>
      <c r="Q68" s="198"/>
      <c r="R68" s="197"/>
      <c r="S68" s="40"/>
      <c r="T68" s="40"/>
      <c r="U68" s="177">
        <f t="shared" si="2"/>
        <v>0</v>
      </c>
      <c r="V68" s="48"/>
      <c r="W68" s="198"/>
      <c r="X68" s="199">
        <f t="shared" si="13"/>
        <v>0</v>
      </c>
      <c r="Y68" s="178" t="str">
        <f t="shared" si="10"/>
        <v/>
      </c>
      <c r="Z68" s="22">
        <f t="shared" si="3"/>
        <v>0</v>
      </c>
      <c r="AA68" s="22" t="str">
        <f t="shared" si="4"/>
        <v/>
      </c>
      <c r="AG68" s="43" t="b">
        <f t="shared" si="5"/>
        <v>0</v>
      </c>
      <c r="AH68" s="93" t="b">
        <f t="shared" si="6"/>
        <v>0</v>
      </c>
      <c r="AI68" s="130" t="str">
        <f t="shared" si="7"/>
        <v/>
      </c>
      <c r="AJ68" s="116">
        <f t="shared" si="8"/>
        <v>0</v>
      </c>
      <c r="AK68" s="130" t="str">
        <f t="shared" si="11"/>
        <v/>
      </c>
      <c r="AL68" s="110" t="str">
        <f t="shared" si="12"/>
        <v/>
      </c>
    </row>
    <row r="69" spans="2:38" x14ac:dyDescent="0.25">
      <c r="B69" s="25" t="str">
        <f>IFERROR(INDEX('1 - Project Details and Scoring'!$B$18:$B$501,(MATCH('2 - Planting Details'!$Z69,'1 - Project Details and Scoring'!$C$18:C$501,0))),"")</f>
        <v/>
      </c>
      <c r="C69" s="38"/>
      <c r="D69" s="25" t="str">
        <f>IFERROR(INDEX('1 - Project Details and Scoring'!$D$18:$D$501,(MATCH('2 - Planting Details'!$Z69,'1 - Project Details and Scoring'!$C$18:C$501,0))),"")</f>
        <v/>
      </c>
      <c r="E69" s="195"/>
      <c r="F69" s="196"/>
      <c r="G69" s="38"/>
      <c r="H69" s="38"/>
      <c r="I69" s="177">
        <f t="shared" si="0"/>
        <v>0</v>
      </c>
      <c r="J69" s="48"/>
      <c r="K69" s="198"/>
      <c r="L69" s="197"/>
      <c r="M69" s="40"/>
      <c r="N69" s="40"/>
      <c r="O69" s="177">
        <f t="shared" si="1"/>
        <v>0</v>
      </c>
      <c r="P69" s="48"/>
      <c r="Q69" s="198"/>
      <c r="R69" s="197"/>
      <c r="S69" s="40"/>
      <c r="T69" s="40"/>
      <c r="U69" s="177">
        <f t="shared" si="2"/>
        <v>0</v>
      </c>
      <c r="V69" s="48"/>
      <c r="W69" s="198"/>
      <c r="X69" s="199">
        <f t="shared" si="13"/>
        <v>0</v>
      </c>
      <c r="Y69" s="178" t="str">
        <f t="shared" si="10"/>
        <v/>
      </c>
      <c r="Z69" s="22">
        <f t="shared" si="3"/>
        <v>0</v>
      </c>
      <c r="AA69" s="22" t="str">
        <f t="shared" si="4"/>
        <v/>
      </c>
      <c r="AG69" s="43" t="b">
        <f t="shared" si="5"/>
        <v>0</v>
      </c>
      <c r="AH69" s="93" t="b">
        <f t="shared" si="6"/>
        <v>0</v>
      </c>
      <c r="AI69" s="130" t="str">
        <f t="shared" si="7"/>
        <v/>
      </c>
      <c r="AJ69" s="116">
        <f t="shared" si="8"/>
        <v>0</v>
      </c>
      <c r="AK69" s="130" t="str">
        <f t="shared" si="11"/>
        <v/>
      </c>
      <c r="AL69" s="110" t="str">
        <f t="shared" si="12"/>
        <v/>
      </c>
    </row>
    <row r="70" spans="2:38" x14ac:dyDescent="0.25">
      <c r="B70" s="25" t="str">
        <f>IFERROR(INDEX('1 - Project Details and Scoring'!$B$18:$B$501,(MATCH('2 - Planting Details'!$Z70,'1 - Project Details and Scoring'!$C$18:C$501,0))),"")</f>
        <v/>
      </c>
      <c r="C70" s="38"/>
      <c r="D70" s="25" t="str">
        <f>IFERROR(INDEX('1 - Project Details and Scoring'!$D$18:$D$501,(MATCH('2 - Planting Details'!$Z70,'1 - Project Details and Scoring'!$C$18:C$501,0))),"")</f>
        <v/>
      </c>
      <c r="E70" s="195"/>
      <c r="F70" s="196"/>
      <c r="G70" s="38"/>
      <c r="H70" s="38"/>
      <c r="I70" s="177">
        <f t="shared" si="0"/>
        <v>0</v>
      </c>
      <c r="J70" s="48"/>
      <c r="K70" s="198"/>
      <c r="L70" s="197"/>
      <c r="M70" s="40"/>
      <c r="N70" s="40"/>
      <c r="O70" s="177">
        <f t="shared" si="1"/>
        <v>0</v>
      </c>
      <c r="P70" s="48"/>
      <c r="Q70" s="198"/>
      <c r="R70" s="197"/>
      <c r="S70" s="40"/>
      <c r="T70" s="40"/>
      <c r="U70" s="177">
        <f t="shared" si="2"/>
        <v>0</v>
      </c>
      <c r="V70" s="48"/>
      <c r="W70" s="198"/>
      <c r="X70" s="199">
        <f t="shared" si="13"/>
        <v>0</v>
      </c>
      <c r="Y70" s="178" t="str">
        <f t="shared" si="10"/>
        <v/>
      </c>
      <c r="Z70" s="22">
        <f t="shared" si="3"/>
        <v>0</v>
      </c>
      <c r="AA70" s="22" t="str">
        <f t="shared" si="4"/>
        <v/>
      </c>
      <c r="AG70" s="43" t="b">
        <f t="shared" si="5"/>
        <v>0</v>
      </c>
      <c r="AH70" s="93" t="b">
        <f t="shared" si="6"/>
        <v>0</v>
      </c>
      <c r="AI70" s="130" t="str">
        <f t="shared" si="7"/>
        <v/>
      </c>
      <c r="AJ70" s="116">
        <f t="shared" si="8"/>
        <v>0</v>
      </c>
      <c r="AK70" s="130" t="str">
        <f t="shared" si="11"/>
        <v/>
      </c>
      <c r="AL70" s="110" t="str">
        <f t="shared" si="12"/>
        <v/>
      </c>
    </row>
    <row r="71" spans="2:38" x14ac:dyDescent="0.25">
      <c r="B71" s="25" t="str">
        <f>IFERROR(INDEX('1 - Project Details and Scoring'!$B$18:$B$501,(MATCH('2 - Planting Details'!$Z71,'1 - Project Details and Scoring'!$C$18:C$501,0))),"")</f>
        <v/>
      </c>
      <c r="C71" s="38"/>
      <c r="D71" s="25" t="str">
        <f>IFERROR(INDEX('1 - Project Details and Scoring'!$D$18:$D$501,(MATCH('2 - Planting Details'!$Z71,'1 - Project Details and Scoring'!$C$18:C$501,0))),"")</f>
        <v/>
      </c>
      <c r="E71" s="195"/>
      <c r="F71" s="196"/>
      <c r="G71" s="38"/>
      <c r="H71" s="38"/>
      <c r="I71" s="177">
        <f t="shared" si="0"/>
        <v>0</v>
      </c>
      <c r="J71" s="48"/>
      <c r="K71" s="198"/>
      <c r="L71" s="197"/>
      <c r="M71" s="40"/>
      <c r="N71" s="40"/>
      <c r="O71" s="177">
        <f t="shared" si="1"/>
        <v>0</v>
      </c>
      <c r="P71" s="48"/>
      <c r="Q71" s="198"/>
      <c r="R71" s="197"/>
      <c r="S71" s="40"/>
      <c r="T71" s="40"/>
      <c r="U71" s="177">
        <f t="shared" si="2"/>
        <v>0</v>
      </c>
      <c r="V71" s="48"/>
      <c r="W71" s="198"/>
      <c r="X71" s="199">
        <f t="shared" si="13"/>
        <v>0</v>
      </c>
      <c r="Y71" s="178" t="str">
        <f t="shared" si="10"/>
        <v/>
      </c>
      <c r="Z71" s="22">
        <f t="shared" si="3"/>
        <v>0</v>
      </c>
      <c r="AA71" s="22" t="str">
        <f t="shared" si="4"/>
        <v/>
      </c>
      <c r="AG71" s="43" t="b">
        <f t="shared" si="5"/>
        <v>0</v>
      </c>
      <c r="AH71" s="93" t="b">
        <f t="shared" si="6"/>
        <v>0</v>
      </c>
      <c r="AI71" s="130" t="str">
        <f t="shared" si="7"/>
        <v/>
      </c>
      <c r="AJ71" s="116">
        <f t="shared" si="8"/>
        <v>0</v>
      </c>
      <c r="AK71" s="130" t="str">
        <f t="shared" si="11"/>
        <v/>
      </c>
      <c r="AL71" s="110" t="str">
        <f t="shared" si="12"/>
        <v/>
      </c>
    </row>
    <row r="72" spans="2:38" x14ac:dyDescent="0.25">
      <c r="B72" s="25" t="str">
        <f>IFERROR(INDEX('1 - Project Details and Scoring'!$B$18:$B$501,(MATCH('2 - Planting Details'!$Z72,'1 - Project Details and Scoring'!$C$18:C$501,0))),"")</f>
        <v/>
      </c>
      <c r="C72" s="38"/>
      <c r="D72" s="25" t="str">
        <f>IFERROR(INDEX('1 - Project Details and Scoring'!$D$18:$D$501,(MATCH('2 - Planting Details'!$Z72,'1 - Project Details and Scoring'!$C$18:C$501,0))),"")</f>
        <v/>
      </c>
      <c r="E72" s="195"/>
      <c r="F72" s="196"/>
      <c r="G72" s="38"/>
      <c r="H72" s="38"/>
      <c r="I72" s="177">
        <f t="shared" si="0"/>
        <v>0</v>
      </c>
      <c r="J72" s="48"/>
      <c r="K72" s="198"/>
      <c r="L72" s="197"/>
      <c r="M72" s="40"/>
      <c r="N72" s="40"/>
      <c r="O72" s="177">
        <f t="shared" si="1"/>
        <v>0</v>
      </c>
      <c r="P72" s="48"/>
      <c r="Q72" s="198"/>
      <c r="R72" s="197"/>
      <c r="S72" s="40"/>
      <c r="T72" s="40"/>
      <c r="U72" s="177">
        <f t="shared" si="2"/>
        <v>0</v>
      </c>
      <c r="V72" s="48"/>
      <c r="W72" s="198"/>
      <c r="X72" s="199">
        <f t="shared" si="13"/>
        <v>0</v>
      </c>
      <c r="Y72" s="178" t="str">
        <f t="shared" si="10"/>
        <v/>
      </c>
      <c r="Z72" s="22">
        <f t="shared" si="3"/>
        <v>0</v>
      </c>
      <c r="AA72" s="22" t="str">
        <f t="shared" si="4"/>
        <v/>
      </c>
      <c r="AG72" s="43" t="b">
        <f t="shared" si="5"/>
        <v>0</v>
      </c>
      <c r="AH72" s="93" t="b">
        <f t="shared" si="6"/>
        <v>0</v>
      </c>
      <c r="AI72" s="130" t="str">
        <f t="shared" si="7"/>
        <v/>
      </c>
      <c r="AJ72" s="116">
        <f t="shared" si="8"/>
        <v>0</v>
      </c>
      <c r="AK72" s="130" t="str">
        <f t="shared" si="11"/>
        <v/>
      </c>
      <c r="AL72" s="110" t="str">
        <f t="shared" si="12"/>
        <v/>
      </c>
    </row>
    <row r="73" spans="2:38" x14ac:dyDescent="0.25">
      <c r="B73" s="25" t="str">
        <f>IFERROR(INDEX('1 - Project Details and Scoring'!$B$18:$B$501,(MATCH('2 - Planting Details'!$Z73,'1 - Project Details and Scoring'!$C$18:C$501,0))),"")</f>
        <v/>
      </c>
      <c r="C73" s="38"/>
      <c r="D73" s="25" t="str">
        <f>IFERROR(INDEX('1 - Project Details and Scoring'!$D$18:$D$501,(MATCH('2 - Planting Details'!$Z73,'1 - Project Details and Scoring'!$C$18:C$501,0))),"")</f>
        <v/>
      </c>
      <c r="E73" s="195"/>
      <c r="F73" s="196"/>
      <c r="G73" s="38"/>
      <c r="H73" s="38"/>
      <c r="I73" s="177">
        <f t="shared" si="0"/>
        <v>0</v>
      </c>
      <c r="J73" s="48"/>
      <c r="K73" s="198"/>
      <c r="L73" s="197"/>
      <c r="M73" s="40"/>
      <c r="N73" s="40"/>
      <c r="O73" s="177">
        <f t="shared" si="1"/>
        <v>0</v>
      </c>
      <c r="P73" s="48"/>
      <c r="Q73" s="198"/>
      <c r="R73" s="197"/>
      <c r="S73" s="40"/>
      <c r="T73" s="40"/>
      <c r="U73" s="177">
        <f t="shared" si="2"/>
        <v>0</v>
      </c>
      <c r="V73" s="48"/>
      <c r="W73" s="198"/>
      <c r="X73" s="199">
        <f t="shared" si="13"/>
        <v>0</v>
      </c>
      <c r="Y73" s="178" t="str">
        <f t="shared" si="10"/>
        <v/>
      </c>
      <c r="Z73" s="22">
        <f t="shared" si="3"/>
        <v>0</v>
      </c>
      <c r="AA73" s="22" t="str">
        <f t="shared" si="4"/>
        <v/>
      </c>
      <c r="AG73" s="43" t="b">
        <f t="shared" si="5"/>
        <v>0</v>
      </c>
      <c r="AH73" s="93" t="b">
        <f t="shared" si="6"/>
        <v>0</v>
      </c>
      <c r="AI73" s="130" t="str">
        <f t="shared" si="7"/>
        <v/>
      </c>
      <c r="AJ73" s="116">
        <f t="shared" si="8"/>
        <v>0</v>
      </c>
      <c r="AK73" s="130" t="str">
        <f t="shared" si="11"/>
        <v/>
      </c>
      <c r="AL73" s="110" t="str">
        <f t="shared" si="12"/>
        <v/>
      </c>
    </row>
    <row r="74" spans="2:38" x14ac:dyDescent="0.25">
      <c r="B74" s="25" t="str">
        <f>IFERROR(INDEX('1 - Project Details and Scoring'!$B$18:$B$501,(MATCH('2 - Planting Details'!$Z74,'1 - Project Details and Scoring'!$C$18:C$501,0))),"")</f>
        <v/>
      </c>
      <c r="C74" s="38"/>
      <c r="D74" s="25" t="str">
        <f>IFERROR(INDEX('1 - Project Details and Scoring'!$D$18:$D$501,(MATCH('2 - Planting Details'!$Z74,'1 - Project Details and Scoring'!$C$18:C$501,0))),"")</f>
        <v/>
      </c>
      <c r="E74" s="195"/>
      <c r="F74" s="196"/>
      <c r="G74" s="38"/>
      <c r="H74" s="38"/>
      <c r="I74" s="177">
        <f t="shared" si="0"/>
        <v>0</v>
      </c>
      <c r="J74" s="48"/>
      <c r="K74" s="198"/>
      <c r="L74" s="197"/>
      <c r="M74" s="40"/>
      <c r="N74" s="40"/>
      <c r="O74" s="177">
        <f t="shared" si="1"/>
        <v>0</v>
      </c>
      <c r="P74" s="48"/>
      <c r="Q74" s="198"/>
      <c r="R74" s="197"/>
      <c r="S74" s="40"/>
      <c r="T74" s="40"/>
      <c r="U74" s="177">
        <f t="shared" si="2"/>
        <v>0</v>
      </c>
      <c r="V74" s="48"/>
      <c r="W74" s="198"/>
      <c r="X74" s="199">
        <f t="shared" si="13"/>
        <v>0</v>
      </c>
      <c r="Y74" s="178" t="str">
        <f t="shared" si="10"/>
        <v/>
      </c>
      <c r="Z74" s="22">
        <f t="shared" si="3"/>
        <v>0</v>
      </c>
      <c r="AA74" s="22" t="str">
        <f t="shared" si="4"/>
        <v/>
      </c>
      <c r="AG74" s="43" t="b">
        <f t="shared" si="5"/>
        <v>0</v>
      </c>
      <c r="AH74" s="93" t="b">
        <f t="shared" si="6"/>
        <v>0</v>
      </c>
      <c r="AI74" s="130" t="str">
        <f t="shared" si="7"/>
        <v/>
      </c>
      <c r="AJ74" s="116">
        <f t="shared" si="8"/>
        <v>0</v>
      </c>
      <c r="AK74" s="130" t="str">
        <f t="shared" si="11"/>
        <v/>
      </c>
      <c r="AL74" s="110" t="str">
        <f t="shared" si="12"/>
        <v/>
      </c>
    </row>
    <row r="75" spans="2:38" x14ac:dyDescent="0.25">
      <c r="B75" s="25" t="str">
        <f>IFERROR(INDEX('1 - Project Details and Scoring'!$B$18:$B$501,(MATCH('2 - Planting Details'!$Z75,'1 - Project Details and Scoring'!$C$18:C$501,0))),"")</f>
        <v/>
      </c>
      <c r="C75" s="38"/>
      <c r="D75" s="25" t="str">
        <f>IFERROR(INDEX('1 - Project Details and Scoring'!$D$18:$D$501,(MATCH('2 - Planting Details'!$Z75,'1 - Project Details and Scoring'!$C$18:C$501,0))),"")</f>
        <v/>
      </c>
      <c r="E75" s="195"/>
      <c r="F75" s="196"/>
      <c r="G75" s="38"/>
      <c r="H75" s="38"/>
      <c r="I75" s="177">
        <f t="shared" si="0"/>
        <v>0</v>
      </c>
      <c r="J75" s="48"/>
      <c r="K75" s="198"/>
      <c r="L75" s="197"/>
      <c r="M75" s="40"/>
      <c r="N75" s="40"/>
      <c r="O75" s="177">
        <f t="shared" si="1"/>
        <v>0</v>
      </c>
      <c r="P75" s="48"/>
      <c r="Q75" s="198"/>
      <c r="R75" s="197"/>
      <c r="S75" s="40"/>
      <c r="T75" s="40"/>
      <c r="U75" s="177">
        <f t="shared" si="2"/>
        <v>0</v>
      </c>
      <c r="V75" s="48"/>
      <c r="W75" s="198"/>
      <c r="X75" s="199">
        <f t="shared" si="13"/>
        <v>0</v>
      </c>
      <c r="Y75" s="178" t="str">
        <f t="shared" si="10"/>
        <v/>
      </c>
      <c r="Z75" s="22">
        <f t="shared" si="3"/>
        <v>0</v>
      </c>
      <c r="AA75" s="22" t="str">
        <f t="shared" si="4"/>
        <v/>
      </c>
      <c r="AG75" s="43" t="b">
        <f t="shared" si="5"/>
        <v>0</v>
      </c>
      <c r="AH75" s="93" t="b">
        <f t="shared" si="6"/>
        <v>0</v>
      </c>
      <c r="AI75" s="130" t="str">
        <f t="shared" si="7"/>
        <v/>
      </c>
      <c r="AJ75" s="116">
        <f t="shared" si="8"/>
        <v>0</v>
      </c>
      <c r="AK75" s="130" t="str">
        <f t="shared" si="11"/>
        <v/>
      </c>
      <c r="AL75" s="110" t="str">
        <f t="shared" si="12"/>
        <v/>
      </c>
    </row>
    <row r="76" spans="2:38" x14ac:dyDescent="0.25">
      <c r="B76" s="25" t="str">
        <f>IFERROR(INDEX('1 - Project Details and Scoring'!$B$18:$B$501,(MATCH('2 - Planting Details'!$Z76,'1 - Project Details and Scoring'!$C$18:C$501,0))),"")</f>
        <v/>
      </c>
      <c r="C76" s="38"/>
      <c r="D76" s="25" t="str">
        <f>IFERROR(INDEX('1 - Project Details and Scoring'!$D$18:$D$501,(MATCH('2 - Planting Details'!$Z76,'1 - Project Details and Scoring'!$C$18:C$501,0))),"")</f>
        <v/>
      </c>
      <c r="E76" s="195"/>
      <c r="F76" s="196"/>
      <c r="G76" s="38"/>
      <c r="H76" s="38"/>
      <c r="I76" s="177">
        <f t="shared" si="0"/>
        <v>0</v>
      </c>
      <c r="J76" s="48"/>
      <c r="K76" s="198"/>
      <c r="L76" s="197"/>
      <c r="M76" s="40"/>
      <c r="N76" s="40"/>
      <c r="O76" s="177">
        <f t="shared" si="1"/>
        <v>0</v>
      </c>
      <c r="P76" s="48"/>
      <c r="Q76" s="198"/>
      <c r="R76" s="197"/>
      <c r="S76" s="40"/>
      <c r="T76" s="40"/>
      <c r="U76" s="177">
        <f t="shared" si="2"/>
        <v>0</v>
      </c>
      <c r="V76" s="48"/>
      <c r="W76" s="198"/>
      <c r="X76" s="199">
        <f t="shared" si="13"/>
        <v>0</v>
      </c>
      <c r="Y76" s="178" t="str">
        <f t="shared" si="10"/>
        <v/>
      </c>
      <c r="Z76" s="22">
        <f t="shared" si="3"/>
        <v>0</v>
      </c>
      <c r="AA76" s="22" t="str">
        <f t="shared" si="4"/>
        <v/>
      </c>
      <c r="AG76" s="43" t="b">
        <f t="shared" si="5"/>
        <v>0</v>
      </c>
      <c r="AH76" s="93" t="b">
        <f t="shared" si="6"/>
        <v>0</v>
      </c>
      <c r="AI76" s="130" t="str">
        <f t="shared" si="7"/>
        <v/>
      </c>
      <c r="AJ76" s="116">
        <f t="shared" si="8"/>
        <v>0</v>
      </c>
      <c r="AK76" s="130" t="str">
        <f t="shared" si="11"/>
        <v/>
      </c>
      <c r="AL76" s="110" t="str">
        <f t="shared" si="12"/>
        <v/>
      </c>
    </row>
    <row r="77" spans="2:38" x14ac:dyDescent="0.25">
      <c r="B77" s="25" t="str">
        <f>IFERROR(INDEX('1 - Project Details and Scoring'!$B$18:$B$501,(MATCH('2 - Planting Details'!$Z77,'1 - Project Details and Scoring'!$C$18:C$501,0))),"")</f>
        <v/>
      </c>
      <c r="C77" s="38"/>
      <c r="D77" s="25" t="str">
        <f>IFERROR(INDEX('1 - Project Details and Scoring'!$D$18:$D$501,(MATCH('2 - Planting Details'!$Z77,'1 - Project Details and Scoring'!$C$18:C$501,0))),"")</f>
        <v/>
      </c>
      <c r="E77" s="195"/>
      <c r="F77" s="196"/>
      <c r="G77" s="38"/>
      <c r="H77" s="38"/>
      <c r="I77" s="177">
        <f t="shared" si="0"/>
        <v>0</v>
      </c>
      <c r="J77" s="48"/>
      <c r="K77" s="198"/>
      <c r="L77" s="197"/>
      <c r="M77" s="40"/>
      <c r="N77" s="40"/>
      <c r="O77" s="177">
        <f t="shared" si="1"/>
        <v>0</v>
      </c>
      <c r="P77" s="48"/>
      <c r="Q77" s="198"/>
      <c r="R77" s="197"/>
      <c r="S77" s="40"/>
      <c r="T77" s="40"/>
      <c r="U77" s="177">
        <f t="shared" si="2"/>
        <v>0</v>
      </c>
      <c r="V77" s="48"/>
      <c r="W77" s="198"/>
      <c r="X77" s="199">
        <f t="shared" si="13"/>
        <v>0</v>
      </c>
      <c r="Y77" s="178" t="str">
        <f t="shared" si="10"/>
        <v/>
      </c>
      <c r="Z77" s="22">
        <f t="shared" si="3"/>
        <v>0</v>
      </c>
      <c r="AA77" s="22" t="str">
        <f t="shared" si="4"/>
        <v/>
      </c>
      <c r="AG77" s="43" t="b">
        <f t="shared" si="5"/>
        <v>0</v>
      </c>
      <c r="AH77" s="93" t="b">
        <f t="shared" si="6"/>
        <v>0</v>
      </c>
      <c r="AI77" s="130" t="str">
        <f t="shared" si="7"/>
        <v/>
      </c>
      <c r="AJ77" s="116">
        <f t="shared" si="8"/>
        <v>0</v>
      </c>
      <c r="AK77" s="130" t="str">
        <f t="shared" si="11"/>
        <v/>
      </c>
      <c r="AL77" s="110" t="str">
        <f t="shared" si="12"/>
        <v/>
      </c>
    </row>
    <row r="78" spans="2:38" x14ac:dyDescent="0.25">
      <c r="B78" s="25" t="str">
        <f>IFERROR(INDEX('1 - Project Details and Scoring'!$B$18:$B$501,(MATCH('2 - Planting Details'!$Z78,'1 - Project Details and Scoring'!$C$18:C$501,0))),"")</f>
        <v/>
      </c>
      <c r="C78" s="38"/>
      <c r="D78" s="25" t="str">
        <f>IFERROR(INDEX('1 - Project Details and Scoring'!$D$18:$D$501,(MATCH('2 - Planting Details'!$Z78,'1 - Project Details and Scoring'!$C$18:C$501,0))),"")</f>
        <v/>
      </c>
      <c r="E78" s="195"/>
      <c r="F78" s="196"/>
      <c r="G78" s="38"/>
      <c r="H78" s="38"/>
      <c r="I78" s="177">
        <f t="shared" si="0"/>
        <v>0</v>
      </c>
      <c r="J78" s="48"/>
      <c r="K78" s="198"/>
      <c r="L78" s="197"/>
      <c r="M78" s="40"/>
      <c r="N78" s="40"/>
      <c r="O78" s="177">
        <f t="shared" si="1"/>
        <v>0</v>
      </c>
      <c r="P78" s="48"/>
      <c r="Q78" s="198"/>
      <c r="R78" s="197"/>
      <c r="S78" s="40"/>
      <c r="T78" s="40"/>
      <c r="U78" s="177">
        <f t="shared" si="2"/>
        <v>0</v>
      </c>
      <c r="V78" s="48"/>
      <c r="W78" s="198"/>
      <c r="X78" s="199">
        <f t="shared" si="13"/>
        <v>0</v>
      </c>
      <c r="Y78" s="178" t="str">
        <f t="shared" si="10"/>
        <v/>
      </c>
      <c r="Z78" s="22">
        <f t="shared" si="3"/>
        <v>0</v>
      </c>
      <c r="AA78" s="22" t="str">
        <f t="shared" si="4"/>
        <v/>
      </c>
      <c r="AG78" s="43" t="b">
        <f t="shared" si="5"/>
        <v>0</v>
      </c>
      <c r="AH78" s="93" t="b">
        <f t="shared" si="6"/>
        <v>0</v>
      </c>
      <c r="AI78" s="130" t="str">
        <f t="shared" si="7"/>
        <v/>
      </c>
      <c r="AJ78" s="116">
        <f t="shared" si="8"/>
        <v>0</v>
      </c>
      <c r="AK78" s="130" t="str">
        <f t="shared" si="11"/>
        <v/>
      </c>
      <c r="AL78" s="110" t="str">
        <f t="shared" si="12"/>
        <v/>
      </c>
    </row>
    <row r="79" spans="2:38" x14ac:dyDescent="0.25">
      <c r="B79" s="25" t="str">
        <f>IFERROR(INDEX('1 - Project Details and Scoring'!$B$18:$B$501,(MATCH('2 - Planting Details'!$Z79,'1 - Project Details and Scoring'!$C$18:C$501,0))),"")</f>
        <v/>
      </c>
      <c r="C79" s="38"/>
      <c r="D79" s="25" t="str">
        <f>IFERROR(INDEX('1 - Project Details and Scoring'!$D$18:$D$501,(MATCH('2 - Planting Details'!$Z79,'1 - Project Details and Scoring'!$C$18:C$501,0))),"")</f>
        <v/>
      </c>
      <c r="E79" s="195"/>
      <c r="F79" s="196"/>
      <c r="G79" s="38"/>
      <c r="H79" s="38"/>
      <c r="I79" s="177">
        <f t="shared" si="0"/>
        <v>0</v>
      </c>
      <c r="J79" s="48"/>
      <c r="K79" s="198"/>
      <c r="L79" s="197"/>
      <c r="M79" s="40"/>
      <c r="N79" s="40"/>
      <c r="O79" s="177">
        <f t="shared" si="1"/>
        <v>0</v>
      </c>
      <c r="P79" s="48"/>
      <c r="Q79" s="198"/>
      <c r="R79" s="197"/>
      <c r="S79" s="40"/>
      <c r="T79" s="40"/>
      <c r="U79" s="177">
        <f t="shared" si="2"/>
        <v>0</v>
      </c>
      <c r="V79" s="48"/>
      <c r="W79" s="198"/>
      <c r="X79" s="199">
        <f t="shared" si="13"/>
        <v>0</v>
      </c>
      <c r="Y79" s="178" t="str">
        <f t="shared" si="10"/>
        <v/>
      </c>
      <c r="Z79" s="22">
        <f t="shared" si="3"/>
        <v>0</v>
      </c>
      <c r="AA79" s="22" t="str">
        <f t="shared" si="4"/>
        <v/>
      </c>
      <c r="AG79" s="43" t="b">
        <f t="shared" si="5"/>
        <v>0</v>
      </c>
      <c r="AH79" s="93" t="b">
        <f t="shared" si="6"/>
        <v>0</v>
      </c>
      <c r="AI79" s="130" t="str">
        <f t="shared" si="7"/>
        <v/>
      </c>
      <c r="AJ79" s="116">
        <f t="shared" si="8"/>
        <v>0</v>
      </c>
      <c r="AK79" s="130" t="str">
        <f t="shared" si="11"/>
        <v/>
      </c>
      <c r="AL79" s="110" t="str">
        <f t="shared" si="12"/>
        <v/>
      </c>
    </row>
    <row r="80" spans="2:38" x14ac:dyDescent="0.25">
      <c r="B80" s="25" t="str">
        <f>IFERROR(INDEX('1 - Project Details and Scoring'!$B$18:$B$501,(MATCH('2 - Planting Details'!$Z80,'1 - Project Details and Scoring'!$C$18:C$501,0))),"")</f>
        <v/>
      </c>
      <c r="C80" s="38"/>
      <c r="D80" s="25" t="str">
        <f>IFERROR(INDEX('1 - Project Details and Scoring'!$D$18:$D$501,(MATCH('2 - Planting Details'!$Z80,'1 - Project Details and Scoring'!$C$18:C$501,0))),"")</f>
        <v/>
      </c>
      <c r="E80" s="195"/>
      <c r="F80" s="196"/>
      <c r="G80" s="38"/>
      <c r="H80" s="38"/>
      <c r="I80" s="177">
        <f t="shared" si="0"/>
        <v>0</v>
      </c>
      <c r="J80" s="48"/>
      <c r="K80" s="198"/>
      <c r="L80" s="197"/>
      <c r="M80" s="40"/>
      <c r="N80" s="40"/>
      <c r="O80" s="177">
        <f t="shared" si="1"/>
        <v>0</v>
      </c>
      <c r="P80" s="48"/>
      <c r="Q80" s="198"/>
      <c r="R80" s="197"/>
      <c r="S80" s="40"/>
      <c r="T80" s="40"/>
      <c r="U80" s="177">
        <f t="shared" si="2"/>
        <v>0</v>
      </c>
      <c r="V80" s="48"/>
      <c r="W80" s="198"/>
      <c r="X80" s="199">
        <f t="shared" si="13"/>
        <v>0</v>
      </c>
      <c r="Y80" s="178" t="str">
        <f t="shared" si="10"/>
        <v/>
      </c>
      <c r="Z80" s="22">
        <f t="shared" si="3"/>
        <v>0</v>
      </c>
      <c r="AA80" s="22" t="str">
        <f t="shared" si="4"/>
        <v/>
      </c>
      <c r="AG80" s="43" t="b">
        <f t="shared" si="5"/>
        <v>0</v>
      </c>
      <c r="AH80" s="93" t="b">
        <f t="shared" si="6"/>
        <v>0</v>
      </c>
      <c r="AI80" s="130" t="str">
        <f t="shared" si="7"/>
        <v/>
      </c>
      <c r="AJ80" s="116">
        <f t="shared" si="8"/>
        <v>0</v>
      </c>
      <c r="AK80" s="130" t="str">
        <f t="shared" si="11"/>
        <v/>
      </c>
      <c r="AL80" s="110" t="str">
        <f t="shared" si="12"/>
        <v/>
      </c>
    </row>
    <row r="81" spans="2:38" x14ac:dyDescent="0.25">
      <c r="B81" s="25" t="str">
        <f>IFERROR(INDEX('1 - Project Details and Scoring'!$B$18:$B$501,(MATCH('2 - Planting Details'!$Z81,'1 - Project Details and Scoring'!$C$18:C$501,0))),"")</f>
        <v/>
      </c>
      <c r="C81" s="38"/>
      <c r="D81" s="25" t="str">
        <f>IFERROR(INDEX('1 - Project Details and Scoring'!$D$18:$D$501,(MATCH('2 - Planting Details'!$Z81,'1 - Project Details and Scoring'!$C$18:C$501,0))),"")</f>
        <v/>
      </c>
      <c r="E81" s="195"/>
      <c r="F81" s="196"/>
      <c r="G81" s="38"/>
      <c r="H81" s="38"/>
      <c r="I81" s="177">
        <f t="shared" si="0"/>
        <v>0</v>
      </c>
      <c r="J81" s="48"/>
      <c r="K81" s="198"/>
      <c r="L81" s="197"/>
      <c r="M81" s="40"/>
      <c r="N81" s="40"/>
      <c r="O81" s="177">
        <f t="shared" si="1"/>
        <v>0</v>
      </c>
      <c r="P81" s="48"/>
      <c r="Q81" s="198"/>
      <c r="R81" s="197"/>
      <c r="S81" s="40"/>
      <c r="T81" s="40"/>
      <c r="U81" s="177">
        <f t="shared" si="2"/>
        <v>0</v>
      </c>
      <c r="V81" s="48"/>
      <c r="W81" s="198"/>
      <c r="X81" s="199">
        <f t="shared" si="13"/>
        <v>0</v>
      </c>
      <c r="Y81" s="178" t="str">
        <f t="shared" si="10"/>
        <v/>
      </c>
      <c r="Z81" s="22">
        <f t="shared" si="3"/>
        <v>0</v>
      </c>
      <c r="AA81" s="22" t="str">
        <f t="shared" si="4"/>
        <v/>
      </c>
      <c r="AG81" s="43" t="b">
        <f t="shared" si="5"/>
        <v>0</v>
      </c>
      <c r="AH81" s="93" t="b">
        <f t="shared" si="6"/>
        <v>0</v>
      </c>
      <c r="AI81" s="130" t="str">
        <f t="shared" si="7"/>
        <v/>
      </c>
      <c r="AJ81" s="116">
        <f t="shared" si="8"/>
        <v>0</v>
      </c>
      <c r="AK81" s="130" t="str">
        <f t="shared" si="11"/>
        <v/>
      </c>
      <c r="AL81" s="110" t="str">
        <f t="shared" si="12"/>
        <v/>
      </c>
    </row>
    <row r="82" spans="2:38" x14ac:dyDescent="0.25">
      <c r="B82" s="25" t="str">
        <f>IFERROR(INDEX('1 - Project Details and Scoring'!$B$18:$B$501,(MATCH('2 - Planting Details'!$Z82,'1 - Project Details and Scoring'!$C$18:C$501,0))),"")</f>
        <v/>
      </c>
      <c r="C82" s="38"/>
      <c r="D82" s="25" t="str">
        <f>IFERROR(INDEX('1 - Project Details and Scoring'!$D$18:$D$501,(MATCH('2 - Planting Details'!$Z82,'1 - Project Details and Scoring'!$C$18:C$501,0))),"")</f>
        <v/>
      </c>
      <c r="E82" s="195"/>
      <c r="F82" s="196"/>
      <c r="G82" s="38"/>
      <c r="H82" s="38"/>
      <c r="I82" s="177">
        <f t="shared" ref="I82:I145" si="14">F82*Standard</f>
        <v>0</v>
      </c>
      <c r="J82" s="48"/>
      <c r="K82" s="198"/>
      <c r="L82" s="197"/>
      <c r="M82" s="40"/>
      <c r="N82" s="40"/>
      <c r="O82" s="177">
        <f t="shared" ref="O82:O145" si="15">L82*Feather</f>
        <v>0</v>
      </c>
      <c r="P82" s="48"/>
      <c r="Q82" s="198"/>
      <c r="R82" s="197"/>
      <c r="S82" s="40"/>
      <c r="T82" s="40"/>
      <c r="U82" s="177">
        <f t="shared" ref="U82:U145" si="16">R82*Whip</f>
        <v>0</v>
      </c>
      <c r="V82" s="48"/>
      <c r="W82" s="198"/>
      <c r="X82" s="199">
        <f t="shared" si="13"/>
        <v>0</v>
      </c>
      <c r="Y82" s="178" t="str">
        <f t="shared" si="10"/>
        <v/>
      </c>
      <c r="Z82" s="22">
        <f t="shared" ref="Z82:Z145" si="17">C82</f>
        <v>0</v>
      </c>
      <c r="AA82" s="22" t="str">
        <f t="shared" ref="AA82:AA145" si="18">D82</f>
        <v/>
      </c>
      <c r="AG82" s="43" t="b">
        <f t="shared" ref="AG82:AG145" si="19">IF(F82&gt;0,
IF(F82&lt;10,"Error",
IF(F82&gt;=10,"Yes",
"")))</f>
        <v>0</v>
      </c>
      <c r="AH82" s="93" t="b">
        <f t="shared" ref="AH82:AH145" si="20">IF(SUM(L82,R82)&gt;0,
IF(SUM(L82,R82)&gt;=150,"Yes",
IF(SUM(L82,R82)&lt;150,"Error",
"")))</f>
        <v>0</v>
      </c>
      <c r="AI82" s="130" t="str">
        <f t="shared" ref="AI82:AI145" si="21">IF(AND($AG82="Error",$AH82="Error"),Standard_And_Small_Tree_Error,
IF(AG82="Error",Standard_Tree_Error,
IF(AH82="Error",Small_Tree_Error,
IF(AG82="Yes","Yes",
IF(AH82="Yes","Yes","")))))</f>
        <v/>
      </c>
      <c r="AJ82" s="116">
        <f t="shared" ref="AJ82:AJ145" si="22">((L82*M82*N82)+(R82*S82*T82))/10000</f>
        <v>0</v>
      </c>
      <c r="AK82" s="130" t="str">
        <f t="shared" si="11"/>
        <v/>
      </c>
      <c r="AL82" s="110" t="str">
        <f t="shared" si="12"/>
        <v/>
      </c>
    </row>
    <row r="83" spans="2:38" x14ac:dyDescent="0.25">
      <c r="B83" s="25" t="str">
        <f>IFERROR(INDEX('1 - Project Details and Scoring'!$B$18:$B$501,(MATCH('2 - Planting Details'!$Z83,'1 - Project Details and Scoring'!$C$18:C$501,0))),"")</f>
        <v/>
      </c>
      <c r="C83" s="38"/>
      <c r="D83" s="25" t="str">
        <f>IFERROR(INDEX('1 - Project Details and Scoring'!$D$18:$D$501,(MATCH('2 - Planting Details'!$Z83,'1 - Project Details and Scoring'!$C$18:C$501,0))),"")</f>
        <v/>
      </c>
      <c r="E83" s="195"/>
      <c r="F83" s="196"/>
      <c r="G83" s="38"/>
      <c r="H83" s="38"/>
      <c r="I83" s="177">
        <f t="shared" si="14"/>
        <v>0</v>
      </c>
      <c r="J83" s="48"/>
      <c r="K83" s="198"/>
      <c r="L83" s="197"/>
      <c r="M83" s="40"/>
      <c r="N83" s="40"/>
      <c r="O83" s="177">
        <f t="shared" si="15"/>
        <v>0</v>
      </c>
      <c r="P83" s="48"/>
      <c r="Q83" s="198"/>
      <c r="R83" s="197"/>
      <c r="S83" s="40"/>
      <c r="T83" s="40"/>
      <c r="U83" s="177">
        <f t="shared" si="16"/>
        <v>0</v>
      </c>
      <c r="V83" s="48"/>
      <c r="W83" s="198"/>
      <c r="X83" s="199">
        <f t="shared" si="13"/>
        <v>0</v>
      </c>
      <c r="Y83" s="178" t="str">
        <f t="shared" ref="Y83:Y146" si="23">IF(AL83=FALSE,"",AL83)</f>
        <v/>
      </c>
      <c r="Z83" s="22">
        <f t="shared" si="17"/>
        <v>0</v>
      </c>
      <c r="AA83" s="22" t="str">
        <f t="shared" si="18"/>
        <v/>
      </c>
      <c r="AG83" s="43" t="b">
        <f t="shared" si="19"/>
        <v>0</v>
      </c>
      <c r="AH83" s="93" t="b">
        <f t="shared" si="20"/>
        <v>0</v>
      </c>
      <c r="AI83" s="130" t="str">
        <f t="shared" si="21"/>
        <v/>
      </c>
      <c r="AJ83" s="116">
        <f t="shared" si="22"/>
        <v>0</v>
      </c>
      <c r="AK83" s="130" t="str">
        <f t="shared" ref="AK83:AK146" si="24">IF(AJ83=0,"",
IF(AJ83&lt;0.5,"Yes",$AE$20))</f>
        <v/>
      </c>
      <c r="AL83" s="110"/>
    </row>
    <row r="84" spans="2:38" x14ac:dyDescent="0.25">
      <c r="B84" s="25" t="str">
        <f>IFERROR(INDEX('1 - Project Details and Scoring'!$B$18:$B$501,(MATCH('2 - Planting Details'!$Z84,'1 - Project Details and Scoring'!$C$18:C$501,0))),"")</f>
        <v/>
      </c>
      <c r="C84" s="38"/>
      <c r="D84" s="25" t="str">
        <f>IFERROR(INDEX('1 - Project Details and Scoring'!$D$18:$D$501,(MATCH('2 - Planting Details'!$Z84,'1 - Project Details and Scoring'!$C$18:C$501,0))),"")</f>
        <v/>
      </c>
      <c r="E84" s="195"/>
      <c r="F84" s="196"/>
      <c r="G84" s="38"/>
      <c r="H84" s="38"/>
      <c r="I84" s="177">
        <f t="shared" si="14"/>
        <v>0</v>
      </c>
      <c r="J84" s="48"/>
      <c r="K84" s="198"/>
      <c r="L84" s="197"/>
      <c r="M84" s="40"/>
      <c r="N84" s="40"/>
      <c r="O84" s="177">
        <f t="shared" si="15"/>
        <v>0</v>
      </c>
      <c r="P84" s="48"/>
      <c r="Q84" s="198"/>
      <c r="R84" s="197"/>
      <c r="S84" s="40"/>
      <c r="T84" s="40"/>
      <c r="U84" s="177">
        <f t="shared" si="16"/>
        <v>0</v>
      </c>
      <c r="V84" s="48"/>
      <c r="W84" s="198"/>
      <c r="X84" s="199">
        <f t="shared" si="13"/>
        <v>0</v>
      </c>
      <c r="Y84" s="178" t="str">
        <f t="shared" si="23"/>
        <v/>
      </c>
      <c r="Z84" s="22">
        <f t="shared" si="17"/>
        <v>0</v>
      </c>
      <c r="AA84" s="22" t="str">
        <f t="shared" si="18"/>
        <v/>
      </c>
      <c r="AG84" s="43" t="b">
        <f t="shared" si="19"/>
        <v>0</v>
      </c>
      <c r="AH84" s="93" t="b">
        <f t="shared" si="20"/>
        <v>0</v>
      </c>
      <c r="AI84" s="130" t="str">
        <f t="shared" si="21"/>
        <v/>
      </c>
      <c r="AJ84" s="116">
        <f t="shared" si="22"/>
        <v>0</v>
      </c>
      <c r="AK84" s="130" t="str">
        <f t="shared" si="24"/>
        <v/>
      </c>
      <c r="AL84" s="110"/>
    </row>
    <row r="85" spans="2:38" x14ac:dyDescent="0.25">
      <c r="B85" s="25" t="str">
        <f>IFERROR(INDEX('1 - Project Details and Scoring'!$B$18:$B$501,(MATCH('2 - Planting Details'!$Z85,'1 - Project Details and Scoring'!$C$18:C$501,0))),"")</f>
        <v/>
      </c>
      <c r="C85" s="38"/>
      <c r="D85" s="25" t="str">
        <f>IFERROR(INDEX('1 - Project Details and Scoring'!$D$18:$D$501,(MATCH('2 - Planting Details'!$Z85,'1 - Project Details and Scoring'!$C$18:C$501,0))),"")</f>
        <v/>
      </c>
      <c r="E85" s="195"/>
      <c r="F85" s="196"/>
      <c r="G85" s="38"/>
      <c r="H85" s="38"/>
      <c r="I85" s="177">
        <f t="shared" si="14"/>
        <v>0</v>
      </c>
      <c r="J85" s="48"/>
      <c r="K85" s="198"/>
      <c r="L85" s="197"/>
      <c r="M85" s="40"/>
      <c r="N85" s="40"/>
      <c r="O85" s="177">
        <f t="shared" si="15"/>
        <v>0</v>
      </c>
      <c r="P85" s="48"/>
      <c r="Q85" s="198"/>
      <c r="R85" s="197"/>
      <c r="S85" s="40"/>
      <c r="T85" s="40"/>
      <c r="U85" s="177">
        <f t="shared" si="16"/>
        <v>0</v>
      </c>
      <c r="V85" s="48"/>
      <c r="W85" s="198"/>
      <c r="X85" s="199">
        <f t="shared" si="13"/>
        <v>0</v>
      </c>
      <c r="Y85" s="178" t="str">
        <f t="shared" si="23"/>
        <v/>
      </c>
      <c r="Z85" s="22">
        <f t="shared" si="17"/>
        <v>0</v>
      </c>
      <c r="AA85" s="22" t="str">
        <f t="shared" si="18"/>
        <v/>
      </c>
      <c r="AG85" s="43" t="b">
        <f t="shared" si="19"/>
        <v>0</v>
      </c>
      <c r="AH85" s="93" t="b">
        <f t="shared" si="20"/>
        <v>0</v>
      </c>
      <c r="AI85" s="130" t="str">
        <f t="shared" si="21"/>
        <v/>
      </c>
      <c r="AJ85" s="116">
        <f t="shared" si="22"/>
        <v>0</v>
      </c>
      <c r="AK85" s="130" t="str">
        <f t="shared" si="24"/>
        <v/>
      </c>
      <c r="AL85" s="110"/>
    </row>
    <row r="86" spans="2:38" x14ac:dyDescent="0.25">
      <c r="B86" s="25" t="str">
        <f>IFERROR(INDEX('1 - Project Details and Scoring'!$B$18:$B$501,(MATCH('2 - Planting Details'!$Z86,'1 - Project Details and Scoring'!$C$18:C$501,0))),"")</f>
        <v/>
      </c>
      <c r="C86" s="38"/>
      <c r="D86" s="25" t="str">
        <f>IFERROR(INDEX('1 - Project Details and Scoring'!$D$18:$D$501,(MATCH('2 - Planting Details'!$Z86,'1 - Project Details and Scoring'!$C$18:C$501,0))),"")</f>
        <v/>
      </c>
      <c r="E86" s="195"/>
      <c r="F86" s="196"/>
      <c r="G86" s="38"/>
      <c r="H86" s="38"/>
      <c r="I86" s="177">
        <f t="shared" si="14"/>
        <v>0</v>
      </c>
      <c r="J86" s="48"/>
      <c r="K86" s="198"/>
      <c r="L86" s="197"/>
      <c r="M86" s="40"/>
      <c r="N86" s="40"/>
      <c r="O86" s="177">
        <f t="shared" si="15"/>
        <v>0</v>
      </c>
      <c r="P86" s="48"/>
      <c r="Q86" s="198"/>
      <c r="R86" s="197"/>
      <c r="S86" s="40"/>
      <c r="T86" s="40"/>
      <c r="U86" s="177">
        <f t="shared" si="16"/>
        <v>0</v>
      </c>
      <c r="V86" s="48"/>
      <c r="W86" s="198"/>
      <c r="X86" s="199">
        <f t="shared" si="13"/>
        <v>0</v>
      </c>
      <c r="Y86" s="178" t="str">
        <f t="shared" si="23"/>
        <v/>
      </c>
      <c r="Z86" s="22">
        <f t="shared" si="17"/>
        <v>0</v>
      </c>
      <c r="AA86" s="22" t="str">
        <f t="shared" si="18"/>
        <v/>
      </c>
      <c r="AG86" s="43" t="b">
        <f t="shared" si="19"/>
        <v>0</v>
      </c>
      <c r="AH86" s="93" t="b">
        <f t="shared" si="20"/>
        <v>0</v>
      </c>
      <c r="AI86" s="130" t="str">
        <f t="shared" si="21"/>
        <v/>
      </c>
      <c r="AJ86" s="116">
        <f t="shared" si="22"/>
        <v>0</v>
      </c>
      <c r="AK86" s="130" t="str">
        <f t="shared" si="24"/>
        <v/>
      </c>
      <c r="AL86" s="110"/>
    </row>
    <row r="87" spans="2:38" x14ac:dyDescent="0.25">
      <c r="B87" s="25" t="str">
        <f>IFERROR(INDEX('1 - Project Details and Scoring'!$B$18:$B$501,(MATCH('2 - Planting Details'!$Z87,'1 - Project Details and Scoring'!$C$18:C$501,0))),"")</f>
        <v/>
      </c>
      <c r="C87" s="38"/>
      <c r="D87" s="25" t="str">
        <f>IFERROR(INDEX('1 - Project Details and Scoring'!$D$18:$D$501,(MATCH('2 - Planting Details'!$Z87,'1 - Project Details and Scoring'!$C$18:C$501,0))),"")</f>
        <v/>
      </c>
      <c r="E87" s="195"/>
      <c r="F87" s="196"/>
      <c r="G87" s="38"/>
      <c r="H87" s="38"/>
      <c r="I87" s="177">
        <f t="shared" si="14"/>
        <v>0</v>
      </c>
      <c r="J87" s="48"/>
      <c r="K87" s="198"/>
      <c r="L87" s="197"/>
      <c r="M87" s="40"/>
      <c r="N87" s="40"/>
      <c r="O87" s="177">
        <f t="shared" si="15"/>
        <v>0</v>
      </c>
      <c r="P87" s="48"/>
      <c r="Q87" s="198"/>
      <c r="R87" s="197"/>
      <c r="S87" s="40"/>
      <c r="T87" s="40"/>
      <c r="U87" s="177">
        <f t="shared" si="16"/>
        <v>0</v>
      </c>
      <c r="V87" s="48"/>
      <c r="W87" s="198"/>
      <c r="X87" s="199">
        <f t="shared" si="13"/>
        <v>0</v>
      </c>
      <c r="Y87" s="178" t="str">
        <f t="shared" si="23"/>
        <v/>
      </c>
      <c r="Z87" s="22">
        <f t="shared" si="17"/>
        <v>0</v>
      </c>
      <c r="AA87" s="22" t="str">
        <f t="shared" si="18"/>
        <v/>
      </c>
      <c r="AG87" s="43" t="b">
        <f t="shared" si="19"/>
        <v>0</v>
      </c>
      <c r="AH87" s="93" t="b">
        <f t="shared" si="20"/>
        <v>0</v>
      </c>
      <c r="AI87" s="130" t="str">
        <f t="shared" si="21"/>
        <v/>
      </c>
      <c r="AJ87" s="116">
        <f t="shared" si="22"/>
        <v>0</v>
      </c>
      <c r="AK87" s="130" t="str">
        <f t="shared" si="24"/>
        <v/>
      </c>
      <c r="AL87" s="110"/>
    </row>
    <row r="88" spans="2:38" x14ac:dyDescent="0.25">
      <c r="B88" s="25" t="str">
        <f>IFERROR(INDEX('1 - Project Details and Scoring'!$B$18:$B$501,(MATCH('2 - Planting Details'!$Z88,'1 - Project Details and Scoring'!$C$18:C$501,0))),"")</f>
        <v/>
      </c>
      <c r="C88" s="38"/>
      <c r="D88" s="25" t="str">
        <f>IFERROR(INDEX('1 - Project Details and Scoring'!$D$18:$D$501,(MATCH('2 - Planting Details'!$Z88,'1 - Project Details and Scoring'!$C$18:C$501,0))),"")</f>
        <v/>
      </c>
      <c r="E88" s="195"/>
      <c r="F88" s="196"/>
      <c r="G88" s="38"/>
      <c r="H88" s="38"/>
      <c r="I88" s="177">
        <f t="shared" si="14"/>
        <v>0</v>
      </c>
      <c r="J88" s="48"/>
      <c r="K88" s="198"/>
      <c r="L88" s="197"/>
      <c r="M88" s="40"/>
      <c r="N88" s="40"/>
      <c r="O88" s="177">
        <f t="shared" si="15"/>
        <v>0</v>
      </c>
      <c r="P88" s="48"/>
      <c r="Q88" s="198"/>
      <c r="R88" s="197"/>
      <c r="S88" s="40"/>
      <c r="T88" s="40"/>
      <c r="U88" s="177">
        <f t="shared" si="16"/>
        <v>0</v>
      </c>
      <c r="V88" s="48"/>
      <c r="W88" s="198"/>
      <c r="X88" s="199">
        <f t="shared" si="13"/>
        <v>0</v>
      </c>
      <c r="Y88" s="178" t="str">
        <f t="shared" si="23"/>
        <v/>
      </c>
      <c r="Z88" s="22">
        <f t="shared" si="17"/>
        <v>0</v>
      </c>
      <c r="AA88" s="22" t="str">
        <f t="shared" si="18"/>
        <v/>
      </c>
      <c r="AG88" s="43" t="b">
        <f t="shared" si="19"/>
        <v>0</v>
      </c>
      <c r="AH88" s="93" t="b">
        <f t="shared" si="20"/>
        <v>0</v>
      </c>
      <c r="AI88" s="130" t="str">
        <f t="shared" si="21"/>
        <v/>
      </c>
      <c r="AJ88" s="116">
        <f t="shared" si="22"/>
        <v>0</v>
      </c>
      <c r="AK88" s="130" t="str">
        <f t="shared" si="24"/>
        <v/>
      </c>
      <c r="AL88" s="110"/>
    </row>
    <row r="89" spans="2:38" x14ac:dyDescent="0.25">
      <c r="B89" s="25" t="str">
        <f>IFERROR(INDEX('1 - Project Details and Scoring'!$B$18:$B$501,(MATCH('2 - Planting Details'!$Z89,'1 - Project Details and Scoring'!$C$18:C$501,0))),"")</f>
        <v/>
      </c>
      <c r="C89" s="38"/>
      <c r="D89" s="25" t="str">
        <f>IFERROR(INDEX('1 - Project Details and Scoring'!$D$18:$D$501,(MATCH('2 - Planting Details'!$Z89,'1 - Project Details and Scoring'!$C$18:C$501,0))),"")</f>
        <v/>
      </c>
      <c r="E89" s="195"/>
      <c r="F89" s="196"/>
      <c r="G89" s="38"/>
      <c r="H89" s="38"/>
      <c r="I89" s="177">
        <f t="shared" si="14"/>
        <v>0</v>
      </c>
      <c r="J89" s="48"/>
      <c r="K89" s="198"/>
      <c r="L89" s="197"/>
      <c r="M89" s="40"/>
      <c r="N89" s="40"/>
      <c r="O89" s="177">
        <f t="shared" si="15"/>
        <v>0</v>
      </c>
      <c r="P89" s="48"/>
      <c r="Q89" s="198"/>
      <c r="R89" s="197"/>
      <c r="S89" s="40"/>
      <c r="T89" s="40"/>
      <c r="U89" s="177">
        <f t="shared" si="16"/>
        <v>0</v>
      </c>
      <c r="V89" s="48"/>
      <c r="W89" s="198"/>
      <c r="X89" s="199">
        <f t="shared" si="13"/>
        <v>0</v>
      </c>
      <c r="Y89" s="178" t="str">
        <f t="shared" si="23"/>
        <v/>
      </c>
      <c r="Z89" s="22">
        <f t="shared" si="17"/>
        <v>0</v>
      </c>
      <c r="AA89" s="22" t="str">
        <f t="shared" si="18"/>
        <v/>
      </c>
      <c r="AG89" s="43" t="b">
        <f t="shared" si="19"/>
        <v>0</v>
      </c>
      <c r="AH89" s="93" t="b">
        <f t="shared" si="20"/>
        <v>0</v>
      </c>
      <c r="AI89" s="130" t="str">
        <f t="shared" si="21"/>
        <v/>
      </c>
      <c r="AJ89" s="116">
        <f t="shared" si="22"/>
        <v>0</v>
      </c>
      <c r="AK89" s="130" t="str">
        <f t="shared" si="24"/>
        <v/>
      </c>
      <c r="AL89" s="110"/>
    </row>
    <row r="90" spans="2:38" x14ac:dyDescent="0.25">
      <c r="B90" s="25" t="str">
        <f>IFERROR(INDEX('1 - Project Details and Scoring'!$B$18:$B$501,(MATCH('2 - Planting Details'!$Z90,'1 - Project Details and Scoring'!$C$18:C$501,0))),"")</f>
        <v/>
      </c>
      <c r="C90" s="38"/>
      <c r="D90" s="25" t="str">
        <f>IFERROR(INDEX('1 - Project Details and Scoring'!$D$18:$D$501,(MATCH('2 - Planting Details'!$Z90,'1 - Project Details and Scoring'!$C$18:C$501,0))),"")</f>
        <v/>
      </c>
      <c r="E90" s="195"/>
      <c r="F90" s="196"/>
      <c r="G90" s="38"/>
      <c r="H90" s="38"/>
      <c r="I90" s="177">
        <f t="shared" si="14"/>
        <v>0</v>
      </c>
      <c r="J90" s="48"/>
      <c r="K90" s="198"/>
      <c r="L90" s="197"/>
      <c r="M90" s="40"/>
      <c r="N90" s="40"/>
      <c r="O90" s="177">
        <f t="shared" si="15"/>
        <v>0</v>
      </c>
      <c r="P90" s="48"/>
      <c r="Q90" s="198"/>
      <c r="R90" s="197"/>
      <c r="S90" s="40"/>
      <c r="T90" s="40"/>
      <c r="U90" s="177">
        <f t="shared" si="16"/>
        <v>0</v>
      </c>
      <c r="V90" s="48"/>
      <c r="W90" s="198"/>
      <c r="X90" s="199">
        <f t="shared" si="13"/>
        <v>0</v>
      </c>
      <c r="Y90" s="178" t="str">
        <f t="shared" si="23"/>
        <v/>
      </c>
      <c r="Z90" s="22">
        <f t="shared" si="17"/>
        <v>0</v>
      </c>
      <c r="AA90" s="22" t="str">
        <f t="shared" si="18"/>
        <v/>
      </c>
      <c r="AG90" s="43" t="b">
        <f t="shared" si="19"/>
        <v>0</v>
      </c>
      <c r="AH90" s="93" t="b">
        <f t="shared" si="20"/>
        <v>0</v>
      </c>
      <c r="AI90" s="130" t="str">
        <f t="shared" si="21"/>
        <v/>
      </c>
      <c r="AJ90" s="116">
        <f t="shared" si="22"/>
        <v>0</v>
      </c>
      <c r="AK90" s="130" t="str">
        <f t="shared" si="24"/>
        <v/>
      </c>
      <c r="AL90" s="110"/>
    </row>
    <row r="91" spans="2:38" x14ac:dyDescent="0.25">
      <c r="B91" s="25" t="str">
        <f>IFERROR(INDEX('1 - Project Details and Scoring'!$B$18:$B$501,(MATCH('2 - Planting Details'!$Z91,'1 - Project Details and Scoring'!$C$18:C$501,0))),"")</f>
        <v/>
      </c>
      <c r="C91" s="38"/>
      <c r="D91" s="25" t="str">
        <f>IFERROR(INDEX('1 - Project Details and Scoring'!$D$18:$D$501,(MATCH('2 - Planting Details'!$Z91,'1 - Project Details and Scoring'!$C$18:C$501,0))),"")</f>
        <v/>
      </c>
      <c r="E91" s="195"/>
      <c r="F91" s="196"/>
      <c r="G91" s="38"/>
      <c r="H91" s="38"/>
      <c r="I91" s="177">
        <f t="shared" si="14"/>
        <v>0</v>
      </c>
      <c r="J91" s="48"/>
      <c r="K91" s="198"/>
      <c r="L91" s="197"/>
      <c r="M91" s="40"/>
      <c r="N91" s="40"/>
      <c r="O91" s="177">
        <f t="shared" si="15"/>
        <v>0</v>
      </c>
      <c r="P91" s="48"/>
      <c r="Q91" s="198"/>
      <c r="R91" s="197"/>
      <c r="S91" s="40"/>
      <c r="T91" s="40"/>
      <c r="U91" s="177">
        <f t="shared" si="16"/>
        <v>0</v>
      </c>
      <c r="V91" s="48"/>
      <c r="W91" s="198"/>
      <c r="X91" s="199">
        <f t="shared" si="13"/>
        <v>0</v>
      </c>
      <c r="Y91" s="178" t="str">
        <f t="shared" si="23"/>
        <v/>
      </c>
      <c r="Z91" s="22">
        <f t="shared" si="17"/>
        <v>0</v>
      </c>
      <c r="AA91" s="22" t="str">
        <f t="shared" si="18"/>
        <v/>
      </c>
      <c r="AG91" s="43" t="b">
        <f t="shared" si="19"/>
        <v>0</v>
      </c>
      <c r="AH91" s="93" t="b">
        <f t="shared" si="20"/>
        <v>0</v>
      </c>
      <c r="AI91" s="130" t="str">
        <f t="shared" si="21"/>
        <v/>
      </c>
      <c r="AJ91" s="116">
        <f t="shared" si="22"/>
        <v>0</v>
      </c>
      <c r="AK91" s="130" t="str">
        <f t="shared" si="24"/>
        <v/>
      </c>
      <c r="AL91" s="110"/>
    </row>
    <row r="92" spans="2:38" x14ac:dyDescent="0.25">
      <c r="B92" s="25" t="str">
        <f>IFERROR(INDEX('1 - Project Details and Scoring'!$B$18:$B$501,(MATCH('2 - Planting Details'!$Z92,'1 - Project Details and Scoring'!$C$18:C$501,0))),"")</f>
        <v/>
      </c>
      <c r="C92" s="38"/>
      <c r="D92" s="25" t="str">
        <f>IFERROR(INDEX('1 - Project Details and Scoring'!$D$18:$D$501,(MATCH('2 - Planting Details'!$Z92,'1 - Project Details and Scoring'!$C$18:C$501,0))),"")</f>
        <v/>
      </c>
      <c r="E92" s="195"/>
      <c r="F92" s="196"/>
      <c r="G92" s="38"/>
      <c r="H92" s="38"/>
      <c r="I92" s="177">
        <f t="shared" si="14"/>
        <v>0</v>
      </c>
      <c r="J92" s="48"/>
      <c r="K92" s="198"/>
      <c r="L92" s="197"/>
      <c r="M92" s="40"/>
      <c r="N92" s="40"/>
      <c r="O92" s="177">
        <f t="shared" si="15"/>
        <v>0</v>
      </c>
      <c r="P92" s="48"/>
      <c r="Q92" s="198"/>
      <c r="R92" s="197"/>
      <c r="S92" s="40"/>
      <c r="T92" s="40"/>
      <c r="U92" s="177">
        <f t="shared" si="16"/>
        <v>0</v>
      </c>
      <c r="V92" s="48"/>
      <c r="W92" s="198"/>
      <c r="X92" s="199">
        <f t="shared" si="13"/>
        <v>0</v>
      </c>
      <c r="Y92" s="178" t="str">
        <f t="shared" si="23"/>
        <v/>
      </c>
      <c r="Z92" s="22">
        <f t="shared" si="17"/>
        <v>0</v>
      </c>
      <c r="AA92" s="22" t="str">
        <f t="shared" si="18"/>
        <v/>
      </c>
      <c r="AG92" s="43" t="b">
        <f t="shared" si="19"/>
        <v>0</v>
      </c>
      <c r="AH92" s="93" t="b">
        <f t="shared" si="20"/>
        <v>0</v>
      </c>
      <c r="AI92" s="130" t="str">
        <f t="shared" si="21"/>
        <v/>
      </c>
      <c r="AJ92" s="116">
        <f t="shared" si="22"/>
        <v>0</v>
      </c>
      <c r="AK92" s="130" t="str">
        <f t="shared" si="24"/>
        <v/>
      </c>
      <c r="AL92" s="110"/>
    </row>
    <row r="93" spans="2:38" x14ac:dyDescent="0.25">
      <c r="B93" s="25" t="str">
        <f>IFERROR(INDEX('1 - Project Details and Scoring'!$B$18:$B$501,(MATCH('2 - Planting Details'!$Z93,'1 - Project Details and Scoring'!$C$18:C$501,0))),"")</f>
        <v/>
      </c>
      <c r="C93" s="38"/>
      <c r="D93" s="25" t="str">
        <f>IFERROR(INDEX('1 - Project Details and Scoring'!$D$18:$D$501,(MATCH('2 - Planting Details'!$Z93,'1 - Project Details and Scoring'!$C$18:C$501,0))),"")</f>
        <v/>
      </c>
      <c r="E93" s="195"/>
      <c r="F93" s="196"/>
      <c r="G93" s="38"/>
      <c r="H93" s="38"/>
      <c r="I93" s="177">
        <f t="shared" si="14"/>
        <v>0</v>
      </c>
      <c r="J93" s="48"/>
      <c r="K93" s="198"/>
      <c r="L93" s="197"/>
      <c r="M93" s="40"/>
      <c r="N93" s="40"/>
      <c r="O93" s="177">
        <f t="shared" si="15"/>
        <v>0</v>
      </c>
      <c r="P93" s="48"/>
      <c r="Q93" s="198"/>
      <c r="R93" s="197"/>
      <c r="S93" s="40"/>
      <c r="T93" s="40"/>
      <c r="U93" s="177">
        <f t="shared" si="16"/>
        <v>0</v>
      </c>
      <c r="V93" s="48"/>
      <c r="W93" s="198"/>
      <c r="X93" s="199">
        <f t="shared" si="13"/>
        <v>0</v>
      </c>
      <c r="Y93" s="178" t="str">
        <f t="shared" si="23"/>
        <v/>
      </c>
      <c r="Z93" s="22">
        <f t="shared" si="17"/>
        <v>0</v>
      </c>
      <c r="AA93" s="22" t="str">
        <f t="shared" si="18"/>
        <v/>
      </c>
      <c r="AG93" s="43" t="b">
        <f t="shared" si="19"/>
        <v>0</v>
      </c>
      <c r="AH93" s="93" t="b">
        <f t="shared" si="20"/>
        <v>0</v>
      </c>
      <c r="AI93" s="130" t="str">
        <f t="shared" si="21"/>
        <v/>
      </c>
      <c r="AJ93" s="116">
        <f t="shared" si="22"/>
        <v>0</v>
      </c>
      <c r="AK93" s="130" t="str">
        <f t="shared" si="24"/>
        <v/>
      </c>
      <c r="AL93" s="110"/>
    </row>
    <row r="94" spans="2:38" x14ac:dyDescent="0.25">
      <c r="B94" s="25" t="str">
        <f>IFERROR(INDEX('1 - Project Details and Scoring'!$B$18:$B$501,(MATCH('2 - Planting Details'!$Z94,'1 - Project Details and Scoring'!$C$18:C$501,0))),"")</f>
        <v/>
      </c>
      <c r="C94" s="38"/>
      <c r="D94" s="25" t="str">
        <f>IFERROR(INDEX('1 - Project Details and Scoring'!$D$18:$D$501,(MATCH('2 - Planting Details'!$Z94,'1 - Project Details and Scoring'!$C$18:C$501,0))),"")</f>
        <v/>
      </c>
      <c r="E94" s="195"/>
      <c r="F94" s="196"/>
      <c r="G94" s="38"/>
      <c r="H94" s="38"/>
      <c r="I94" s="177">
        <f t="shared" si="14"/>
        <v>0</v>
      </c>
      <c r="J94" s="48"/>
      <c r="K94" s="198"/>
      <c r="L94" s="197"/>
      <c r="M94" s="40"/>
      <c r="N94" s="40"/>
      <c r="O94" s="177">
        <f t="shared" si="15"/>
        <v>0</v>
      </c>
      <c r="P94" s="48"/>
      <c r="Q94" s="198"/>
      <c r="R94" s="197"/>
      <c r="S94" s="40"/>
      <c r="T94" s="40"/>
      <c r="U94" s="177">
        <f t="shared" si="16"/>
        <v>0</v>
      </c>
      <c r="V94" s="48"/>
      <c r="W94" s="198"/>
      <c r="X94" s="199">
        <f t="shared" si="13"/>
        <v>0</v>
      </c>
      <c r="Y94" s="178" t="str">
        <f t="shared" si="23"/>
        <v/>
      </c>
      <c r="Z94" s="22">
        <f t="shared" si="17"/>
        <v>0</v>
      </c>
      <c r="AA94" s="22" t="str">
        <f t="shared" si="18"/>
        <v/>
      </c>
      <c r="AG94" s="43" t="b">
        <f t="shared" si="19"/>
        <v>0</v>
      </c>
      <c r="AH94" s="93" t="b">
        <f t="shared" si="20"/>
        <v>0</v>
      </c>
      <c r="AI94" s="130" t="str">
        <f t="shared" si="21"/>
        <v/>
      </c>
      <c r="AJ94" s="116">
        <f t="shared" si="22"/>
        <v>0</v>
      </c>
      <c r="AK94" s="130" t="str">
        <f t="shared" si="24"/>
        <v/>
      </c>
      <c r="AL94" s="110"/>
    </row>
    <row r="95" spans="2:38" x14ac:dyDescent="0.25">
      <c r="B95" s="25" t="str">
        <f>IFERROR(INDEX('1 - Project Details and Scoring'!$B$18:$B$501,(MATCH('2 - Planting Details'!$Z95,'1 - Project Details and Scoring'!$C$18:C$501,0))),"")</f>
        <v/>
      </c>
      <c r="C95" s="38"/>
      <c r="D95" s="25" t="str">
        <f>IFERROR(INDEX('1 - Project Details and Scoring'!$D$18:$D$501,(MATCH('2 - Planting Details'!$Z95,'1 - Project Details and Scoring'!$C$18:C$501,0))),"")</f>
        <v/>
      </c>
      <c r="E95" s="195"/>
      <c r="F95" s="196"/>
      <c r="G95" s="38"/>
      <c r="H95" s="38"/>
      <c r="I95" s="177">
        <f t="shared" si="14"/>
        <v>0</v>
      </c>
      <c r="J95" s="48"/>
      <c r="K95" s="198"/>
      <c r="L95" s="197"/>
      <c r="M95" s="40"/>
      <c r="N95" s="40"/>
      <c r="O95" s="177">
        <f t="shared" si="15"/>
        <v>0</v>
      </c>
      <c r="P95" s="48"/>
      <c r="Q95" s="198"/>
      <c r="R95" s="197"/>
      <c r="S95" s="40"/>
      <c r="T95" s="40"/>
      <c r="U95" s="177">
        <f t="shared" si="16"/>
        <v>0</v>
      </c>
      <c r="V95" s="48"/>
      <c r="W95" s="198"/>
      <c r="X95" s="199">
        <f t="shared" si="13"/>
        <v>0</v>
      </c>
      <c r="Y95" s="178" t="str">
        <f t="shared" si="23"/>
        <v/>
      </c>
      <c r="Z95" s="22">
        <f t="shared" si="17"/>
        <v>0</v>
      </c>
      <c r="AA95" s="22" t="str">
        <f t="shared" si="18"/>
        <v/>
      </c>
      <c r="AG95" s="43" t="b">
        <f t="shared" si="19"/>
        <v>0</v>
      </c>
      <c r="AH95" s="93" t="b">
        <f t="shared" si="20"/>
        <v>0</v>
      </c>
      <c r="AI95" s="130" t="str">
        <f t="shared" si="21"/>
        <v/>
      </c>
      <c r="AJ95" s="116">
        <f t="shared" si="22"/>
        <v>0</v>
      </c>
      <c r="AK95" s="130" t="str">
        <f t="shared" si="24"/>
        <v/>
      </c>
      <c r="AL95" s="110"/>
    </row>
    <row r="96" spans="2:38" x14ac:dyDescent="0.25">
      <c r="B96" s="25" t="str">
        <f>IFERROR(INDEX('1 - Project Details and Scoring'!$B$18:$B$501,(MATCH('2 - Planting Details'!$Z96,'1 - Project Details and Scoring'!$C$18:C$501,0))),"")</f>
        <v/>
      </c>
      <c r="C96" s="38"/>
      <c r="D96" s="25" t="str">
        <f>IFERROR(INDEX('1 - Project Details and Scoring'!$D$18:$D$501,(MATCH('2 - Planting Details'!$Z96,'1 - Project Details and Scoring'!$C$18:C$501,0))),"")</f>
        <v/>
      </c>
      <c r="E96" s="195"/>
      <c r="F96" s="196"/>
      <c r="G96" s="38"/>
      <c r="H96" s="38"/>
      <c r="I96" s="177">
        <f t="shared" si="14"/>
        <v>0</v>
      </c>
      <c r="J96" s="48"/>
      <c r="K96" s="198"/>
      <c r="L96" s="197"/>
      <c r="M96" s="40"/>
      <c r="N96" s="40"/>
      <c r="O96" s="177">
        <f t="shared" si="15"/>
        <v>0</v>
      </c>
      <c r="P96" s="48"/>
      <c r="Q96" s="198"/>
      <c r="R96" s="197"/>
      <c r="S96" s="40"/>
      <c r="T96" s="40"/>
      <c r="U96" s="177">
        <f t="shared" si="16"/>
        <v>0</v>
      </c>
      <c r="V96" s="48"/>
      <c r="W96" s="198"/>
      <c r="X96" s="199">
        <f t="shared" si="13"/>
        <v>0</v>
      </c>
      <c r="Y96" s="178" t="str">
        <f t="shared" si="23"/>
        <v/>
      </c>
      <c r="Z96" s="22">
        <f t="shared" si="17"/>
        <v>0</v>
      </c>
      <c r="AA96" s="22" t="str">
        <f t="shared" si="18"/>
        <v/>
      </c>
      <c r="AG96" s="43" t="b">
        <f t="shared" si="19"/>
        <v>0</v>
      </c>
      <c r="AH96" s="93" t="b">
        <f t="shared" si="20"/>
        <v>0</v>
      </c>
      <c r="AI96" s="130" t="str">
        <f t="shared" si="21"/>
        <v/>
      </c>
      <c r="AJ96" s="116">
        <f t="shared" si="22"/>
        <v>0</v>
      </c>
      <c r="AK96" s="130" t="str">
        <f t="shared" si="24"/>
        <v/>
      </c>
      <c r="AL96" s="110"/>
    </row>
    <row r="97" spans="2:38" x14ac:dyDescent="0.25">
      <c r="B97" s="25" t="str">
        <f>IFERROR(INDEX('1 - Project Details and Scoring'!$B$18:$B$501,(MATCH('2 - Planting Details'!$Z97,'1 - Project Details and Scoring'!$C$18:C$501,0))),"")</f>
        <v/>
      </c>
      <c r="C97" s="38"/>
      <c r="D97" s="25" t="str">
        <f>IFERROR(INDEX('1 - Project Details and Scoring'!$D$18:$D$501,(MATCH('2 - Planting Details'!$Z97,'1 - Project Details and Scoring'!$C$18:C$501,0))),"")</f>
        <v/>
      </c>
      <c r="E97" s="195"/>
      <c r="F97" s="196"/>
      <c r="G97" s="38"/>
      <c r="H97" s="38"/>
      <c r="I97" s="177">
        <f t="shared" si="14"/>
        <v>0</v>
      </c>
      <c r="J97" s="48"/>
      <c r="K97" s="198"/>
      <c r="L97" s="197"/>
      <c r="M97" s="40"/>
      <c r="N97" s="40"/>
      <c r="O97" s="177">
        <f t="shared" si="15"/>
        <v>0</v>
      </c>
      <c r="P97" s="48"/>
      <c r="Q97" s="198"/>
      <c r="R97" s="197"/>
      <c r="S97" s="40"/>
      <c r="T97" s="40"/>
      <c r="U97" s="177">
        <f t="shared" si="16"/>
        <v>0</v>
      </c>
      <c r="V97" s="48"/>
      <c r="W97" s="198"/>
      <c r="X97" s="199">
        <f t="shared" si="13"/>
        <v>0</v>
      </c>
      <c r="Y97" s="178" t="str">
        <f t="shared" si="23"/>
        <v/>
      </c>
      <c r="Z97" s="22">
        <f t="shared" si="17"/>
        <v>0</v>
      </c>
      <c r="AA97" s="22" t="str">
        <f t="shared" si="18"/>
        <v/>
      </c>
      <c r="AG97" s="43" t="b">
        <f t="shared" si="19"/>
        <v>0</v>
      </c>
      <c r="AH97" s="93" t="b">
        <f t="shared" si="20"/>
        <v>0</v>
      </c>
      <c r="AI97" s="130" t="str">
        <f t="shared" si="21"/>
        <v/>
      </c>
      <c r="AJ97" s="116">
        <f t="shared" si="22"/>
        <v>0</v>
      </c>
      <c r="AK97" s="130" t="str">
        <f t="shared" si="24"/>
        <v/>
      </c>
      <c r="AL97" s="110"/>
    </row>
    <row r="98" spans="2:38" x14ac:dyDescent="0.25">
      <c r="B98" s="25" t="str">
        <f>IFERROR(INDEX('1 - Project Details and Scoring'!$B$18:$B$501,(MATCH('2 - Planting Details'!$Z98,'1 - Project Details and Scoring'!$C$18:C$501,0))),"")</f>
        <v/>
      </c>
      <c r="C98" s="38"/>
      <c r="D98" s="25" t="str">
        <f>IFERROR(INDEX('1 - Project Details and Scoring'!$D$18:$D$501,(MATCH('2 - Planting Details'!$Z98,'1 - Project Details and Scoring'!$C$18:C$501,0))),"")</f>
        <v/>
      </c>
      <c r="E98" s="195"/>
      <c r="F98" s="196"/>
      <c r="G98" s="38"/>
      <c r="H98" s="38"/>
      <c r="I98" s="177">
        <f t="shared" si="14"/>
        <v>0</v>
      </c>
      <c r="J98" s="48"/>
      <c r="K98" s="198"/>
      <c r="L98" s="197"/>
      <c r="M98" s="40"/>
      <c r="N98" s="40"/>
      <c r="O98" s="177">
        <f t="shared" si="15"/>
        <v>0</v>
      </c>
      <c r="P98" s="48"/>
      <c r="Q98" s="198"/>
      <c r="R98" s="197"/>
      <c r="S98" s="40"/>
      <c r="T98" s="40"/>
      <c r="U98" s="177">
        <f t="shared" si="16"/>
        <v>0</v>
      </c>
      <c r="V98" s="48"/>
      <c r="W98" s="198"/>
      <c r="X98" s="199">
        <f t="shared" si="13"/>
        <v>0</v>
      </c>
      <c r="Y98" s="178" t="str">
        <f t="shared" si="23"/>
        <v/>
      </c>
      <c r="Z98" s="22">
        <f t="shared" si="17"/>
        <v>0</v>
      </c>
      <c r="AA98" s="22" t="str">
        <f t="shared" si="18"/>
        <v/>
      </c>
      <c r="AG98" s="43" t="b">
        <f t="shared" si="19"/>
        <v>0</v>
      </c>
      <c r="AH98" s="93" t="b">
        <f t="shared" si="20"/>
        <v>0</v>
      </c>
      <c r="AI98" s="130" t="str">
        <f t="shared" si="21"/>
        <v/>
      </c>
      <c r="AJ98" s="116">
        <f t="shared" si="22"/>
        <v>0</v>
      </c>
      <c r="AK98" s="130" t="str">
        <f t="shared" si="24"/>
        <v/>
      </c>
      <c r="AL98" s="110"/>
    </row>
    <row r="99" spans="2:38" x14ac:dyDescent="0.25">
      <c r="B99" s="25" t="str">
        <f>IFERROR(INDEX('1 - Project Details and Scoring'!$B$18:$B$501,(MATCH('2 - Planting Details'!$Z99,'1 - Project Details and Scoring'!$C$18:C$501,0))),"")</f>
        <v/>
      </c>
      <c r="C99" s="38"/>
      <c r="D99" s="25" t="str">
        <f>IFERROR(INDEX('1 - Project Details and Scoring'!$D$18:$D$501,(MATCH('2 - Planting Details'!$Z99,'1 - Project Details and Scoring'!$C$18:C$501,0))),"")</f>
        <v/>
      </c>
      <c r="E99" s="195"/>
      <c r="F99" s="196"/>
      <c r="G99" s="38"/>
      <c r="H99" s="38"/>
      <c r="I99" s="177">
        <f t="shared" si="14"/>
        <v>0</v>
      </c>
      <c r="J99" s="48"/>
      <c r="K99" s="198"/>
      <c r="L99" s="197"/>
      <c r="M99" s="40"/>
      <c r="N99" s="40"/>
      <c r="O99" s="177">
        <f t="shared" si="15"/>
        <v>0</v>
      </c>
      <c r="P99" s="48"/>
      <c r="Q99" s="198"/>
      <c r="R99" s="197"/>
      <c r="S99" s="40"/>
      <c r="T99" s="40"/>
      <c r="U99" s="177">
        <f t="shared" si="16"/>
        <v>0</v>
      </c>
      <c r="V99" s="48"/>
      <c r="W99" s="198"/>
      <c r="X99" s="199">
        <f t="shared" si="13"/>
        <v>0</v>
      </c>
      <c r="Y99" s="178" t="str">
        <f t="shared" si="23"/>
        <v/>
      </c>
      <c r="Z99" s="22">
        <f t="shared" si="17"/>
        <v>0</v>
      </c>
      <c r="AA99" s="22" t="str">
        <f t="shared" si="18"/>
        <v/>
      </c>
      <c r="AG99" s="43" t="b">
        <f t="shared" si="19"/>
        <v>0</v>
      </c>
      <c r="AH99" s="93" t="b">
        <f t="shared" si="20"/>
        <v>0</v>
      </c>
      <c r="AI99" s="130" t="str">
        <f t="shared" si="21"/>
        <v/>
      </c>
      <c r="AJ99" s="116">
        <f t="shared" si="22"/>
        <v>0</v>
      </c>
      <c r="AK99" s="130" t="str">
        <f t="shared" si="24"/>
        <v/>
      </c>
      <c r="AL99" s="110"/>
    </row>
    <row r="100" spans="2:38" x14ac:dyDescent="0.25">
      <c r="B100" s="25" t="str">
        <f>IFERROR(INDEX('1 - Project Details and Scoring'!$B$18:$B$501,(MATCH('2 - Planting Details'!$Z100,'1 - Project Details and Scoring'!$C$18:C$501,0))),"")</f>
        <v/>
      </c>
      <c r="C100" s="38"/>
      <c r="D100" s="25" t="str">
        <f>IFERROR(INDEX('1 - Project Details and Scoring'!$D$18:$D$501,(MATCH('2 - Planting Details'!$Z100,'1 - Project Details and Scoring'!$C$18:C$501,0))),"")</f>
        <v/>
      </c>
      <c r="E100" s="195"/>
      <c r="F100" s="196"/>
      <c r="G100" s="38"/>
      <c r="H100" s="38"/>
      <c r="I100" s="177">
        <f t="shared" si="14"/>
        <v>0</v>
      </c>
      <c r="J100" s="48"/>
      <c r="K100" s="198"/>
      <c r="L100" s="197"/>
      <c r="M100" s="40"/>
      <c r="N100" s="40"/>
      <c r="O100" s="177">
        <f t="shared" si="15"/>
        <v>0</v>
      </c>
      <c r="P100" s="48"/>
      <c r="Q100" s="198"/>
      <c r="R100" s="197"/>
      <c r="S100" s="40"/>
      <c r="T100" s="40"/>
      <c r="U100" s="177">
        <f t="shared" si="16"/>
        <v>0</v>
      </c>
      <c r="V100" s="48"/>
      <c r="W100" s="198"/>
      <c r="X100" s="199">
        <f t="shared" si="13"/>
        <v>0</v>
      </c>
      <c r="Y100" s="178" t="str">
        <f t="shared" si="23"/>
        <v/>
      </c>
      <c r="Z100" s="22">
        <f t="shared" si="17"/>
        <v>0</v>
      </c>
      <c r="AA100" s="22" t="str">
        <f t="shared" si="18"/>
        <v/>
      </c>
      <c r="AG100" s="43" t="b">
        <f t="shared" si="19"/>
        <v>0</v>
      </c>
      <c r="AH100" s="93" t="b">
        <f t="shared" si="20"/>
        <v>0</v>
      </c>
      <c r="AI100" s="130" t="str">
        <f t="shared" si="21"/>
        <v/>
      </c>
      <c r="AJ100" s="116">
        <f t="shared" si="22"/>
        <v>0</v>
      </c>
      <c r="AK100" s="130" t="str">
        <f t="shared" si="24"/>
        <v/>
      </c>
      <c r="AL100" s="110"/>
    </row>
    <row r="101" spans="2:38" x14ac:dyDescent="0.25">
      <c r="B101" s="25" t="str">
        <f>IFERROR(INDEX('1 - Project Details and Scoring'!$B$18:$B$501,(MATCH('2 - Planting Details'!$Z101,'1 - Project Details and Scoring'!$C$18:C$501,0))),"")</f>
        <v/>
      </c>
      <c r="C101" s="38"/>
      <c r="D101" s="25" t="str">
        <f>IFERROR(INDEX('1 - Project Details and Scoring'!$D$18:$D$501,(MATCH('2 - Planting Details'!$Z101,'1 - Project Details and Scoring'!$C$18:C$501,0))),"")</f>
        <v/>
      </c>
      <c r="E101" s="195"/>
      <c r="F101" s="196"/>
      <c r="G101" s="38"/>
      <c r="H101" s="38"/>
      <c r="I101" s="177">
        <f t="shared" si="14"/>
        <v>0</v>
      </c>
      <c r="J101" s="48"/>
      <c r="K101" s="198"/>
      <c r="L101" s="197"/>
      <c r="M101" s="40"/>
      <c r="N101" s="40"/>
      <c r="O101" s="177">
        <f t="shared" si="15"/>
        <v>0</v>
      </c>
      <c r="P101" s="48"/>
      <c r="Q101" s="198"/>
      <c r="R101" s="197"/>
      <c r="S101" s="40"/>
      <c r="T101" s="40"/>
      <c r="U101" s="177">
        <f t="shared" si="16"/>
        <v>0</v>
      </c>
      <c r="V101" s="48"/>
      <c r="W101" s="198"/>
      <c r="X101" s="199">
        <f t="shared" si="13"/>
        <v>0</v>
      </c>
      <c r="Y101" s="178" t="str">
        <f t="shared" si="23"/>
        <v/>
      </c>
      <c r="Z101" s="22">
        <f t="shared" si="17"/>
        <v>0</v>
      </c>
      <c r="AA101" s="22" t="str">
        <f t="shared" si="18"/>
        <v/>
      </c>
      <c r="AG101" s="43" t="b">
        <f t="shared" si="19"/>
        <v>0</v>
      </c>
      <c r="AH101" s="93" t="b">
        <f t="shared" si="20"/>
        <v>0</v>
      </c>
      <c r="AI101" s="130" t="str">
        <f t="shared" si="21"/>
        <v/>
      </c>
      <c r="AJ101" s="116">
        <f t="shared" si="22"/>
        <v>0</v>
      </c>
      <c r="AK101" s="130" t="str">
        <f t="shared" si="24"/>
        <v/>
      </c>
      <c r="AL101" s="110"/>
    </row>
    <row r="102" spans="2:38" x14ac:dyDescent="0.25">
      <c r="B102" s="25" t="str">
        <f>IFERROR(INDEX('1 - Project Details and Scoring'!$B$18:$B$501,(MATCH('2 - Planting Details'!$Z102,'1 - Project Details and Scoring'!$C$18:C$501,0))),"")</f>
        <v/>
      </c>
      <c r="C102" s="38"/>
      <c r="D102" s="25" t="str">
        <f>IFERROR(INDEX('1 - Project Details and Scoring'!$D$18:$D$501,(MATCH('2 - Planting Details'!$Z102,'1 - Project Details and Scoring'!$C$18:C$501,0))),"")</f>
        <v/>
      </c>
      <c r="E102" s="195"/>
      <c r="F102" s="196"/>
      <c r="G102" s="38"/>
      <c r="H102" s="38"/>
      <c r="I102" s="177">
        <f t="shared" si="14"/>
        <v>0</v>
      </c>
      <c r="J102" s="48"/>
      <c r="K102" s="198"/>
      <c r="L102" s="197"/>
      <c r="M102" s="40"/>
      <c r="N102" s="40"/>
      <c r="O102" s="177">
        <f t="shared" si="15"/>
        <v>0</v>
      </c>
      <c r="P102" s="48"/>
      <c r="Q102" s="198"/>
      <c r="R102" s="197"/>
      <c r="S102" s="40"/>
      <c r="T102" s="40"/>
      <c r="U102" s="177">
        <f t="shared" si="16"/>
        <v>0</v>
      </c>
      <c r="V102" s="48"/>
      <c r="W102" s="198"/>
      <c r="X102" s="199">
        <f t="shared" si="13"/>
        <v>0</v>
      </c>
      <c r="Y102" s="178" t="str">
        <f t="shared" si="23"/>
        <v/>
      </c>
      <c r="Z102" s="22">
        <f t="shared" si="17"/>
        <v>0</v>
      </c>
      <c r="AA102" s="22" t="str">
        <f t="shared" si="18"/>
        <v/>
      </c>
      <c r="AG102" s="43" t="b">
        <f t="shared" si="19"/>
        <v>0</v>
      </c>
      <c r="AH102" s="93" t="b">
        <f t="shared" si="20"/>
        <v>0</v>
      </c>
      <c r="AI102" s="130" t="str">
        <f t="shared" si="21"/>
        <v/>
      </c>
      <c r="AJ102" s="116">
        <f t="shared" si="22"/>
        <v>0</v>
      </c>
      <c r="AK102" s="130" t="str">
        <f t="shared" si="24"/>
        <v/>
      </c>
      <c r="AL102" s="110"/>
    </row>
    <row r="103" spans="2:38" x14ac:dyDescent="0.25">
      <c r="B103" s="25" t="str">
        <f>IFERROR(INDEX('1 - Project Details and Scoring'!$B$18:$B$501,(MATCH('2 - Planting Details'!$Z103,'1 - Project Details and Scoring'!$C$18:C$501,0))),"")</f>
        <v/>
      </c>
      <c r="C103" s="38"/>
      <c r="D103" s="25" t="str">
        <f>IFERROR(INDEX('1 - Project Details and Scoring'!$D$18:$D$501,(MATCH('2 - Planting Details'!$Z103,'1 - Project Details and Scoring'!$C$18:C$501,0))),"")</f>
        <v/>
      </c>
      <c r="E103" s="195"/>
      <c r="F103" s="196"/>
      <c r="G103" s="38"/>
      <c r="H103" s="38"/>
      <c r="I103" s="177">
        <f t="shared" si="14"/>
        <v>0</v>
      </c>
      <c r="J103" s="48"/>
      <c r="K103" s="198"/>
      <c r="L103" s="197"/>
      <c r="M103" s="40"/>
      <c r="N103" s="40"/>
      <c r="O103" s="177">
        <f t="shared" si="15"/>
        <v>0</v>
      </c>
      <c r="P103" s="48"/>
      <c r="Q103" s="198"/>
      <c r="R103" s="197"/>
      <c r="S103" s="40"/>
      <c r="T103" s="40"/>
      <c r="U103" s="177">
        <f t="shared" si="16"/>
        <v>0</v>
      </c>
      <c r="V103" s="48"/>
      <c r="W103" s="198"/>
      <c r="X103" s="199">
        <f t="shared" si="13"/>
        <v>0</v>
      </c>
      <c r="Y103" s="178" t="str">
        <f t="shared" si="23"/>
        <v/>
      </c>
      <c r="Z103" s="22">
        <f t="shared" si="17"/>
        <v>0</v>
      </c>
      <c r="AA103" s="22" t="str">
        <f t="shared" si="18"/>
        <v/>
      </c>
      <c r="AG103" s="43" t="b">
        <f t="shared" si="19"/>
        <v>0</v>
      </c>
      <c r="AH103" s="93" t="b">
        <f t="shared" si="20"/>
        <v>0</v>
      </c>
      <c r="AI103" s="130" t="str">
        <f t="shared" si="21"/>
        <v/>
      </c>
      <c r="AJ103" s="116">
        <f t="shared" si="22"/>
        <v>0</v>
      </c>
      <c r="AK103" s="130" t="str">
        <f t="shared" si="24"/>
        <v/>
      </c>
      <c r="AL103" s="110"/>
    </row>
    <row r="104" spans="2:38" x14ac:dyDescent="0.25">
      <c r="B104" s="25" t="str">
        <f>IFERROR(INDEX('1 - Project Details and Scoring'!$B$18:$B$501,(MATCH('2 - Planting Details'!$Z104,'1 - Project Details and Scoring'!$C$18:C$501,0))),"")</f>
        <v/>
      </c>
      <c r="C104" s="38"/>
      <c r="D104" s="25" t="str">
        <f>IFERROR(INDEX('1 - Project Details and Scoring'!$D$18:$D$501,(MATCH('2 - Planting Details'!$Z104,'1 - Project Details and Scoring'!$C$18:C$501,0))),"")</f>
        <v/>
      </c>
      <c r="E104" s="195"/>
      <c r="F104" s="196"/>
      <c r="G104" s="38"/>
      <c r="H104" s="38"/>
      <c r="I104" s="177">
        <f t="shared" si="14"/>
        <v>0</v>
      </c>
      <c r="J104" s="48"/>
      <c r="K104" s="198"/>
      <c r="L104" s="197"/>
      <c r="M104" s="40"/>
      <c r="N104" s="40"/>
      <c r="O104" s="177">
        <f t="shared" si="15"/>
        <v>0</v>
      </c>
      <c r="P104" s="48"/>
      <c r="Q104" s="198"/>
      <c r="R104" s="197"/>
      <c r="S104" s="40"/>
      <c r="T104" s="40"/>
      <c r="U104" s="177">
        <f t="shared" si="16"/>
        <v>0</v>
      </c>
      <c r="V104" s="48"/>
      <c r="W104" s="198"/>
      <c r="X104" s="199">
        <f t="shared" si="13"/>
        <v>0</v>
      </c>
      <c r="Y104" s="178" t="str">
        <f t="shared" si="23"/>
        <v/>
      </c>
      <c r="Z104" s="22">
        <f t="shared" si="17"/>
        <v>0</v>
      </c>
      <c r="AA104" s="22" t="str">
        <f t="shared" si="18"/>
        <v/>
      </c>
      <c r="AG104" s="43" t="b">
        <f t="shared" si="19"/>
        <v>0</v>
      </c>
      <c r="AH104" s="93" t="b">
        <f t="shared" si="20"/>
        <v>0</v>
      </c>
      <c r="AI104" s="130" t="str">
        <f t="shared" si="21"/>
        <v/>
      </c>
      <c r="AJ104" s="116">
        <f t="shared" si="22"/>
        <v>0</v>
      </c>
      <c r="AK104" s="130" t="str">
        <f t="shared" si="24"/>
        <v/>
      </c>
      <c r="AL104" s="110"/>
    </row>
    <row r="105" spans="2:38" x14ac:dyDescent="0.25">
      <c r="B105" s="25" t="str">
        <f>IFERROR(INDEX('1 - Project Details and Scoring'!$B$18:$B$501,(MATCH('2 - Planting Details'!$Z105,'1 - Project Details and Scoring'!$C$18:C$501,0))),"")</f>
        <v/>
      </c>
      <c r="C105" s="38"/>
      <c r="D105" s="25" t="str">
        <f>IFERROR(INDEX('1 - Project Details and Scoring'!$D$18:$D$501,(MATCH('2 - Planting Details'!$Z105,'1 - Project Details and Scoring'!$C$18:C$501,0))),"")</f>
        <v/>
      </c>
      <c r="E105" s="195"/>
      <c r="F105" s="196"/>
      <c r="G105" s="38"/>
      <c r="H105" s="38"/>
      <c r="I105" s="177">
        <f t="shared" si="14"/>
        <v>0</v>
      </c>
      <c r="J105" s="48"/>
      <c r="K105" s="198"/>
      <c r="L105" s="197"/>
      <c r="M105" s="40"/>
      <c r="N105" s="40"/>
      <c r="O105" s="177">
        <f t="shared" si="15"/>
        <v>0</v>
      </c>
      <c r="P105" s="48"/>
      <c r="Q105" s="198"/>
      <c r="R105" s="197"/>
      <c r="S105" s="40"/>
      <c r="T105" s="40"/>
      <c r="U105" s="177">
        <f t="shared" si="16"/>
        <v>0</v>
      </c>
      <c r="V105" s="48"/>
      <c r="W105" s="198"/>
      <c r="X105" s="199">
        <f t="shared" si="13"/>
        <v>0</v>
      </c>
      <c r="Y105" s="178" t="str">
        <f t="shared" si="23"/>
        <v/>
      </c>
      <c r="Z105" s="22">
        <f t="shared" si="17"/>
        <v>0</v>
      </c>
      <c r="AA105" s="22" t="str">
        <f t="shared" si="18"/>
        <v/>
      </c>
      <c r="AG105" s="43" t="b">
        <f t="shared" si="19"/>
        <v>0</v>
      </c>
      <c r="AH105" s="93" t="b">
        <f t="shared" si="20"/>
        <v>0</v>
      </c>
      <c r="AI105" s="130" t="str">
        <f t="shared" si="21"/>
        <v/>
      </c>
      <c r="AJ105" s="116">
        <f t="shared" si="22"/>
        <v>0</v>
      </c>
      <c r="AK105" s="130" t="str">
        <f t="shared" si="24"/>
        <v/>
      </c>
      <c r="AL105" s="110"/>
    </row>
    <row r="106" spans="2:38" x14ac:dyDescent="0.25">
      <c r="B106" s="25" t="str">
        <f>IFERROR(INDEX('1 - Project Details and Scoring'!$B$18:$B$501,(MATCH('2 - Planting Details'!$Z106,'1 - Project Details and Scoring'!$C$18:C$501,0))),"")</f>
        <v/>
      </c>
      <c r="C106" s="38"/>
      <c r="D106" s="25" t="str">
        <f>IFERROR(INDEX('1 - Project Details and Scoring'!$D$18:$D$501,(MATCH('2 - Planting Details'!$Z106,'1 - Project Details and Scoring'!$C$18:C$501,0))),"")</f>
        <v/>
      </c>
      <c r="E106" s="195"/>
      <c r="F106" s="196"/>
      <c r="G106" s="38"/>
      <c r="H106" s="38"/>
      <c r="I106" s="177">
        <f t="shared" si="14"/>
        <v>0</v>
      </c>
      <c r="J106" s="48"/>
      <c r="K106" s="198"/>
      <c r="L106" s="197"/>
      <c r="M106" s="40"/>
      <c r="N106" s="40"/>
      <c r="O106" s="177">
        <f t="shared" si="15"/>
        <v>0</v>
      </c>
      <c r="P106" s="48"/>
      <c r="Q106" s="198"/>
      <c r="R106" s="197"/>
      <c r="S106" s="40"/>
      <c r="T106" s="40"/>
      <c r="U106" s="177">
        <f t="shared" si="16"/>
        <v>0</v>
      </c>
      <c r="V106" s="48"/>
      <c r="W106" s="198"/>
      <c r="X106" s="199">
        <f t="shared" si="13"/>
        <v>0</v>
      </c>
      <c r="Y106" s="178" t="str">
        <f t="shared" si="23"/>
        <v/>
      </c>
      <c r="Z106" s="22">
        <f t="shared" si="17"/>
        <v>0</v>
      </c>
      <c r="AA106" s="22" t="str">
        <f t="shared" si="18"/>
        <v/>
      </c>
      <c r="AG106" s="43" t="b">
        <f t="shared" si="19"/>
        <v>0</v>
      </c>
      <c r="AH106" s="93" t="b">
        <f t="shared" si="20"/>
        <v>0</v>
      </c>
      <c r="AI106" s="130" t="str">
        <f t="shared" si="21"/>
        <v/>
      </c>
      <c r="AJ106" s="116">
        <f t="shared" si="22"/>
        <v>0</v>
      </c>
      <c r="AK106" s="130" t="str">
        <f t="shared" si="24"/>
        <v/>
      </c>
      <c r="AL106" s="110"/>
    </row>
    <row r="107" spans="2:38" x14ac:dyDescent="0.25">
      <c r="B107" s="25" t="str">
        <f>IFERROR(INDEX('1 - Project Details and Scoring'!$B$18:$B$501,(MATCH('2 - Planting Details'!$Z107,'1 - Project Details and Scoring'!$C$18:C$501,0))),"")</f>
        <v/>
      </c>
      <c r="C107" s="38"/>
      <c r="D107" s="25" t="str">
        <f>IFERROR(INDEX('1 - Project Details and Scoring'!$D$18:$D$501,(MATCH('2 - Planting Details'!$Z107,'1 - Project Details and Scoring'!$C$18:C$501,0))),"")</f>
        <v/>
      </c>
      <c r="E107" s="195"/>
      <c r="F107" s="196"/>
      <c r="G107" s="38"/>
      <c r="H107" s="38"/>
      <c r="I107" s="177">
        <f t="shared" si="14"/>
        <v>0</v>
      </c>
      <c r="J107" s="48"/>
      <c r="K107" s="198"/>
      <c r="L107" s="197"/>
      <c r="M107" s="40"/>
      <c r="N107" s="40"/>
      <c r="O107" s="177">
        <f t="shared" si="15"/>
        <v>0</v>
      </c>
      <c r="P107" s="48"/>
      <c r="Q107" s="198"/>
      <c r="R107" s="197"/>
      <c r="S107" s="40"/>
      <c r="T107" s="40"/>
      <c r="U107" s="177">
        <f t="shared" si="16"/>
        <v>0</v>
      </c>
      <c r="V107" s="48"/>
      <c r="W107" s="198"/>
      <c r="X107" s="199">
        <f t="shared" si="13"/>
        <v>0</v>
      </c>
      <c r="Y107" s="178" t="str">
        <f t="shared" si="23"/>
        <v/>
      </c>
      <c r="Z107" s="22">
        <f t="shared" si="17"/>
        <v>0</v>
      </c>
      <c r="AA107" s="22" t="str">
        <f t="shared" si="18"/>
        <v/>
      </c>
      <c r="AG107" s="43" t="b">
        <f t="shared" si="19"/>
        <v>0</v>
      </c>
      <c r="AH107" s="93" t="b">
        <f t="shared" si="20"/>
        <v>0</v>
      </c>
      <c r="AI107" s="130" t="str">
        <f t="shared" si="21"/>
        <v/>
      </c>
      <c r="AJ107" s="116">
        <f t="shared" si="22"/>
        <v>0</v>
      </c>
      <c r="AK107" s="130" t="str">
        <f t="shared" si="24"/>
        <v/>
      </c>
      <c r="AL107" s="110"/>
    </row>
    <row r="108" spans="2:38" x14ac:dyDescent="0.25">
      <c r="B108" s="25" t="str">
        <f>IFERROR(INDEX('1 - Project Details and Scoring'!$B$18:$B$501,(MATCH('2 - Planting Details'!$Z108,'1 - Project Details and Scoring'!$C$18:C$501,0))),"")</f>
        <v/>
      </c>
      <c r="C108" s="38"/>
      <c r="D108" s="25" t="str">
        <f>IFERROR(INDEX('1 - Project Details and Scoring'!$D$18:$D$501,(MATCH('2 - Planting Details'!$Z108,'1 - Project Details and Scoring'!$C$18:C$501,0))),"")</f>
        <v/>
      </c>
      <c r="E108" s="195"/>
      <c r="F108" s="196"/>
      <c r="G108" s="38"/>
      <c r="H108" s="38"/>
      <c r="I108" s="177">
        <f t="shared" si="14"/>
        <v>0</v>
      </c>
      <c r="J108" s="48"/>
      <c r="K108" s="198"/>
      <c r="L108" s="197"/>
      <c r="M108" s="40"/>
      <c r="N108" s="40"/>
      <c r="O108" s="177">
        <f t="shared" si="15"/>
        <v>0</v>
      </c>
      <c r="P108" s="48"/>
      <c r="Q108" s="198"/>
      <c r="R108" s="197"/>
      <c r="S108" s="40"/>
      <c r="T108" s="40"/>
      <c r="U108" s="177">
        <f t="shared" si="16"/>
        <v>0</v>
      </c>
      <c r="V108" s="48"/>
      <c r="W108" s="198"/>
      <c r="X108" s="199">
        <f t="shared" si="13"/>
        <v>0</v>
      </c>
      <c r="Y108" s="178" t="str">
        <f t="shared" si="23"/>
        <v/>
      </c>
      <c r="Z108" s="22">
        <f t="shared" si="17"/>
        <v>0</v>
      </c>
      <c r="AA108" s="22" t="str">
        <f t="shared" si="18"/>
        <v/>
      </c>
      <c r="AG108" s="43" t="b">
        <f t="shared" si="19"/>
        <v>0</v>
      </c>
      <c r="AH108" s="93" t="b">
        <f t="shared" si="20"/>
        <v>0</v>
      </c>
      <c r="AI108" s="130" t="str">
        <f t="shared" si="21"/>
        <v/>
      </c>
      <c r="AJ108" s="116">
        <f t="shared" si="22"/>
        <v>0</v>
      </c>
      <c r="AK108" s="130" t="str">
        <f t="shared" si="24"/>
        <v/>
      </c>
      <c r="AL108" s="110"/>
    </row>
    <row r="109" spans="2:38" x14ac:dyDescent="0.25">
      <c r="B109" s="25" t="str">
        <f>IFERROR(INDEX('1 - Project Details and Scoring'!$B$18:$B$501,(MATCH('2 - Planting Details'!$Z109,'1 - Project Details and Scoring'!$C$18:C$501,0))),"")</f>
        <v/>
      </c>
      <c r="C109" s="38"/>
      <c r="D109" s="25" t="str">
        <f>IFERROR(INDEX('1 - Project Details and Scoring'!$D$18:$D$501,(MATCH('2 - Planting Details'!$Z109,'1 - Project Details and Scoring'!$C$18:C$501,0))),"")</f>
        <v/>
      </c>
      <c r="E109" s="195"/>
      <c r="F109" s="196"/>
      <c r="G109" s="38"/>
      <c r="H109" s="38"/>
      <c r="I109" s="177">
        <f t="shared" si="14"/>
        <v>0</v>
      </c>
      <c r="J109" s="48"/>
      <c r="K109" s="198"/>
      <c r="L109" s="197"/>
      <c r="M109" s="40"/>
      <c r="N109" s="40"/>
      <c r="O109" s="177">
        <f t="shared" si="15"/>
        <v>0</v>
      </c>
      <c r="P109" s="48"/>
      <c r="Q109" s="198"/>
      <c r="R109" s="197"/>
      <c r="S109" s="40"/>
      <c r="T109" s="40"/>
      <c r="U109" s="177">
        <f t="shared" si="16"/>
        <v>0</v>
      </c>
      <c r="V109" s="48"/>
      <c r="W109" s="198"/>
      <c r="X109" s="199">
        <f t="shared" si="13"/>
        <v>0</v>
      </c>
      <c r="Y109" s="178" t="str">
        <f t="shared" si="23"/>
        <v/>
      </c>
      <c r="Z109" s="22">
        <f t="shared" si="17"/>
        <v>0</v>
      </c>
      <c r="AA109" s="22" t="str">
        <f t="shared" si="18"/>
        <v/>
      </c>
      <c r="AG109" s="43" t="b">
        <f t="shared" si="19"/>
        <v>0</v>
      </c>
      <c r="AH109" s="93" t="b">
        <f t="shared" si="20"/>
        <v>0</v>
      </c>
      <c r="AI109" s="130" t="str">
        <f t="shared" si="21"/>
        <v/>
      </c>
      <c r="AJ109" s="116">
        <f t="shared" si="22"/>
        <v>0</v>
      </c>
      <c r="AK109" s="130" t="str">
        <f t="shared" si="24"/>
        <v/>
      </c>
      <c r="AL109" s="110"/>
    </row>
    <row r="110" spans="2:38" x14ac:dyDescent="0.25">
      <c r="B110" s="25" t="str">
        <f>IFERROR(INDEX('1 - Project Details and Scoring'!$B$18:$B$501,(MATCH('2 - Planting Details'!$Z110,'1 - Project Details and Scoring'!$C$18:C$501,0))),"")</f>
        <v/>
      </c>
      <c r="C110" s="38"/>
      <c r="D110" s="25" t="str">
        <f>IFERROR(INDEX('1 - Project Details and Scoring'!$D$18:$D$501,(MATCH('2 - Planting Details'!$Z110,'1 - Project Details and Scoring'!$C$18:C$501,0))),"")</f>
        <v/>
      </c>
      <c r="E110" s="195"/>
      <c r="F110" s="196"/>
      <c r="G110" s="38"/>
      <c r="H110" s="38"/>
      <c r="I110" s="177">
        <f t="shared" si="14"/>
        <v>0</v>
      </c>
      <c r="J110" s="48"/>
      <c r="K110" s="198"/>
      <c r="L110" s="197"/>
      <c r="M110" s="40"/>
      <c r="N110" s="40"/>
      <c r="O110" s="177">
        <f t="shared" si="15"/>
        <v>0</v>
      </c>
      <c r="P110" s="48"/>
      <c r="Q110" s="198"/>
      <c r="R110" s="197"/>
      <c r="S110" s="40"/>
      <c r="T110" s="40"/>
      <c r="U110" s="177">
        <f t="shared" si="16"/>
        <v>0</v>
      </c>
      <c r="V110" s="48"/>
      <c r="W110" s="198"/>
      <c r="X110" s="199">
        <f t="shared" si="13"/>
        <v>0</v>
      </c>
      <c r="Y110" s="178" t="str">
        <f t="shared" si="23"/>
        <v/>
      </c>
      <c r="Z110" s="22">
        <f t="shared" si="17"/>
        <v>0</v>
      </c>
      <c r="AA110" s="22" t="str">
        <f t="shared" si="18"/>
        <v/>
      </c>
      <c r="AG110" s="43" t="b">
        <f t="shared" si="19"/>
        <v>0</v>
      </c>
      <c r="AH110" s="93" t="b">
        <f t="shared" si="20"/>
        <v>0</v>
      </c>
      <c r="AI110" s="130" t="str">
        <f t="shared" si="21"/>
        <v/>
      </c>
      <c r="AJ110" s="116">
        <f t="shared" si="22"/>
        <v>0</v>
      </c>
      <c r="AK110" s="130" t="str">
        <f t="shared" si="24"/>
        <v/>
      </c>
      <c r="AL110" s="110"/>
    </row>
    <row r="111" spans="2:38" x14ac:dyDescent="0.25">
      <c r="B111" s="25" t="str">
        <f>IFERROR(INDEX('1 - Project Details and Scoring'!$B$18:$B$501,(MATCH('2 - Planting Details'!$Z111,'1 - Project Details and Scoring'!$C$18:C$501,0))),"")</f>
        <v/>
      </c>
      <c r="C111" s="38"/>
      <c r="D111" s="25" t="str">
        <f>IFERROR(INDEX('1 - Project Details and Scoring'!$D$18:$D$501,(MATCH('2 - Planting Details'!$Z111,'1 - Project Details and Scoring'!$C$18:C$501,0))),"")</f>
        <v/>
      </c>
      <c r="E111" s="195"/>
      <c r="F111" s="196"/>
      <c r="G111" s="38"/>
      <c r="H111" s="38"/>
      <c r="I111" s="177">
        <f t="shared" si="14"/>
        <v>0</v>
      </c>
      <c r="J111" s="48"/>
      <c r="K111" s="198"/>
      <c r="L111" s="197"/>
      <c r="M111" s="40"/>
      <c r="N111" s="40"/>
      <c r="O111" s="177">
        <f t="shared" si="15"/>
        <v>0</v>
      </c>
      <c r="P111" s="48"/>
      <c r="Q111" s="198"/>
      <c r="R111" s="197"/>
      <c r="S111" s="40"/>
      <c r="T111" s="40"/>
      <c r="U111" s="177">
        <f t="shared" si="16"/>
        <v>0</v>
      </c>
      <c r="V111" s="48"/>
      <c r="W111" s="198"/>
      <c r="X111" s="199">
        <f t="shared" si="13"/>
        <v>0</v>
      </c>
      <c r="Y111" s="178" t="str">
        <f t="shared" si="23"/>
        <v/>
      </c>
      <c r="Z111" s="22">
        <f t="shared" si="17"/>
        <v>0</v>
      </c>
      <c r="AA111" s="22" t="str">
        <f t="shared" si="18"/>
        <v/>
      </c>
      <c r="AG111" s="43" t="b">
        <f t="shared" si="19"/>
        <v>0</v>
      </c>
      <c r="AH111" s="93" t="b">
        <f t="shared" si="20"/>
        <v>0</v>
      </c>
      <c r="AI111" s="130" t="str">
        <f t="shared" si="21"/>
        <v/>
      </c>
      <c r="AJ111" s="116">
        <f t="shared" si="22"/>
        <v>0</v>
      </c>
      <c r="AK111" s="130" t="str">
        <f t="shared" si="24"/>
        <v/>
      </c>
      <c r="AL111" s="110"/>
    </row>
    <row r="112" spans="2:38" x14ac:dyDescent="0.25">
      <c r="B112" s="25" t="str">
        <f>IFERROR(INDEX('1 - Project Details and Scoring'!$B$18:$B$501,(MATCH('2 - Planting Details'!$Z112,'1 - Project Details and Scoring'!$C$18:C$501,0))),"")</f>
        <v/>
      </c>
      <c r="C112" s="38"/>
      <c r="D112" s="25" t="str">
        <f>IFERROR(INDEX('1 - Project Details and Scoring'!$D$18:$D$501,(MATCH('2 - Planting Details'!$Z112,'1 - Project Details and Scoring'!$C$18:C$501,0))),"")</f>
        <v/>
      </c>
      <c r="E112" s="195"/>
      <c r="F112" s="196"/>
      <c r="G112" s="38"/>
      <c r="H112" s="38"/>
      <c r="I112" s="177">
        <f t="shared" si="14"/>
        <v>0</v>
      </c>
      <c r="J112" s="48"/>
      <c r="K112" s="198"/>
      <c r="L112" s="197"/>
      <c r="M112" s="40"/>
      <c r="N112" s="40"/>
      <c r="O112" s="177">
        <f t="shared" si="15"/>
        <v>0</v>
      </c>
      <c r="P112" s="48"/>
      <c r="Q112" s="198"/>
      <c r="R112" s="197"/>
      <c r="S112" s="40"/>
      <c r="T112" s="40"/>
      <c r="U112" s="177">
        <f t="shared" si="16"/>
        <v>0</v>
      </c>
      <c r="V112" s="48"/>
      <c r="W112" s="198"/>
      <c r="X112" s="199">
        <f t="shared" ref="X112:X175" si="25">I112+O112+U112</f>
        <v>0</v>
      </c>
      <c r="Y112" s="178" t="str">
        <f t="shared" si="23"/>
        <v/>
      </c>
      <c r="Z112" s="22">
        <f t="shared" si="17"/>
        <v>0</v>
      </c>
      <c r="AA112" s="22" t="str">
        <f t="shared" si="18"/>
        <v/>
      </c>
      <c r="AG112" s="43" t="b">
        <f t="shared" si="19"/>
        <v>0</v>
      </c>
      <c r="AH112" s="93" t="b">
        <f t="shared" si="20"/>
        <v>0</v>
      </c>
      <c r="AI112" s="130" t="str">
        <f t="shared" si="21"/>
        <v/>
      </c>
      <c r="AJ112" s="116">
        <f t="shared" si="22"/>
        <v>0</v>
      </c>
      <c r="AK112" s="130" t="str">
        <f t="shared" si="24"/>
        <v/>
      </c>
      <c r="AL112" s="110"/>
    </row>
    <row r="113" spans="2:38" x14ac:dyDescent="0.25">
      <c r="B113" s="25" t="str">
        <f>IFERROR(INDEX('1 - Project Details and Scoring'!$B$18:$B$501,(MATCH('2 - Planting Details'!$Z113,'1 - Project Details and Scoring'!$C$18:C$501,0))),"")</f>
        <v/>
      </c>
      <c r="C113" s="38"/>
      <c r="D113" s="25" t="str">
        <f>IFERROR(INDEX('1 - Project Details and Scoring'!$D$18:$D$501,(MATCH('2 - Planting Details'!$Z113,'1 - Project Details and Scoring'!$C$18:C$501,0))),"")</f>
        <v/>
      </c>
      <c r="E113" s="195"/>
      <c r="F113" s="196"/>
      <c r="G113" s="38"/>
      <c r="H113" s="38"/>
      <c r="I113" s="177">
        <f t="shared" si="14"/>
        <v>0</v>
      </c>
      <c r="J113" s="48"/>
      <c r="K113" s="198"/>
      <c r="L113" s="197"/>
      <c r="M113" s="40"/>
      <c r="N113" s="40"/>
      <c r="O113" s="177">
        <f t="shared" si="15"/>
        <v>0</v>
      </c>
      <c r="P113" s="48"/>
      <c r="Q113" s="198"/>
      <c r="R113" s="197"/>
      <c r="S113" s="40"/>
      <c r="T113" s="40"/>
      <c r="U113" s="177">
        <f t="shared" si="16"/>
        <v>0</v>
      </c>
      <c r="V113" s="48"/>
      <c r="W113" s="198"/>
      <c r="X113" s="199">
        <f t="shared" si="25"/>
        <v>0</v>
      </c>
      <c r="Y113" s="178" t="str">
        <f t="shared" si="23"/>
        <v/>
      </c>
      <c r="Z113" s="22">
        <f t="shared" si="17"/>
        <v>0</v>
      </c>
      <c r="AA113" s="22" t="str">
        <f t="shared" si="18"/>
        <v/>
      </c>
      <c r="AG113" s="43" t="b">
        <f t="shared" si="19"/>
        <v>0</v>
      </c>
      <c r="AH113" s="93" t="b">
        <f t="shared" si="20"/>
        <v>0</v>
      </c>
      <c r="AI113" s="130" t="str">
        <f t="shared" si="21"/>
        <v/>
      </c>
      <c r="AJ113" s="116">
        <f t="shared" si="22"/>
        <v>0</v>
      </c>
      <c r="AK113" s="130" t="str">
        <f t="shared" si="24"/>
        <v/>
      </c>
      <c r="AL113" s="110"/>
    </row>
    <row r="114" spans="2:38" x14ac:dyDescent="0.25">
      <c r="B114" s="25" t="str">
        <f>IFERROR(INDEX('1 - Project Details and Scoring'!$B$18:$B$501,(MATCH('2 - Planting Details'!$Z114,'1 - Project Details and Scoring'!$C$18:C$501,0))),"")</f>
        <v/>
      </c>
      <c r="C114" s="38"/>
      <c r="D114" s="25" t="str">
        <f>IFERROR(INDEX('1 - Project Details and Scoring'!$D$18:$D$501,(MATCH('2 - Planting Details'!$Z114,'1 - Project Details and Scoring'!$C$18:C$501,0))),"")</f>
        <v/>
      </c>
      <c r="E114" s="195"/>
      <c r="F114" s="196"/>
      <c r="G114" s="38"/>
      <c r="H114" s="38"/>
      <c r="I114" s="177">
        <f t="shared" si="14"/>
        <v>0</v>
      </c>
      <c r="J114" s="48"/>
      <c r="K114" s="198"/>
      <c r="L114" s="197"/>
      <c r="M114" s="40"/>
      <c r="N114" s="40"/>
      <c r="O114" s="177">
        <f t="shared" si="15"/>
        <v>0</v>
      </c>
      <c r="P114" s="48"/>
      <c r="Q114" s="198"/>
      <c r="R114" s="197"/>
      <c r="S114" s="40"/>
      <c r="T114" s="40"/>
      <c r="U114" s="177">
        <f t="shared" si="16"/>
        <v>0</v>
      </c>
      <c r="V114" s="48"/>
      <c r="W114" s="198"/>
      <c r="X114" s="199">
        <f t="shared" si="25"/>
        <v>0</v>
      </c>
      <c r="Y114" s="178" t="str">
        <f t="shared" si="23"/>
        <v/>
      </c>
      <c r="Z114" s="22">
        <f t="shared" si="17"/>
        <v>0</v>
      </c>
      <c r="AA114" s="22" t="str">
        <f t="shared" si="18"/>
        <v/>
      </c>
      <c r="AG114" s="43" t="b">
        <f t="shared" si="19"/>
        <v>0</v>
      </c>
      <c r="AH114" s="93" t="b">
        <f t="shared" si="20"/>
        <v>0</v>
      </c>
      <c r="AI114" s="130" t="str">
        <f t="shared" si="21"/>
        <v/>
      </c>
      <c r="AJ114" s="116">
        <f t="shared" si="22"/>
        <v>0</v>
      </c>
      <c r="AK114" s="130" t="str">
        <f t="shared" si="24"/>
        <v/>
      </c>
      <c r="AL114" s="110"/>
    </row>
    <row r="115" spans="2:38" x14ac:dyDescent="0.25">
      <c r="B115" s="25" t="str">
        <f>IFERROR(INDEX('1 - Project Details and Scoring'!$B$18:$B$501,(MATCH('2 - Planting Details'!$Z115,'1 - Project Details and Scoring'!$C$18:C$501,0))),"")</f>
        <v/>
      </c>
      <c r="C115" s="38"/>
      <c r="D115" s="25" t="str">
        <f>IFERROR(INDEX('1 - Project Details and Scoring'!$D$18:$D$501,(MATCH('2 - Planting Details'!$Z115,'1 - Project Details and Scoring'!$C$18:C$501,0))),"")</f>
        <v/>
      </c>
      <c r="E115" s="195"/>
      <c r="F115" s="196"/>
      <c r="G115" s="38"/>
      <c r="H115" s="38"/>
      <c r="I115" s="177">
        <f t="shared" si="14"/>
        <v>0</v>
      </c>
      <c r="J115" s="48"/>
      <c r="K115" s="198"/>
      <c r="L115" s="197"/>
      <c r="M115" s="40"/>
      <c r="N115" s="40"/>
      <c r="O115" s="177">
        <f t="shared" si="15"/>
        <v>0</v>
      </c>
      <c r="P115" s="48"/>
      <c r="Q115" s="198"/>
      <c r="R115" s="197"/>
      <c r="S115" s="40"/>
      <c r="T115" s="40"/>
      <c r="U115" s="177">
        <f t="shared" si="16"/>
        <v>0</v>
      </c>
      <c r="V115" s="48"/>
      <c r="W115" s="198"/>
      <c r="X115" s="199">
        <f t="shared" si="25"/>
        <v>0</v>
      </c>
      <c r="Y115" s="178" t="str">
        <f t="shared" si="23"/>
        <v/>
      </c>
      <c r="Z115" s="22">
        <f t="shared" si="17"/>
        <v>0</v>
      </c>
      <c r="AA115" s="22" t="str">
        <f t="shared" si="18"/>
        <v/>
      </c>
      <c r="AG115" s="43" t="b">
        <f t="shared" si="19"/>
        <v>0</v>
      </c>
      <c r="AH115" s="93" t="b">
        <f t="shared" si="20"/>
        <v>0</v>
      </c>
      <c r="AI115" s="130" t="str">
        <f t="shared" si="21"/>
        <v/>
      </c>
      <c r="AJ115" s="116">
        <f t="shared" si="22"/>
        <v>0</v>
      </c>
      <c r="AK115" s="130" t="str">
        <f t="shared" si="24"/>
        <v/>
      </c>
      <c r="AL115" s="110"/>
    </row>
    <row r="116" spans="2:38" x14ac:dyDescent="0.25">
      <c r="B116" s="25" t="str">
        <f>IFERROR(INDEX('1 - Project Details and Scoring'!$B$18:$B$501,(MATCH('2 - Planting Details'!$Z116,'1 - Project Details and Scoring'!$C$18:C$501,0))),"")</f>
        <v/>
      </c>
      <c r="C116" s="38"/>
      <c r="D116" s="25" t="str">
        <f>IFERROR(INDEX('1 - Project Details and Scoring'!$D$18:$D$501,(MATCH('2 - Planting Details'!$Z116,'1 - Project Details and Scoring'!$C$18:C$501,0))),"")</f>
        <v/>
      </c>
      <c r="E116" s="195"/>
      <c r="F116" s="196"/>
      <c r="G116" s="38"/>
      <c r="H116" s="38"/>
      <c r="I116" s="177">
        <f t="shared" si="14"/>
        <v>0</v>
      </c>
      <c r="J116" s="48"/>
      <c r="K116" s="198"/>
      <c r="L116" s="197"/>
      <c r="M116" s="40"/>
      <c r="N116" s="40"/>
      <c r="O116" s="177">
        <f t="shared" si="15"/>
        <v>0</v>
      </c>
      <c r="P116" s="48"/>
      <c r="Q116" s="198"/>
      <c r="R116" s="197"/>
      <c r="S116" s="40"/>
      <c r="T116" s="40"/>
      <c r="U116" s="177">
        <f t="shared" si="16"/>
        <v>0</v>
      </c>
      <c r="V116" s="48"/>
      <c r="W116" s="198"/>
      <c r="X116" s="199">
        <f t="shared" si="25"/>
        <v>0</v>
      </c>
      <c r="Y116" s="178" t="str">
        <f t="shared" si="23"/>
        <v/>
      </c>
      <c r="Z116" s="22">
        <f t="shared" si="17"/>
        <v>0</v>
      </c>
      <c r="AA116" s="22" t="str">
        <f t="shared" si="18"/>
        <v/>
      </c>
      <c r="AG116" s="43" t="b">
        <f t="shared" si="19"/>
        <v>0</v>
      </c>
      <c r="AH116" s="93" t="b">
        <f t="shared" si="20"/>
        <v>0</v>
      </c>
      <c r="AI116" s="130" t="str">
        <f t="shared" si="21"/>
        <v/>
      </c>
      <c r="AJ116" s="116">
        <f t="shared" si="22"/>
        <v>0</v>
      </c>
      <c r="AK116" s="130" t="str">
        <f t="shared" si="24"/>
        <v/>
      </c>
      <c r="AL116" s="110"/>
    </row>
    <row r="117" spans="2:38" x14ac:dyDescent="0.25">
      <c r="B117" s="25" t="str">
        <f>IFERROR(INDEX('1 - Project Details and Scoring'!$B$18:$B$501,(MATCH('2 - Planting Details'!$Z117,'1 - Project Details and Scoring'!$C$18:C$501,0))),"")</f>
        <v/>
      </c>
      <c r="C117" s="38"/>
      <c r="D117" s="25" t="str">
        <f>IFERROR(INDEX('1 - Project Details and Scoring'!$D$18:$D$501,(MATCH('2 - Planting Details'!$Z117,'1 - Project Details and Scoring'!$C$18:C$501,0))),"")</f>
        <v/>
      </c>
      <c r="E117" s="195"/>
      <c r="F117" s="196"/>
      <c r="G117" s="38"/>
      <c r="H117" s="38"/>
      <c r="I117" s="177">
        <f t="shared" si="14"/>
        <v>0</v>
      </c>
      <c r="J117" s="48"/>
      <c r="K117" s="198"/>
      <c r="L117" s="197"/>
      <c r="M117" s="40"/>
      <c r="N117" s="40"/>
      <c r="O117" s="177">
        <f t="shared" si="15"/>
        <v>0</v>
      </c>
      <c r="P117" s="48"/>
      <c r="Q117" s="198"/>
      <c r="R117" s="197"/>
      <c r="S117" s="40"/>
      <c r="T117" s="40"/>
      <c r="U117" s="177">
        <f t="shared" si="16"/>
        <v>0</v>
      </c>
      <c r="V117" s="48"/>
      <c r="W117" s="198"/>
      <c r="X117" s="199">
        <f t="shared" si="25"/>
        <v>0</v>
      </c>
      <c r="Y117" s="178" t="str">
        <f t="shared" si="23"/>
        <v/>
      </c>
      <c r="Z117" s="22">
        <f t="shared" si="17"/>
        <v>0</v>
      </c>
      <c r="AA117" s="22" t="str">
        <f t="shared" si="18"/>
        <v/>
      </c>
      <c r="AG117" s="43" t="b">
        <f t="shared" si="19"/>
        <v>0</v>
      </c>
      <c r="AH117" s="93" t="b">
        <f t="shared" si="20"/>
        <v>0</v>
      </c>
      <c r="AI117" s="130" t="str">
        <f t="shared" si="21"/>
        <v/>
      </c>
      <c r="AJ117" s="116">
        <f t="shared" si="22"/>
        <v>0</v>
      </c>
      <c r="AK117" s="130" t="str">
        <f t="shared" si="24"/>
        <v/>
      </c>
      <c r="AL117" s="110"/>
    </row>
    <row r="118" spans="2:38" x14ac:dyDescent="0.25">
      <c r="B118" s="25" t="str">
        <f>IFERROR(INDEX('1 - Project Details and Scoring'!$B$18:$B$501,(MATCH('2 - Planting Details'!$Z118,'1 - Project Details and Scoring'!$C$18:C$501,0))),"")</f>
        <v/>
      </c>
      <c r="C118" s="38"/>
      <c r="D118" s="25" t="str">
        <f>IFERROR(INDEX('1 - Project Details and Scoring'!$D$18:$D$501,(MATCH('2 - Planting Details'!$Z118,'1 - Project Details and Scoring'!$C$18:C$501,0))),"")</f>
        <v/>
      </c>
      <c r="E118" s="195"/>
      <c r="F118" s="196"/>
      <c r="G118" s="38"/>
      <c r="H118" s="38"/>
      <c r="I118" s="177">
        <f t="shared" si="14"/>
        <v>0</v>
      </c>
      <c r="J118" s="48"/>
      <c r="K118" s="198"/>
      <c r="L118" s="197"/>
      <c r="M118" s="40"/>
      <c r="N118" s="40"/>
      <c r="O118" s="177">
        <f t="shared" si="15"/>
        <v>0</v>
      </c>
      <c r="P118" s="48"/>
      <c r="Q118" s="198"/>
      <c r="R118" s="197"/>
      <c r="S118" s="40"/>
      <c r="T118" s="40"/>
      <c r="U118" s="177">
        <f t="shared" si="16"/>
        <v>0</v>
      </c>
      <c r="V118" s="48"/>
      <c r="W118" s="198"/>
      <c r="X118" s="199">
        <f t="shared" si="25"/>
        <v>0</v>
      </c>
      <c r="Y118" s="178" t="str">
        <f t="shared" si="23"/>
        <v/>
      </c>
      <c r="Z118" s="22">
        <f t="shared" si="17"/>
        <v>0</v>
      </c>
      <c r="AA118" s="22" t="str">
        <f t="shared" si="18"/>
        <v/>
      </c>
      <c r="AG118" s="43" t="b">
        <f t="shared" si="19"/>
        <v>0</v>
      </c>
      <c r="AH118" s="93" t="b">
        <f t="shared" si="20"/>
        <v>0</v>
      </c>
      <c r="AI118" s="130" t="str">
        <f t="shared" si="21"/>
        <v/>
      </c>
      <c r="AJ118" s="116">
        <f t="shared" si="22"/>
        <v>0</v>
      </c>
      <c r="AK118" s="130" t="str">
        <f t="shared" si="24"/>
        <v/>
      </c>
      <c r="AL118" s="110"/>
    </row>
    <row r="119" spans="2:38" x14ac:dyDescent="0.25">
      <c r="B119" s="25" t="str">
        <f>IFERROR(INDEX('1 - Project Details and Scoring'!$B$18:$B$501,(MATCH('2 - Planting Details'!$Z119,'1 - Project Details and Scoring'!$C$18:C$501,0))),"")</f>
        <v/>
      </c>
      <c r="C119" s="38"/>
      <c r="D119" s="25" t="str">
        <f>IFERROR(INDEX('1 - Project Details and Scoring'!$D$18:$D$501,(MATCH('2 - Planting Details'!$Z119,'1 - Project Details and Scoring'!$C$18:C$501,0))),"")</f>
        <v/>
      </c>
      <c r="E119" s="195"/>
      <c r="F119" s="196"/>
      <c r="G119" s="38"/>
      <c r="H119" s="38"/>
      <c r="I119" s="177">
        <f t="shared" si="14"/>
        <v>0</v>
      </c>
      <c r="J119" s="48"/>
      <c r="K119" s="198"/>
      <c r="L119" s="197"/>
      <c r="M119" s="40"/>
      <c r="N119" s="40"/>
      <c r="O119" s="177">
        <f t="shared" si="15"/>
        <v>0</v>
      </c>
      <c r="P119" s="48"/>
      <c r="Q119" s="198"/>
      <c r="R119" s="197"/>
      <c r="S119" s="40"/>
      <c r="T119" s="40"/>
      <c r="U119" s="177">
        <f t="shared" si="16"/>
        <v>0</v>
      </c>
      <c r="V119" s="48"/>
      <c r="W119" s="198"/>
      <c r="X119" s="199">
        <f t="shared" si="25"/>
        <v>0</v>
      </c>
      <c r="Y119" s="178" t="str">
        <f t="shared" si="23"/>
        <v/>
      </c>
      <c r="Z119" s="22">
        <f t="shared" si="17"/>
        <v>0</v>
      </c>
      <c r="AA119" s="22" t="str">
        <f t="shared" si="18"/>
        <v/>
      </c>
      <c r="AG119" s="43" t="b">
        <f t="shared" si="19"/>
        <v>0</v>
      </c>
      <c r="AH119" s="93" t="b">
        <f t="shared" si="20"/>
        <v>0</v>
      </c>
      <c r="AI119" s="130" t="str">
        <f t="shared" si="21"/>
        <v/>
      </c>
      <c r="AJ119" s="116">
        <f t="shared" si="22"/>
        <v>0</v>
      </c>
      <c r="AK119" s="130" t="str">
        <f t="shared" si="24"/>
        <v/>
      </c>
      <c r="AL119" s="110"/>
    </row>
    <row r="120" spans="2:38" x14ac:dyDescent="0.25">
      <c r="B120" s="25" t="str">
        <f>IFERROR(INDEX('1 - Project Details and Scoring'!$B$18:$B$501,(MATCH('2 - Planting Details'!$Z120,'1 - Project Details and Scoring'!$C$18:C$501,0))),"")</f>
        <v/>
      </c>
      <c r="C120" s="38"/>
      <c r="D120" s="25" t="str">
        <f>IFERROR(INDEX('1 - Project Details and Scoring'!$D$18:$D$501,(MATCH('2 - Planting Details'!$Z120,'1 - Project Details and Scoring'!$C$18:C$501,0))),"")</f>
        <v/>
      </c>
      <c r="E120" s="195"/>
      <c r="F120" s="196"/>
      <c r="G120" s="38"/>
      <c r="H120" s="38"/>
      <c r="I120" s="177">
        <f t="shared" si="14"/>
        <v>0</v>
      </c>
      <c r="J120" s="48"/>
      <c r="K120" s="198"/>
      <c r="L120" s="197"/>
      <c r="M120" s="40"/>
      <c r="N120" s="40"/>
      <c r="O120" s="177">
        <f t="shared" si="15"/>
        <v>0</v>
      </c>
      <c r="P120" s="48"/>
      <c r="Q120" s="198"/>
      <c r="R120" s="197"/>
      <c r="S120" s="40"/>
      <c r="T120" s="40"/>
      <c r="U120" s="177">
        <f t="shared" si="16"/>
        <v>0</v>
      </c>
      <c r="V120" s="48"/>
      <c r="W120" s="198"/>
      <c r="X120" s="199">
        <f t="shared" si="25"/>
        <v>0</v>
      </c>
      <c r="Y120" s="178" t="str">
        <f t="shared" si="23"/>
        <v/>
      </c>
      <c r="Z120" s="22">
        <f t="shared" si="17"/>
        <v>0</v>
      </c>
      <c r="AA120" s="22" t="str">
        <f t="shared" si="18"/>
        <v/>
      </c>
      <c r="AG120" s="43" t="b">
        <f t="shared" si="19"/>
        <v>0</v>
      </c>
      <c r="AH120" s="93" t="b">
        <f t="shared" si="20"/>
        <v>0</v>
      </c>
      <c r="AI120" s="130" t="str">
        <f t="shared" si="21"/>
        <v/>
      </c>
      <c r="AJ120" s="116">
        <f t="shared" si="22"/>
        <v>0</v>
      </c>
      <c r="AK120" s="130" t="str">
        <f t="shared" si="24"/>
        <v/>
      </c>
      <c r="AL120" s="110"/>
    </row>
    <row r="121" spans="2:38" x14ac:dyDescent="0.25">
      <c r="B121" s="25" t="str">
        <f>IFERROR(INDEX('1 - Project Details and Scoring'!$B$18:$B$501,(MATCH('2 - Planting Details'!$Z121,'1 - Project Details and Scoring'!$C$18:C$501,0))),"")</f>
        <v/>
      </c>
      <c r="C121" s="38"/>
      <c r="D121" s="25" t="str">
        <f>IFERROR(INDEX('1 - Project Details and Scoring'!$D$18:$D$501,(MATCH('2 - Planting Details'!$Z121,'1 - Project Details and Scoring'!$C$18:C$501,0))),"")</f>
        <v/>
      </c>
      <c r="E121" s="195"/>
      <c r="F121" s="196"/>
      <c r="G121" s="38"/>
      <c r="H121" s="38"/>
      <c r="I121" s="177">
        <f t="shared" si="14"/>
        <v>0</v>
      </c>
      <c r="J121" s="48"/>
      <c r="K121" s="198"/>
      <c r="L121" s="197"/>
      <c r="M121" s="40"/>
      <c r="N121" s="40"/>
      <c r="O121" s="177">
        <f t="shared" si="15"/>
        <v>0</v>
      </c>
      <c r="P121" s="48"/>
      <c r="Q121" s="198"/>
      <c r="R121" s="197"/>
      <c r="S121" s="40"/>
      <c r="T121" s="40"/>
      <c r="U121" s="177">
        <f t="shared" si="16"/>
        <v>0</v>
      </c>
      <c r="V121" s="48"/>
      <c r="W121" s="198"/>
      <c r="X121" s="199">
        <f t="shared" si="25"/>
        <v>0</v>
      </c>
      <c r="Y121" s="178" t="str">
        <f t="shared" si="23"/>
        <v/>
      </c>
      <c r="Z121" s="22">
        <f t="shared" si="17"/>
        <v>0</v>
      </c>
      <c r="AA121" s="22" t="str">
        <f t="shared" si="18"/>
        <v/>
      </c>
      <c r="AG121" s="43" t="b">
        <f t="shared" si="19"/>
        <v>0</v>
      </c>
      <c r="AH121" s="93" t="b">
        <f t="shared" si="20"/>
        <v>0</v>
      </c>
      <c r="AI121" s="130" t="str">
        <f t="shared" si="21"/>
        <v/>
      </c>
      <c r="AJ121" s="116">
        <f t="shared" si="22"/>
        <v>0</v>
      </c>
      <c r="AK121" s="130" t="str">
        <f t="shared" si="24"/>
        <v/>
      </c>
      <c r="AL121" s="110"/>
    </row>
    <row r="122" spans="2:38" x14ac:dyDescent="0.25">
      <c r="B122" s="25" t="str">
        <f>IFERROR(INDEX('1 - Project Details and Scoring'!$B$18:$B$501,(MATCH('2 - Planting Details'!$Z122,'1 - Project Details and Scoring'!$C$18:C$501,0))),"")</f>
        <v/>
      </c>
      <c r="C122" s="38"/>
      <c r="D122" s="25" t="str">
        <f>IFERROR(INDEX('1 - Project Details and Scoring'!$D$18:$D$501,(MATCH('2 - Planting Details'!$Z122,'1 - Project Details and Scoring'!$C$18:C$501,0))),"")</f>
        <v/>
      </c>
      <c r="E122" s="195"/>
      <c r="F122" s="196"/>
      <c r="G122" s="38"/>
      <c r="H122" s="38"/>
      <c r="I122" s="177">
        <f t="shared" si="14"/>
        <v>0</v>
      </c>
      <c r="J122" s="48"/>
      <c r="K122" s="198"/>
      <c r="L122" s="197"/>
      <c r="M122" s="40"/>
      <c r="N122" s="40"/>
      <c r="O122" s="177">
        <f t="shared" si="15"/>
        <v>0</v>
      </c>
      <c r="P122" s="48"/>
      <c r="Q122" s="198"/>
      <c r="R122" s="197"/>
      <c r="S122" s="40"/>
      <c r="T122" s="40"/>
      <c r="U122" s="177">
        <f t="shared" si="16"/>
        <v>0</v>
      </c>
      <c r="V122" s="48"/>
      <c r="W122" s="198"/>
      <c r="X122" s="199">
        <f t="shared" si="25"/>
        <v>0</v>
      </c>
      <c r="Y122" s="178" t="str">
        <f t="shared" si="23"/>
        <v/>
      </c>
      <c r="Z122" s="22">
        <f t="shared" si="17"/>
        <v>0</v>
      </c>
      <c r="AA122" s="22" t="str">
        <f t="shared" si="18"/>
        <v/>
      </c>
      <c r="AG122" s="43" t="b">
        <f t="shared" si="19"/>
        <v>0</v>
      </c>
      <c r="AH122" s="93" t="b">
        <f t="shared" si="20"/>
        <v>0</v>
      </c>
      <c r="AI122" s="130" t="str">
        <f t="shared" si="21"/>
        <v/>
      </c>
      <c r="AJ122" s="116">
        <f t="shared" si="22"/>
        <v>0</v>
      </c>
      <c r="AK122" s="130" t="str">
        <f t="shared" si="24"/>
        <v/>
      </c>
      <c r="AL122" s="110"/>
    </row>
    <row r="123" spans="2:38" x14ac:dyDescent="0.25">
      <c r="B123" s="25" t="str">
        <f>IFERROR(INDEX('1 - Project Details and Scoring'!$B$18:$B$501,(MATCH('2 - Planting Details'!$Z123,'1 - Project Details and Scoring'!$C$18:C$501,0))),"")</f>
        <v/>
      </c>
      <c r="C123" s="38"/>
      <c r="D123" s="25" t="str">
        <f>IFERROR(INDEX('1 - Project Details and Scoring'!$D$18:$D$501,(MATCH('2 - Planting Details'!$Z123,'1 - Project Details and Scoring'!$C$18:C$501,0))),"")</f>
        <v/>
      </c>
      <c r="E123" s="195"/>
      <c r="F123" s="196"/>
      <c r="G123" s="38"/>
      <c r="H123" s="38"/>
      <c r="I123" s="177">
        <f t="shared" si="14"/>
        <v>0</v>
      </c>
      <c r="J123" s="48"/>
      <c r="K123" s="198"/>
      <c r="L123" s="197"/>
      <c r="M123" s="40"/>
      <c r="N123" s="40"/>
      <c r="O123" s="177">
        <f t="shared" si="15"/>
        <v>0</v>
      </c>
      <c r="P123" s="48"/>
      <c r="Q123" s="198"/>
      <c r="R123" s="197"/>
      <c r="S123" s="40"/>
      <c r="T123" s="40"/>
      <c r="U123" s="177">
        <f t="shared" si="16"/>
        <v>0</v>
      </c>
      <c r="V123" s="48"/>
      <c r="W123" s="198"/>
      <c r="X123" s="199">
        <f t="shared" si="25"/>
        <v>0</v>
      </c>
      <c r="Y123" s="178" t="str">
        <f t="shared" si="23"/>
        <v/>
      </c>
      <c r="Z123" s="22">
        <f t="shared" si="17"/>
        <v>0</v>
      </c>
      <c r="AA123" s="22" t="str">
        <f t="shared" si="18"/>
        <v/>
      </c>
      <c r="AG123" s="43" t="b">
        <f t="shared" si="19"/>
        <v>0</v>
      </c>
      <c r="AH123" s="93" t="b">
        <f t="shared" si="20"/>
        <v>0</v>
      </c>
      <c r="AI123" s="130" t="str">
        <f t="shared" si="21"/>
        <v/>
      </c>
      <c r="AJ123" s="116">
        <f t="shared" si="22"/>
        <v>0</v>
      </c>
      <c r="AK123" s="130" t="str">
        <f t="shared" si="24"/>
        <v/>
      </c>
      <c r="AL123" s="110"/>
    </row>
    <row r="124" spans="2:38" x14ac:dyDescent="0.25">
      <c r="B124" s="25" t="str">
        <f>IFERROR(INDEX('1 - Project Details and Scoring'!$B$18:$B$501,(MATCH('2 - Planting Details'!$Z124,'1 - Project Details and Scoring'!$C$18:C$501,0))),"")</f>
        <v/>
      </c>
      <c r="C124" s="38"/>
      <c r="D124" s="25" t="str">
        <f>IFERROR(INDEX('1 - Project Details and Scoring'!$D$18:$D$501,(MATCH('2 - Planting Details'!$Z124,'1 - Project Details and Scoring'!$C$18:C$501,0))),"")</f>
        <v/>
      </c>
      <c r="E124" s="195"/>
      <c r="F124" s="196"/>
      <c r="G124" s="38"/>
      <c r="H124" s="38"/>
      <c r="I124" s="177">
        <f t="shared" si="14"/>
        <v>0</v>
      </c>
      <c r="J124" s="48"/>
      <c r="K124" s="198"/>
      <c r="L124" s="197"/>
      <c r="M124" s="40"/>
      <c r="N124" s="40"/>
      <c r="O124" s="177">
        <f t="shared" si="15"/>
        <v>0</v>
      </c>
      <c r="P124" s="48"/>
      <c r="Q124" s="198"/>
      <c r="R124" s="197"/>
      <c r="S124" s="40"/>
      <c r="T124" s="40"/>
      <c r="U124" s="177">
        <f t="shared" si="16"/>
        <v>0</v>
      </c>
      <c r="V124" s="48"/>
      <c r="W124" s="198"/>
      <c r="X124" s="199">
        <f t="shared" si="25"/>
        <v>0</v>
      </c>
      <c r="Y124" s="178" t="str">
        <f t="shared" si="23"/>
        <v/>
      </c>
      <c r="Z124" s="22">
        <f t="shared" si="17"/>
        <v>0</v>
      </c>
      <c r="AA124" s="22" t="str">
        <f t="shared" si="18"/>
        <v/>
      </c>
      <c r="AG124" s="43" t="b">
        <f t="shared" si="19"/>
        <v>0</v>
      </c>
      <c r="AH124" s="93" t="b">
        <f t="shared" si="20"/>
        <v>0</v>
      </c>
      <c r="AI124" s="130" t="str">
        <f t="shared" si="21"/>
        <v/>
      </c>
      <c r="AJ124" s="116">
        <f t="shared" si="22"/>
        <v>0</v>
      </c>
      <c r="AK124" s="130" t="str">
        <f t="shared" si="24"/>
        <v/>
      </c>
      <c r="AL124" s="110"/>
    </row>
    <row r="125" spans="2:38" x14ac:dyDescent="0.25">
      <c r="B125" s="25" t="str">
        <f>IFERROR(INDEX('1 - Project Details and Scoring'!$B$18:$B$501,(MATCH('2 - Planting Details'!$Z125,'1 - Project Details and Scoring'!$C$18:C$501,0))),"")</f>
        <v/>
      </c>
      <c r="C125" s="38"/>
      <c r="D125" s="25" t="str">
        <f>IFERROR(INDEX('1 - Project Details and Scoring'!$D$18:$D$501,(MATCH('2 - Planting Details'!$Z125,'1 - Project Details and Scoring'!$C$18:C$501,0))),"")</f>
        <v/>
      </c>
      <c r="E125" s="195"/>
      <c r="F125" s="196"/>
      <c r="G125" s="38"/>
      <c r="H125" s="38"/>
      <c r="I125" s="177">
        <f t="shared" si="14"/>
        <v>0</v>
      </c>
      <c r="J125" s="48"/>
      <c r="K125" s="198"/>
      <c r="L125" s="197"/>
      <c r="M125" s="40"/>
      <c r="N125" s="40"/>
      <c r="O125" s="177">
        <f t="shared" si="15"/>
        <v>0</v>
      </c>
      <c r="P125" s="48"/>
      <c r="Q125" s="198"/>
      <c r="R125" s="197"/>
      <c r="S125" s="40"/>
      <c r="T125" s="40"/>
      <c r="U125" s="177">
        <f t="shared" si="16"/>
        <v>0</v>
      </c>
      <c r="V125" s="48"/>
      <c r="W125" s="198"/>
      <c r="X125" s="199">
        <f t="shared" si="25"/>
        <v>0</v>
      </c>
      <c r="Y125" s="178" t="str">
        <f t="shared" si="23"/>
        <v/>
      </c>
      <c r="Z125" s="22">
        <f t="shared" si="17"/>
        <v>0</v>
      </c>
      <c r="AA125" s="22" t="str">
        <f t="shared" si="18"/>
        <v/>
      </c>
      <c r="AG125" s="43" t="b">
        <f t="shared" si="19"/>
        <v>0</v>
      </c>
      <c r="AH125" s="93" t="b">
        <f t="shared" si="20"/>
        <v>0</v>
      </c>
      <c r="AI125" s="130" t="str">
        <f t="shared" si="21"/>
        <v/>
      </c>
      <c r="AJ125" s="116">
        <f t="shared" si="22"/>
        <v>0</v>
      </c>
      <c r="AK125" s="130" t="str">
        <f t="shared" si="24"/>
        <v/>
      </c>
      <c r="AL125" s="110"/>
    </row>
    <row r="126" spans="2:38" x14ac:dyDescent="0.25">
      <c r="B126" s="25" t="str">
        <f>IFERROR(INDEX('1 - Project Details and Scoring'!$B$18:$B$501,(MATCH('2 - Planting Details'!$Z126,'1 - Project Details and Scoring'!$C$18:C$501,0))),"")</f>
        <v/>
      </c>
      <c r="C126" s="38"/>
      <c r="D126" s="25" t="str">
        <f>IFERROR(INDEX('1 - Project Details and Scoring'!$D$18:$D$501,(MATCH('2 - Planting Details'!$Z126,'1 - Project Details and Scoring'!$C$18:C$501,0))),"")</f>
        <v/>
      </c>
      <c r="E126" s="195"/>
      <c r="F126" s="196"/>
      <c r="G126" s="38"/>
      <c r="H126" s="38"/>
      <c r="I126" s="177">
        <f t="shared" si="14"/>
        <v>0</v>
      </c>
      <c r="J126" s="48"/>
      <c r="K126" s="198"/>
      <c r="L126" s="197"/>
      <c r="M126" s="40"/>
      <c r="N126" s="40"/>
      <c r="O126" s="177">
        <f t="shared" si="15"/>
        <v>0</v>
      </c>
      <c r="P126" s="48"/>
      <c r="Q126" s="198"/>
      <c r="R126" s="197"/>
      <c r="S126" s="40"/>
      <c r="T126" s="40"/>
      <c r="U126" s="177">
        <f t="shared" si="16"/>
        <v>0</v>
      </c>
      <c r="V126" s="48"/>
      <c r="W126" s="198"/>
      <c r="X126" s="199">
        <f t="shared" si="25"/>
        <v>0</v>
      </c>
      <c r="Y126" s="178" t="str">
        <f t="shared" si="23"/>
        <v/>
      </c>
      <c r="Z126" s="22">
        <f t="shared" si="17"/>
        <v>0</v>
      </c>
      <c r="AA126" s="22" t="str">
        <f t="shared" si="18"/>
        <v/>
      </c>
      <c r="AG126" s="43" t="b">
        <f t="shared" si="19"/>
        <v>0</v>
      </c>
      <c r="AH126" s="93" t="b">
        <f t="shared" si="20"/>
        <v>0</v>
      </c>
      <c r="AI126" s="130" t="str">
        <f t="shared" si="21"/>
        <v/>
      </c>
      <c r="AJ126" s="116">
        <f t="shared" si="22"/>
        <v>0</v>
      </c>
      <c r="AK126" s="130" t="str">
        <f t="shared" si="24"/>
        <v/>
      </c>
      <c r="AL126" s="110"/>
    </row>
    <row r="127" spans="2:38" x14ac:dyDescent="0.25">
      <c r="B127" s="25" t="str">
        <f>IFERROR(INDEX('1 - Project Details and Scoring'!$B$18:$B$501,(MATCH('2 - Planting Details'!$Z127,'1 - Project Details and Scoring'!$C$18:C$501,0))),"")</f>
        <v/>
      </c>
      <c r="C127" s="38"/>
      <c r="D127" s="25" t="str">
        <f>IFERROR(INDEX('1 - Project Details and Scoring'!$D$18:$D$501,(MATCH('2 - Planting Details'!$Z127,'1 - Project Details and Scoring'!$C$18:C$501,0))),"")</f>
        <v/>
      </c>
      <c r="E127" s="195"/>
      <c r="F127" s="196"/>
      <c r="G127" s="38"/>
      <c r="H127" s="38"/>
      <c r="I127" s="177">
        <f t="shared" si="14"/>
        <v>0</v>
      </c>
      <c r="J127" s="48"/>
      <c r="K127" s="198"/>
      <c r="L127" s="197"/>
      <c r="M127" s="40"/>
      <c r="N127" s="40"/>
      <c r="O127" s="177">
        <f t="shared" si="15"/>
        <v>0</v>
      </c>
      <c r="P127" s="48"/>
      <c r="Q127" s="198"/>
      <c r="R127" s="197"/>
      <c r="S127" s="40"/>
      <c r="T127" s="40"/>
      <c r="U127" s="177">
        <f t="shared" si="16"/>
        <v>0</v>
      </c>
      <c r="V127" s="48"/>
      <c r="W127" s="198"/>
      <c r="X127" s="199">
        <f t="shared" si="25"/>
        <v>0</v>
      </c>
      <c r="Y127" s="178" t="str">
        <f t="shared" si="23"/>
        <v/>
      </c>
      <c r="Z127" s="22">
        <f t="shared" si="17"/>
        <v>0</v>
      </c>
      <c r="AA127" s="22" t="str">
        <f t="shared" si="18"/>
        <v/>
      </c>
      <c r="AG127" s="43" t="b">
        <f t="shared" si="19"/>
        <v>0</v>
      </c>
      <c r="AH127" s="93" t="b">
        <f t="shared" si="20"/>
        <v>0</v>
      </c>
      <c r="AI127" s="130" t="str">
        <f t="shared" si="21"/>
        <v/>
      </c>
      <c r="AJ127" s="116">
        <f t="shared" si="22"/>
        <v>0</v>
      </c>
      <c r="AK127" s="130" t="str">
        <f t="shared" si="24"/>
        <v/>
      </c>
      <c r="AL127" s="110"/>
    </row>
    <row r="128" spans="2:38" x14ac:dyDescent="0.25">
      <c r="B128" s="25" t="str">
        <f>IFERROR(INDEX('1 - Project Details and Scoring'!$B$18:$B$501,(MATCH('2 - Planting Details'!$Z128,'1 - Project Details and Scoring'!$C$18:C$501,0))),"")</f>
        <v/>
      </c>
      <c r="C128" s="38"/>
      <c r="D128" s="25" t="str">
        <f>IFERROR(INDEX('1 - Project Details and Scoring'!$D$18:$D$501,(MATCH('2 - Planting Details'!$Z128,'1 - Project Details and Scoring'!$C$18:C$501,0))),"")</f>
        <v/>
      </c>
      <c r="E128" s="195"/>
      <c r="F128" s="196"/>
      <c r="G128" s="38"/>
      <c r="H128" s="38"/>
      <c r="I128" s="177">
        <f t="shared" si="14"/>
        <v>0</v>
      </c>
      <c r="J128" s="48"/>
      <c r="K128" s="198"/>
      <c r="L128" s="197"/>
      <c r="M128" s="40"/>
      <c r="N128" s="40"/>
      <c r="O128" s="177">
        <f t="shared" si="15"/>
        <v>0</v>
      </c>
      <c r="P128" s="48"/>
      <c r="Q128" s="198"/>
      <c r="R128" s="197"/>
      <c r="S128" s="40"/>
      <c r="T128" s="40"/>
      <c r="U128" s="177">
        <f t="shared" si="16"/>
        <v>0</v>
      </c>
      <c r="V128" s="48"/>
      <c r="W128" s="198"/>
      <c r="X128" s="199">
        <f t="shared" si="25"/>
        <v>0</v>
      </c>
      <c r="Y128" s="178" t="str">
        <f t="shared" si="23"/>
        <v/>
      </c>
      <c r="Z128" s="22">
        <f t="shared" si="17"/>
        <v>0</v>
      </c>
      <c r="AA128" s="22" t="str">
        <f t="shared" si="18"/>
        <v/>
      </c>
      <c r="AG128" s="43" t="b">
        <f t="shared" si="19"/>
        <v>0</v>
      </c>
      <c r="AH128" s="93" t="b">
        <f t="shared" si="20"/>
        <v>0</v>
      </c>
      <c r="AI128" s="130" t="str">
        <f t="shared" si="21"/>
        <v/>
      </c>
      <c r="AJ128" s="116">
        <f t="shared" si="22"/>
        <v>0</v>
      </c>
      <c r="AK128" s="130" t="str">
        <f t="shared" si="24"/>
        <v/>
      </c>
      <c r="AL128" s="110"/>
    </row>
    <row r="129" spans="2:38" x14ac:dyDescent="0.25">
      <c r="B129" s="25" t="str">
        <f>IFERROR(INDEX('1 - Project Details and Scoring'!$B$18:$B$501,(MATCH('2 - Planting Details'!$Z129,'1 - Project Details and Scoring'!$C$18:C$501,0))),"")</f>
        <v/>
      </c>
      <c r="C129" s="38"/>
      <c r="D129" s="25" t="str">
        <f>IFERROR(INDEX('1 - Project Details and Scoring'!$D$18:$D$501,(MATCH('2 - Planting Details'!$Z129,'1 - Project Details and Scoring'!$C$18:C$501,0))),"")</f>
        <v/>
      </c>
      <c r="E129" s="195"/>
      <c r="F129" s="196"/>
      <c r="G129" s="38"/>
      <c r="H129" s="38"/>
      <c r="I129" s="177">
        <f t="shared" si="14"/>
        <v>0</v>
      </c>
      <c r="J129" s="48"/>
      <c r="K129" s="198"/>
      <c r="L129" s="197"/>
      <c r="M129" s="40"/>
      <c r="N129" s="40"/>
      <c r="O129" s="177">
        <f t="shared" si="15"/>
        <v>0</v>
      </c>
      <c r="P129" s="48"/>
      <c r="Q129" s="198"/>
      <c r="R129" s="197"/>
      <c r="S129" s="40"/>
      <c r="T129" s="40"/>
      <c r="U129" s="177">
        <f t="shared" si="16"/>
        <v>0</v>
      </c>
      <c r="V129" s="48"/>
      <c r="W129" s="198"/>
      <c r="X129" s="199">
        <f t="shared" si="25"/>
        <v>0</v>
      </c>
      <c r="Y129" s="178" t="str">
        <f t="shared" si="23"/>
        <v/>
      </c>
      <c r="Z129" s="22">
        <f t="shared" si="17"/>
        <v>0</v>
      </c>
      <c r="AA129" s="22" t="str">
        <f t="shared" si="18"/>
        <v/>
      </c>
      <c r="AG129" s="43" t="b">
        <f t="shared" si="19"/>
        <v>0</v>
      </c>
      <c r="AH129" s="93" t="b">
        <f t="shared" si="20"/>
        <v>0</v>
      </c>
      <c r="AI129" s="130" t="str">
        <f t="shared" si="21"/>
        <v/>
      </c>
      <c r="AJ129" s="116">
        <f t="shared" si="22"/>
        <v>0</v>
      </c>
      <c r="AK129" s="130" t="str">
        <f t="shared" si="24"/>
        <v/>
      </c>
      <c r="AL129" s="110"/>
    </row>
    <row r="130" spans="2:38" x14ac:dyDescent="0.25">
      <c r="B130" s="25" t="str">
        <f>IFERROR(INDEX('1 - Project Details and Scoring'!$B$18:$B$501,(MATCH('2 - Planting Details'!$Z130,'1 - Project Details and Scoring'!$C$18:C$501,0))),"")</f>
        <v/>
      </c>
      <c r="C130" s="38"/>
      <c r="D130" s="25" t="str">
        <f>IFERROR(INDEX('1 - Project Details and Scoring'!$D$18:$D$501,(MATCH('2 - Planting Details'!$Z130,'1 - Project Details and Scoring'!$C$18:C$501,0))),"")</f>
        <v/>
      </c>
      <c r="E130" s="195"/>
      <c r="F130" s="196"/>
      <c r="G130" s="38"/>
      <c r="H130" s="38"/>
      <c r="I130" s="177">
        <f t="shared" si="14"/>
        <v>0</v>
      </c>
      <c r="J130" s="48"/>
      <c r="K130" s="198"/>
      <c r="L130" s="197"/>
      <c r="M130" s="40"/>
      <c r="N130" s="40"/>
      <c r="O130" s="177">
        <f t="shared" si="15"/>
        <v>0</v>
      </c>
      <c r="P130" s="48"/>
      <c r="Q130" s="198"/>
      <c r="R130" s="197"/>
      <c r="S130" s="40"/>
      <c r="T130" s="40"/>
      <c r="U130" s="177">
        <f t="shared" si="16"/>
        <v>0</v>
      </c>
      <c r="V130" s="48"/>
      <c r="W130" s="198"/>
      <c r="X130" s="199">
        <f t="shared" si="25"/>
        <v>0</v>
      </c>
      <c r="Y130" s="178" t="str">
        <f t="shared" si="23"/>
        <v/>
      </c>
      <c r="Z130" s="22">
        <f t="shared" si="17"/>
        <v>0</v>
      </c>
      <c r="AA130" s="22" t="str">
        <f t="shared" si="18"/>
        <v/>
      </c>
      <c r="AG130" s="43" t="b">
        <f t="shared" si="19"/>
        <v>0</v>
      </c>
      <c r="AH130" s="93" t="b">
        <f t="shared" si="20"/>
        <v>0</v>
      </c>
      <c r="AI130" s="130" t="str">
        <f t="shared" si="21"/>
        <v/>
      </c>
      <c r="AJ130" s="116">
        <f t="shared" si="22"/>
        <v>0</v>
      </c>
      <c r="AK130" s="130" t="str">
        <f t="shared" si="24"/>
        <v/>
      </c>
      <c r="AL130" s="110"/>
    </row>
    <row r="131" spans="2:38" x14ac:dyDescent="0.25">
      <c r="B131" s="25" t="str">
        <f>IFERROR(INDEX('1 - Project Details and Scoring'!$B$18:$B$501,(MATCH('2 - Planting Details'!$Z131,'1 - Project Details and Scoring'!$C$18:C$501,0))),"")</f>
        <v/>
      </c>
      <c r="C131" s="38"/>
      <c r="D131" s="25" t="str">
        <f>IFERROR(INDEX('1 - Project Details and Scoring'!$D$18:$D$501,(MATCH('2 - Planting Details'!$Z131,'1 - Project Details and Scoring'!$C$18:C$501,0))),"")</f>
        <v/>
      </c>
      <c r="E131" s="195"/>
      <c r="F131" s="196"/>
      <c r="G131" s="38"/>
      <c r="H131" s="38"/>
      <c r="I131" s="177">
        <f t="shared" si="14"/>
        <v>0</v>
      </c>
      <c r="J131" s="48"/>
      <c r="K131" s="198"/>
      <c r="L131" s="197"/>
      <c r="M131" s="40"/>
      <c r="N131" s="40"/>
      <c r="O131" s="177">
        <f t="shared" si="15"/>
        <v>0</v>
      </c>
      <c r="P131" s="48"/>
      <c r="Q131" s="198"/>
      <c r="R131" s="197"/>
      <c r="S131" s="40"/>
      <c r="T131" s="40"/>
      <c r="U131" s="177">
        <f t="shared" si="16"/>
        <v>0</v>
      </c>
      <c r="V131" s="48"/>
      <c r="W131" s="198"/>
      <c r="X131" s="199">
        <f t="shared" si="25"/>
        <v>0</v>
      </c>
      <c r="Y131" s="178" t="str">
        <f t="shared" si="23"/>
        <v/>
      </c>
      <c r="Z131" s="22">
        <f t="shared" si="17"/>
        <v>0</v>
      </c>
      <c r="AA131" s="22" t="str">
        <f t="shared" si="18"/>
        <v/>
      </c>
      <c r="AG131" s="43" t="b">
        <f t="shared" si="19"/>
        <v>0</v>
      </c>
      <c r="AH131" s="93" t="b">
        <f t="shared" si="20"/>
        <v>0</v>
      </c>
      <c r="AI131" s="130" t="str">
        <f t="shared" si="21"/>
        <v/>
      </c>
      <c r="AJ131" s="116">
        <f t="shared" si="22"/>
        <v>0</v>
      </c>
      <c r="AK131" s="130" t="str">
        <f t="shared" si="24"/>
        <v/>
      </c>
      <c r="AL131" s="110"/>
    </row>
    <row r="132" spans="2:38" x14ac:dyDescent="0.25">
      <c r="B132" s="25" t="str">
        <f>IFERROR(INDEX('1 - Project Details and Scoring'!$B$18:$B$501,(MATCH('2 - Planting Details'!$Z132,'1 - Project Details and Scoring'!$C$18:C$501,0))),"")</f>
        <v/>
      </c>
      <c r="C132" s="38"/>
      <c r="D132" s="25" t="str">
        <f>IFERROR(INDEX('1 - Project Details and Scoring'!$D$18:$D$501,(MATCH('2 - Planting Details'!$Z132,'1 - Project Details and Scoring'!$C$18:C$501,0))),"")</f>
        <v/>
      </c>
      <c r="E132" s="195"/>
      <c r="F132" s="196"/>
      <c r="G132" s="38"/>
      <c r="H132" s="38"/>
      <c r="I132" s="177">
        <f t="shared" si="14"/>
        <v>0</v>
      </c>
      <c r="J132" s="48"/>
      <c r="K132" s="198"/>
      <c r="L132" s="197"/>
      <c r="M132" s="40"/>
      <c r="N132" s="40"/>
      <c r="O132" s="177">
        <f t="shared" si="15"/>
        <v>0</v>
      </c>
      <c r="P132" s="48"/>
      <c r="Q132" s="198"/>
      <c r="R132" s="197"/>
      <c r="S132" s="40"/>
      <c r="T132" s="40"/>
      <c r="U132" s="177">
        <f t="shared" si="16"/>
        <v>0</v>
      </c>
      <c r="V132" s="48"/>
      <c r="W132" s="198"/>
      <c r="X132" s="199">
        <f t="shared" si="25"/>
        <v>0</v>
      </c>
      <c r="Y132" s="178" t="str">
        <f t="shared" si="23"/>
        <v/>
      </c>
      <c r="Z132" s="22">
        <f t="shared" si="17"/>
        <v>0</v>
      </c>
      <c r="AA132" s="22" t="str">
        <f t="shared" si="18"/>
        <v/>
      </c>
      <c r="AG132" s="43" t="b">
        <f t="shared" si="19"/>
        <v>0</v>
      </c>
      <c r="AH132" s="93" t="b">
        <f t="shared" si="20"/>
        <v>0</v>
      </c>
      <c r="AI132" s="130" t="str">
        <f t="shared" si="21"/>
        <v/>
      </c>
      <c r="AJ132" s="116">
        <f t="shared" si="22"/>
        <v>0</v>
      </c>
      <c r="AK132" s="130" t="str">
        <f t="shared" si="24"/>
        <v/>
      </c>
      <c r="AL132" s="110"/>
    </row>
    <row r="133" spans="2:38" x14ac:dyDescent="0.25">
      <c r="B133" s="25" t="str">
        <f>IFERROR(INDEX('1 - Project Details and Scoring'!$B$18:$B$501,(MATCH('2 - Planting Details'!$Z133,'1 - Project Details and Scoring'!$C$18:C$501,0))),"")</f>
        <v/>
      </c>
      <c r="C133" s="38"/>
      <c r="D133" s="25" t="str">
        <f>IFERROR(INDEX('1 - Project Details and Scoring'!$D$18:$D$501,(MATCH('2 - Planting Details'!$Z133,'1 - Project Details and Scoring'!$C$18:C$501,0))),"")</f>
        <v/>
      </c>
      <c r="E133" s="195"/>
      <c r="F133" s="196"/>
      <c r="G133" s="38"/>
      <c r="H133" s="38"/>
      <c r="I133" s="177">
        <f t="shared" si="14"/>
        <v>0</v>
      </c>
      <c r="J133" s="48"/>
      <c r="K133" s="198"/>
      <c r="L133" s="197"/>
      <c r="M133" s="40"/>
      <c r="N133" s="40"/>
      <c r="O133" s="177">
        <f t="shared" si="15"/>
        <v>0</v>
      </c>
      <c r="P133" s="48"/>
      <c r="Q133" s="198"/>
      <c r="R133" s="197"/>
      <c r="S133" s="40"/>
      <c r="T133" s="40"/>
      <c r="U133" s="177">
        <f t="shared" si="16"/>
        <v>0</v>
      </c>
      <c r="V133" s="48"/>
      <c r="W133" s="198"/>
      <c r="X133" s="199">
        <f t="shared" si="25"/>
        <v>0</v>
      </c>
      <c r="Y133" s="178" t="str">
        <f t="shared" si="23"/>
        <v/>
      </c>
      <c r="Z133" s="22">
        <f t="shared" si="17"/>
        <v>0</v>
      </c>
      <c r="AA133" s="22" t="str">
        <f t="shared" si="18"/>
        <v/>
      </c>
      <c r="AG133" s="43" t="b">
        <f t="shared" si="19"/>
        <v>0</v>
      </c>
      <c r="AH133" s="93" t="b">
        <f t="shared" si="20"/>
        <v>0</v>
      </c>
      <c r="AI133" s="130" t="str">
        <f t="shared" si="21"/>
        <v/>
      </c>
      <c r="AJ133" s="116">
        <f t="shared" si="22"/>
        <v>0</v>
      </c>
      <c r="AK133" s="130" t="str">
        <f t="shared" si="24"/>
        <v/>
      </c>
      <c r="AL133" s="110"/>
    </row>
    <row r="134" spans="2:38" x14ac:dyDescent="0.25">
      <c r="B134" s="25" t="str">
        <f>IFERROR(INDEX('1 - Project Details and Scoring'!$B$18:$B$501,(MATCH('2 - Planting Details'!$Z134,'1 - Project Details and Scoring'!$C$18:C$501,0))),"")</f>
        <v/>
      </c>
      <c r="C134" s="38"/>
      <c r="D134" s="25" t="str">
        <f>IFERROR(INDEX('1 - Project Details and Scoring'!$D$18:$D$501,(MATCH('2 - Planting Details'!$Z134,'1 - Project Details and Scoring'!$C$18:C$501,0))),"")</f>
        <v/>
      </c>
      <c r="E134" s="195"/>
      <c r="F134" s="196"/>
      <c r="G134" s="38"/>
      <c r="H134" s="38"/>
      <c r="I134" s="177">
        <f t="shared" si="14"/>
        <v>0</v>
      </c>
      <c r="J134" s="48"/>
      <c r="K134" s="198"/>
      <c r="L134" s="197"/>
      <c r="M134" s="40"/>
      <c r="N134" s="40"/>
      <c r="O134" s="177">
        <f t="shared" si="15"/>
        <v>0</v>
      </c>
      <c r="P134" s="48"/>
      <c r="Q134" s="198"/>
      <c r="R134" s="197"/>
      <c r="S134" s="40"/>
      <c r="T134" s="40"/>
      <c r="U134" s="177">
        <f t="shared" si="16"/>
        <v>0</v>
      </c>
      <c r="V134" s="48"/>
      <c r="W134" s="198"/>
      <c r="X134" s="199">
        <f t="shared" si="25"/>
        <v>0</v>
      </c>
      <c r="Y134" s="178" t="str">
        <f t="shared" si="23"/>
        <v/>
      </c>
      <c r="Z134" s="22">
        <f t="shared" si="17"/>
        <v>0</v>
      </c>
      <c r="AA134" s="22" t="str">
        <f t="shared" si="18"/>
        <v/>
      </c>
      <c r="AG134" s="43" t="b">
        <f t="shared" si="19"/>
        <v>0</v>
      </c>
      <c r="AH134" s="93" t="b">
        <f t="shared" si="20"/>
        <v>0</v>
      </c>
      <c r="AI134" s="130" t="str">
        <f t="shared" si="21"/>
        <v/>
      </c>
      <c r="AJ134" s="116">
        <f t="shared" si="22"/>
        <v>0</v>
      </c>
      <c r="AK134" s="130" t="str">
        <f t="shared" si="24"/>
        <v/>
      </c>
      <c r="AL134" s="110"/>
    </row>
    <row r="135" spans="2:38" x14ac:dyDescent="0.25">
      <c r="B135" s="25" t="str">
        <f>IFERROR(INDEX('1 - Project Details and Scoring'!$B$18:$B$501,(MATCH('2 - Planting Details'!$Z135,'1 - Project Details and Scoring'!$C$18:C$501,0))),"")</f>
        <v/>
      </c>
      <c r="C135" s="38"/>
      <c r="D135" s="25" t="str">
        <f>IFERROR(INDEX('1 - Project Details and Scoring'!$D$18:$D$501,(MATCH('2 - Planting Details'!$Z135,'1 - Project Details and Scoring'!$C$18:C$501,0))),"")</f>
        <v/>
      </c>
      <c r="E135" s="195"/>
      <c r="F135" s="196"/>
      <c r="G135" s="38"/>
      <c r="H135" s="38"/>
      <c r="I135" s="177">
        <f t="shared" si="14"/>
        <v>0</v>
      </c>
      <c r="J135" s="48"/>
      <c r="K135" s="198"/>
      <c r="L135" s="197"/>
      <c r="M135" s="40"/>
      <c r="N135" s="40"/>
      <c r="O135" s="177">
        <f t="shared" si="15"/>
        <v>0</v>
      </c>
      <c r="P135" s="48"/>
      <c r="Q135" s="198"/>
      <c r="R135" s="197"/>
      <c r="S135" s="40"/>
      <c r="T135" s="40"/>
      <c r="U135" s="177">
        <f t="shared" si="16"/>
        <v>0</v>
      </c>
      <c r="V135" s="48"/>
      <c r="W135" s="198"/>
      <c r="X135" s="199">
        <f t="shared" si="25"/>
        <v>0</v>
      </c>
      <c r="Y135" s="178" t="str">
        <f t="shared" si="23"/>
        <v/>
      </c>
      <c r="Z135" s="22">
        <f t="shared" si="17"/>
        <v>0</v>
      </c>
      <c r="AA135" s="22" t="str">
        <f t="shared" si="18"/>
        <v/>
      </c>
      <c r="AG135" s="43" t="b">
        <f t="shared" si="19"/>
        <v>0</v>
      </c>
      <c r="AH135" s="93" t="b">
        <f t="shared" si="20"/>
        <v>0</v>
      </c>
      <c r="AI135" s="130" t="str">
        <f t="shared" si="21"/>
        <v/>
      </c>
      <c r="AJ135" s="116">
        <f t="shared" si="22"/>
        <v>0</v>
      </c>
      <c r="AK135" s="130" t="str">
        <f t="shared" si="24"/>
        <v/>
      </c>
      <c r="AL135" s="110"/>
    </row>
    <row r="136" spans="2:38" x14ac:dyDescent="0.25">
      <c r="B136" s="25" t="str">
        <f>IFERROR(INDEX('1 - Project Details and Scoring'!$B$18:$B$501,(MATCH('2 - Planting Details'!$Z136,'1 - Project Details and Scoring'!$C$18:C$501,0))),"")</f>
        <v/>
      </c>
      <c r="C136" s="38"/>
      <c r="D136" s="25" t="str">
        <f>IFERROR(INDEX('1 - Project Details and Scoring'!$D$18:$D$501,(MATCH('2 - Planting Details'!$Z136,'1 - Project Details and Scoring'!$C$18:C$501,0))),"")</f>
        <v/>
      </c>
      <c r="E136" s="195"/>
      <c r="F136" s="196"/>
      <c r="G136" s="38"/>
      <c r="H136" s="38"/>
      <c r="I136" s="177">
        <f t="shared" si="14"/>
        <v>0</v>
      </c>
      <c r="J136" s="48"/>
      <c r="K136" s="198"/>
      <c r="L136" s="197"/>
      <c r="M136" s="40"/>
      <c r="N136" s="40"/>
      <c r="O136" s="177">
        <f t="shared" si="15"/>
        <v>0</v>
      </c>
      <c r="P136" s="48"/>
      <c r="Q136" s="198"/>
      <c r="R136" s="197"/>
      <c r="S136" s="40"/>
      <c r="T136" s="40"/>
      <c r="U136" s="177">
        <f t="shared" si="16"/>
        <v>0</v>
      </c>
      <c r="V136" s="48"/>
      <c r="W136" s="198"/>
      <c r="X136" s="199">
        <f t="shared" si="25"/>
        <v>0</v>
      </c>
      <c r="Y136" s="178" t="str">
        <f t="shared" si="23"/>
        <v/>
      </c>
      <c r="Z136" s="22">
        <f t="shared" si="17"/>
        <v>0</v>
      </c>
      <c r="AA136" s="22" t="str">
        <f t="shared" si="18"/>
        <v/>
      </c>
      <c r="AG136" s="43" t="b">
        <f t="shared" si="19"/>
        <v>0</v>
      </c>
      <c r="AH136" s="93" t="b">
        <f t="shared" si="20"/>
        <v>0</v>
      </c>
      <c r="AI136" s="130" t="str">
        <f t="shared" si="21"/>
        <v/>
      </c>
      <c r="AJ136" s="116">
        <f t="shared" si="22"/>
        <v>0</v>
      </c>
      <c r="AK136" s="130" t="str">
        <f t="shared" si="24"/>
        <v/>
      </c>
      <c r="AL136" s="110"/>
    </row>
    <row r="137" spans="2:38" x14ac:dyDescent="0.25">
      <c r="B137" s="25" t="str">
        <f>IFERROR(INDEX('1 - Project Details and Scoring'!$B$18:$B$501,(MATCH('2 - Planting Details'!$Z137,'1 - Project Details and Scoring'!$C$18:C$501,0))),"")</f>
        <v/>
      </c>
      <c r="C137" s="38"/>
      <c r="D137" s="25" t="str">
        <f>IFERROR(INDEX('1 - Project Details and Scoring'!$D$18:$D$501,(MATCH('2 - Planting Details'!$Z137,'1 - Project Details and Scoring'!$C$18:C$501,0))),"")</f>
        <v/>
      </c>
      <c r="E137" s="195"/>
      <c r="F137" s="196"/>
      <c r="G137" s="38"/>
      <c r="H137" s="38"/>
      <c r="I137" s="177">
        <f t="shared" si="14"/>
        <v>0</v>
      </c>
      <c r="J137" s="48"/>
      <c r="K137" s="198"/>
      <c r="L137" s="197"/>
      <c r="M137" s="40"/>
      <c r="N137" s="40"/>
      <c r="O137" s="177">
        <f t="shared" si="15"/>
        <v>0</v>
      </c>
      <c r="P137" s="48"/>
      <c r="Q137" s="198"/>
      <c r="R137" s="197"/>
      <c r="S137" s="40"/>
      <c r="T137" s="40"/>
      <c r="U137" s="177">
        <f t="shared" si="16"/>
        <v>0</v>
      </c>
      <c r="V137" s="48"/>
      <c r="W137" s="198"/>
      <c r="X137" s="199">
        <f t="shared" si="25"/>
        <v>0</v>
      </c>
      <c r="Y137" s="178" t="str">
        <f t="shared" si="23"/>
        <v/>
      </c>
      <c r="Z137" s="22">
        <f t="shared" si="17"/>
        <v>0</v>
      </c>
      <c r="AA137" s="22" t="str">
        <f t="shared" si="18"/>
        <v/>
      </c>
      <c r="AG137" s="43" t="b">
        <f t="shared" si="19"/>
        <v>0</v>
      </c>
      <c r="AH137" s="93" t="b">
        <f t="shared" si="20"/>
        <v>0</v>
      </c>
      <c r="AI137" s="130" t="str">
        <f t="shared" si="21"/>
        <v/>
      </c>
      <c r="AJ137" s="116">
        <f t="shared" si="22"/>
        <v>0</v>
      </c>
      <c r="AK137" s="130" t="str">
        <f t="shared" si="24"/>
        <v/>
      </c>
      <c r="AL137" s="110"/>
    </row>
    <row r="138" spans="2:38" x14ac:dyDescent="0.25">
      <c r="B138" s="25" t="str">
        <f>IFERROR(INDEX('1 - Project Details and Scoring'!$B$18:$B$501,(MATCH('2 - Planting Details'!$Z138,'1 - Project Details and Scoring'!$C$18:C$501,0))),"")</f>
        <v/>
      </c>
      <c r="C138" s="38"/>
      <c r="D138" s="25" t="str">
        <f>IFERROR(INDEX('1 - Project Details and Scoring'!$D$18:$D$501,(MATCH('2 - Planting Details'!$Z138,'1 - Project Details and Scoring'!$C$18:C$501,0))),"")</f>
        <v/>
      </c>
      <c r="E138" s="195"/>
      <c r="F138" s="196"/>
      <c r="G138" s="38"/>
      <c r="H138" s="38"/>
      <c r="I138" s="177">
        <f t="shared" si="14"/>
        <v>0</v>
      </c>
      <c r="J138" s="48"/>
      <c r="K138" s="198"/>
      <c r="L138" s="197"/>
      <c r="M138" s="40"/>
      <c r="N138" s="40"/>
      <c r="O138" s="177">
        <f t="shared" si="15"/>
        <v>0</v>
      </c>
      <c r="P138" s="48"/>
      <c r="Q138" s="198"/>
      <c r="R138" s="197"/>
      <c r="S138" s="40"/>
      <c r="T138" s="40"/>
      <c r="U138" s="177">
        <f t="shared" si="16"/>
        <v>0</v>
      </c>
      <c r="V138" s="48"/>
      <c r="W138" s="198"/>
      <c r="X138" s="199">
        <f t="shared" si="25"/>
        <v>0</v>
      </c>
      <c r="Y138" s="178" t="str">
        <f t="shared" si="23"/>
        <v/>
      </c>
      <c r="Z138" s="22">
        <f t="shared" si="17"/>
        <v>0</v>
      </c>
      <c r="AA138" s="22" t="str">
        <f t="shared" si="18"/>
        <v/>
      </c>
      <c r="AG138" s="43" t="b">
        <f t="shared" si="19"/>
        <v>0</v>
      </c>
      <c r="AH138" s="93" t="b">
        <f t="shared" si="20"/>
        <v>0</v>
      </c>
      <c r="AI138" s="130" t="str">
        <f t="shared" si="21"/>
        <v/>
      </c>
      <c r="AJ138" s="116">
        <f t="shared" si="22"/>
        <v>0</v>
      </c>
      <c r="AK138" s="130" t="str">
        <f t="shared" si="24"/>
        <v/>
      </c>
      <c r="AL138" s="110"/>
    </row>
    <row r="139" spans="2:38" x14ac:dyDescent="0.25">
      <c r="B139" s="25" t="str">
        <f>IFERROR(INDEX('1 - Project Details and Scoring'!$B$18:$B$501,(MATCH('2 - Planting Details'!$Z139,'1 - Project Details and Scoring'!$C$18:C$501,0))),"")</f>
        <v/>
      </c>
      <c r="C139" s="38"/>
      <c r="D139" s="25" t="str">
        <f>IFERROR(INDEX('1 - Project Details and Scoring'!$D$18:$D$501,(MATCH('2 - Planting Details'!$Z139,'1 - Project Details and Scoring'!$C$18:C$501,0))),"")</f>
        <v/>
      </c>
      <c r="E139" s="195"/>
      <c r="F139" s="196"/>
      <c r="G139" s="38"/>
      <c r="H139" s="38"/>
      <c r="I139" s="177">
        <f t="shared" si="14"/>
        <v>0</v>
      </c>
      <c r="J139" s="48"/>
      <c r="K139" s="198"/>
      <c r="L139" s="197"/>
      <c r="M139" s="40"/>
      <c r="N139" s="40"/>
      <c r="O139" s="177">
        <f t="shared" si="15"/>
        <v>0</v>
      </c>
      <c r="P139" s="48"/>
      <c r="Q139" s="198"/>
      <c r="R139" s="197"/>
      <c r="S139" s="40"/>
      <c r="T139" s="40"/>
      <c r="U139" s="177">
        <f t="shared" si="16"/>
        <v>0</v>
      </c>
      <c r="V139" s="48"/>
      <c r="W139" s="198"/>
      <c r="X139" s="199">
        <f t="shared" si="25"/>
        <v>0</v>
      </c>
      <c r="Y139" s="178" t="str">
        <f t="shared" si="23"/>
        <v/>
      </c>
      <c r="Z139" s="22">
        <f t="shared" si="17"/>
        <v>0</v>
      </c>
      <c r="AA139" s="22" t="str">
        <f t="shared" si="18"/>
        <v/>
      </c>
      <c r="AG139" s="43" t="b">
        <f t="shared" si="19"/>
        <v>0</v>
      </c>
      <c r="AH139" s="93" t="b">
        <f t="shared" si="20"/>
        <v>0</v>
      </c>
      <c r="AI139" s="130" t="str">
        <f t="shared" si="21"/>
        <v/>
      </c>
      <c r="AJ139" s="116">
        <f t="shared" si="22"/>
        <v>0</v>
      </c>
      <c r="AK139" s="130" t="str">
        <f t="shared" si="24"/>
        <v/>
      </c>
      <c r="AL139" s="110"/>
    </row>
    <row r="140" spans="2:38" x14ac:dyDescent="0.25">
      <c r="B140" s="25" t="str">
        <f>IFERROR(INDEX('1 - Project Details and Scoring'!$B$18:$B$501,(MATCH('2 - Planting Details'!$Z140,'1 - Project Details and Scoring'!$C$18:C$501,0))),"")</f>
        <v/>
      </c>
      <c r="C140" s="38"/>
      <c r="D140" s="25" t="str">
        <f>IFERROR(INDEX('1 - Project Details and Scoring'!$D$18:$D$501,(MATCH('2 - Planting Details'!$Z140,'1 - Project Details and Scoring'!$C$18:C$501,0))),"")</f>
        <v/>
      </c>
      <c r="E140" s="195"/>
      <c r="F140" s="196"/>
      <c r="G140" s="38"/>
      <c r="H140" s="38"/>
      <c r="I140" s="177">
        <f t="shared" si="14"/>
        <v>0</v>
      </c>
      <c r="J140" s="48"/>
      <c r="K140" s="198"/>
      <c r="L140" s="197"/>
      <c r="M140" s="40"/>
      <c r="N140" s="40"/>
      <c r="O140" s="177">
        <f t="shared" si="15"/>
        <v>0</v>
      </c>
      <c r="P140" s="48"/>
      <c r="Q140" s="198"/>
      <c r="R140" s="197"/>
      <c r="S140" s="40"/>
      <c r="T140" s="40"/>
      <c r="U140" s="177">
        <f t="shared" si="16"/>
        <v>0</v>
      </c>
      <c r="V140" s="48"/>
      <c r="W140" s="198"/>
      <c r="X140" s="199">
        <f t="shared" si="25"/>
        <v>0</v>
      </c>
      <c r="Y140" s="178" t="str">
        <f t="shared" si="23"/>
        <v/>
      </c>
      <c r="Z140" s="22">
        <f t="shared" si="17"/>
        <v>0</v>
      </c>
      <c r="AA140" s="22" t="str">
        <f t="shared" si="18"/>
        <v/>
      </c>
      <c r="AG140" s="43" t="b">
        <f t="shared" si="19"/>
        <v>0</v>
      </c>
      <c r="AH140" s="93" t="b">
        <f t="shared" si="20"/>
        <v>0</v>
      </c>
      <c r="AI140" s="130" t="str">
        <f t="shared" si="21"/>
        <v/>
      </c>
      <c r="AJ140" s="116">
        <f t="shared" si="22"/>
        <v>0</v>
      </c>
      <c r="AK140" s="130" t="str">
        <f t="shared" si="24"/>
        <v/>
      </c>
      <c r="AL140" s="110"/>
    </row>
    <row r="141" spans="2:38" x14ac:dyDescent="0.25">
      <c r="B141" s="25" t="str">
        <f>IFERROR(INDEX('1 - Project Details and Scoring'!$B$18:$B$501,(MATCH('2 - Planting Details'!$Z141,'1 - Project Details and Scoring'!$C$18:C$501,0))),"")</f>
        <v/>
      </c>
      <c r="C141" s="38"/>
      <c r="D141" s="25" t="str">
        <f>IFERROR(INDEX('1 - Project Details and Scoring'!$D$18:$D$501,(MATCH('2 - Planting Details'!$Z141,'1 - Project Details and Scoring'!$C$18:C$501,0))),"")</f>
        <v/>
      </c>
      <c r="E141" s="195"/>
      <c r="F141" s="196"/>
      <c r="G141" s="38"/>
      <c r="H141" s="38"/>
      <c r="I141" s="177">
        <f t="shared" si="14"/>
        <v>0</v>
      </c>
      <c r="J141" s="48"/>
      <c r="K141" s="198"/>
      <c r="L141" s="197"/>
      <c r="M141" s="40"/>
      <c r="N141" s="40"/>
      <c r="O141" s="177">
        <f t="shared" si="15"/>
        <v>0</v>
      </c>
      <c r="P141" s="48"/>
      <c r="Q141" s="198"/>
      <c r="R141" s="197"/>
      <c r="S141" s="40"/>
      <c r="T141" s="40"/>
      <c r="U141" s="177">
        <f t="shared" si="16"/>
        <v>0</v>
      </c>
      <c r="V141" s="48"/>
      <c r="W141" s="198"/>
      <c r="X141" s="199">
        <f t="shared" si="25"/>
        <v>0</v>
      </c>
      <c r="Y141" s="178" t="str">
        <f t="shared" si="23"/>
        <v/>
      </c>
      <c r="Z141" s="22">
        <f t="shared" si="17"/>
        <v>0</v>
      </c>
      <c r="AA141" s="22" t="str">
        <f t="shared" si="18"/>
        <v/>
      </c>
      <c r="AG141" s="43" t="b">
        <f t="shared" si="19"/>
        <v>0</v>
      </c>
      <c r="AH141" s="93" t="b">
        <f t="shared" si="20"/>
        <v>0</v>
      </c>
      <c r="AI141" s="130" t="str">
        <f t="shared" si="21"/>
        <v/>
      </c>
      <c r="AJ141" s="116">
        <f t="shared" si="22"/>
        <v>0</v>
      </c>
      <c r="AK141" s="130" t="str">
        <f t="shared" si="24"/>
        <v/>
      </c>
      <c r="AL141" s="110"/>
    </row>
    <row r="142" spans="2:38" x14ac:dyDescent="0.25">
      <c r="B142" s="25" t="str">
        <f>IFERROR(INDEX('1 - Project Details and Scoring'!$B$18:$B$501,(MATCH('2 - Planting Details'!$Z142,'1 - Project Details and Scoring'!$C$18:C$501,0))),"")</f>
        <v/>
      </c>
      <c r="C142" s="38"/>
      <c r="D142" s="25" t="str">
        <f>IFERROR(INDEX('1 - Project Details and Scoring'!$D$18:$D$501,(MATCH('2 - Planting Details'!$Z142,'1 - Project Details and Scoring'!$C$18:C$501,0))),"")</f>
        <v/>
      </c>
      <c r="E142" s="195"/>
      <c r="F142" s="196"/>
      <c r="G142" s="38"/>
      <c r="H142" s="38"/>
      <c r="I142" s="177">
        <f t="shared" si="14"/>
        <v>0</v>
      </c>
      <c r="J142" s="48"/>
      <c r="K142" s="198"/>
      <c r="L142" s="197"/>
      <c r="M142" s="40"/>
      <c r="N142" s="40"/>
      <c r="O142" s="177">
        <f t="shared" si="15"/>
        <v>0</v>
      </c>
      <c r="P142" s="48"/>
      <c r="Q142" s="198"/>
      <c r="R142" s="197"/>
      <c r="S142" s="40"/>
      <c r="T142" s="40"/>
      <c r="U142" s="177">
        <f t="shared" si="16"/>
        <v>0</v>
      </c>
      <c r="V142" s="48"/>
      <c r="W142" s="198"/>
      <c r="X142" s="199">
        <f t="shared" si="25"/>
        <v>0</v>
      </c>
      <c r="Y142" s="178" t="str">
        <f t="shared" si="23"/>
        <v/>
      </c>
      <c r="Z142" s="22">
        <f t="shared" si="17"/>
        <v>0</v>
      </c>
      <c r="AA142" s="22" t="str">
        <f t="shared" si="18"/>
        <v/>
      </c>
      <c r="AG142" s="43" t="b">
        <f t="shared" si="19"/>
        <v>0</v>
      </c>
      <c r="AH142" s="93" t="b">
        <f t="shared" si="20"/>
        <v>0</v>
      </c>
      <c r="AI142" s="130" t="str">
        <f t="shared" si="21"/>
        <v/>
      </c>
      <c r="AJ142" s="116">
        <f t="shared" si="22"/>
        <v>0</v>
      </c>
      <c r="AK142" s="130" t="str">
        <f t="shared" si="24"/>
        <v/>
      </c>
      <c r="AL142" s="110"/>
    </row>
    <row r="143" spans="2:38" x14ac:dyDescent="0.25">
      <c r="B143" s="25" t="str">
        <f>IFERROR(INDEX('1 - Project Details and Scoring'!$B$18:$B$501,(MATCH('2 - Planting Details'!$Z143,'1 - Project Details and Scoring'!$C$18:C$501,0))),"")</f>
        <v/>
      </c>
      <c r="C143" s="38"/>
      <c r="D143" s="25" t="str">
        <f>IFERROR(INDEX('1 - Project Details and Scoring'!$D$18:$D$501,(MATCH('2 - Planting Details'!$Z143,'1 - Project Details and Scoring'!$C$18:C$501,0))),"")</f>
        <v/>
      </c>
      <c r="E143" s="195"/>
      <c r="F143" s="196"/>
      <c r="G143" s="38"/>
      <c r="H143" s="38"/>
      <c r="I143" s="177">
        <f t="shared" si="14"/>
        <v>0</v>
      </c>
      <c r="J143" s="48"/>
      <c r="K143" s="198"/>
      <c r="L143" s="197"/>
      <c r="M143" s="40"/>
      <c r="N143" s="40"/>
      <c r="O143" s="177">
        <f t="shared" si="15"/>
        <v>0</v>
      </c>
      <c r="P143" s="48"/>
      <c r="Q143" s="198"/>
      <c r="R143" s="197"/>
      <c r="S143" s="40"/>
      <c r="T143" s="40"/>
      <c r="U143" s="177">
        <f t="shared" si="16"/>
        <v>0</v>
      </c>
      <c r="V143" s="48"/>
      <c r="W143" s="198"/>
      <c r="X143" s="199">
        <f t="shared" si="25"/>
        <v>0</v>
      </c>
      <c r="Y143" s="178" t="str">
        <f t="shared" si="23"/>
        <v/>
      </c>
      <c r="Z143" s="22">
        <f t="shared" si="17"/>
        <v>0</v>
      </c>
      <c r="AA143" s="22" t="str">
        <f t="shared" si="18"/>
        <v/>
      </c>
      <c r="AG143" s="43" t="b">
        <f t="shared" si="19"/>
        <v>0</v>
      </c>
      <c r="AH143" s="93" t="b">
        <f t="shared" si="20"/>
        <v>0</v>
      </c>
      <c r="AI143" s="130" t="str">
        <f t="shared" si="21"/>
        <v/>
      </c>
      <c r="AJ143" s="116">
        <f t="shared" si="22"/>
        <v>0</v>
      </c>
      <c r="AK143" s="130" t="str">
        <f t="shared" si="24"/>
        <v/>
      </c>
      <c r="AL143" s="110"/>
    </row>
    <row r="144" spans="2:38" x14ac:dyDescent="0.25">
      <c r="B144" s="25" t="str">
        <f>IFERROR(INDEX('1 - Project Details and Scoring'!$B$18:$B$501,(MATCH('2 - Planting Details'!$Z144,'1 - Project Details and Scoring'!$C$18:C$501,0))),"")</f>
        <v/>
      </c>
      <c r="C144" s="38"/>
      <c r="D144" s="25" t="str">
        <f>IFERROR(INDEX('1 - Project Details and Scoring'!$D$18:$D$501,(MATCH('2 - Planting Details'!$Z144,'1 - Project Details and Scoring'!$C$18:C$501,0))),"")</f>
        <v/>
      </c>
      <c r="E144" s="195"/>
      <c r="F144" s="196"/>
      <c r="G144" s="38"/>
      <c r="H144" s="38"/>
      <c r="I144" s="177">
        <f t="shared" si="14"/>
        <v>0</v>
      </c>
      <c r="J144" s="48"/>
      <c r="K144" s="198"/>
      <c r="L144" s="197"/>
      <c r="M144" s="40"/>
      <c r="N144" s="40"/>
      <c r="O144" s="177">
        <f t="shared" si="15"/>
        <v>0</v>
      </c>
      <c r="P144" s="48"/>
      <c r="Q144" s="198"/>
      <c r="R144" s="197"/>
      <c r="S144" s="40"/>
      <c r="T144" s="40"/>
      <c r="U144" s="177">
        <f t="shared" si="16"/>
        <v>0</v>
      </c>
      <c r="V144" s="48"/>
      <c r="W144" s="198"/>
      <c r="X144" s="199">
        <f t="shared" si="25"/>
        <v>0</v>
      </c>
      <c r="Y144" s="178" t="str">
        <f t="shared" si="23"/>
        <v/>
      </c>
      <c r="Z144" s="22">
        <f t="shared" si="17"/>
        <v>0</v>
      </c>
      <c r="AA144" s="22" t="str">
        <f t="shared" si="18"/>
        <v/>
      </c>
      <c r="AG144" s="43" t="b">
        <f t="shared" si="19"/>
        <v>0</v>
      </c>
      <c r="AH144" s="93" t="b">
        <f t="shared" si="20"/>
        <v>0</v>
      </c>
      <c r="AI144" s="130" t="str">
        <f t="shared" si="21"/>
        <v/>
      </c>
      <c r="AJ144" s="116">
        <f t="shared" si="22"/>
        <v>0</v>
      </c>
      <c r="AK144" s="130" t="str">
        <f t="shared" si="24"/>
        <v/>
      </c>
      <c r="AL144" s="110"/>
    </row>
    <row r="145" spans="2:38" x14ac:dyDescent="0.25">
      <c r="B145" s="25" t="str">
        <f>IFERROR(INDEX('1 - Project Details and Scoring'!$B$18:$B$501,(MATCH('2 - Planting Details'!$Z145,'1 - Project Details and Scoring'!$C$18:C$501,0))),"")</f>
        <v/>
      </c>
      <c r="C145" s="38"/>
      <c r="D145" s="25" t="str">
        <f>IFERROR(INDEX('1 - Project Details and Scoring'!$D$18:$D$501,(MATCH('2 - Planting Details'!$Z145,'1 - Project Details and Scoring'!$C$18:C$501,0))),"")</f>
        <v/>
      </c>
      <c r="E145" s="195"/>
      <c r="F145" s="196"/>
      <c r="G145" s="38"/>
      <c r="H145" s="38"/>
      <c r="I145" s="177">
        <f t="shared" si="14"/>
        <v>0</v>
      </c>
      <c r="J145" s="48"/>
      <c r="K145" s="198"/>
      <c r="L145" s="197"/>
      <c r="M145" s="40"/>
      <c r="N145" s="40"/>
      <c r="O145" s="177">
        <f t="shared" si="15"/>
        <v>0</v>
      </c>
      <c r="P145" s="48"/>
      <c r="Q145" s="198"/>
      <c r="R145" s="197"/>
      <c r="S145" s="40"/>
      <c r="T145" s="40"/>
      <c r="U145" s="177">
        <f t="shared" si="16"/>
        <v>0</v>
      </c>
      <c r="V145" s="48"/>
      <c r="W145" s="198"/>
      <c r="X145" s="199">
        <f t="shared" si="25"/>
        <v>0</v>
      </c>
      <c r="Y145" s="178" t="str">
        <f t="shared" si="23"/>
        <v/>
      </c>
      <c r="Z145" s="22">
        <f t="shared" si="17"/>
        <v>0</v>
      </c>
      <c r="AA145" s="22" t="str">
        <f t="shared" si="18"/>
        <v/>
      </c>
      <c r="AG145" s="43" t="b">
        <f t="shared" si="19"/>
        <v>0</v>
      </c>
      <c r="AH145" s="93" t="b">
        <f t="shared" si="20"/>
        <v>0</v>
      </c>
      <c r="AI145" s="130" t="str">
        <f t="shared" si="21"/>
        <v/>
      </c>
      <c r="AJ145" s="116">
        <f t="shared" si="22"/>
        <v>0</v>
      </c>
      <c r="AK145" s="130" t="str">
        <f t="shared" si="24"/>
        <v/>
      </c>
      <c r="AL145" s="110"/>
    </row>
    <row r="146" spans="2:38" x14ac:dyDescent="0.25">
      <c r="B146" s="25" t="str">
        <f>IFERROR(INDEX('1 - Project Details and Scoring'!$B$18:$B$501,(MATCH('2 - Planting Details'!$Z146,'1 - Project Details and Scoring'!$C$18:C$501,0))),"")</f>
        <v/>
      </c>
      <c r="C146" s="38"/>
      <c r="D146" s="25" t="str">
        <f>IFERROR(INDEX('1 - Project Details and Scoring'!$D$18:$D$501,(MATCH('2 - Planting Details'!$Z146,'1 - Project Details and Scoring'!$C$18:C$501,0))),"")</f>
        <v/>
      </c>
      <c r="E146" s="195"/>
      <c r="F146" s="196"/>
      <c r="G146" s="38"/>
      <c r="H146" s="38"/>
      <c r="I146" s="177">
        <f t="shared" ref="I146:I209" si="26">F146*Standard</f>
        <v>0</v>
      </c>
      <c r="J146" s="48"/>
      <c r="K146" s="198"/>
      <c r="L146" s="197"/>
      <c r="M146" s="40"/>
      <c r="N146" s="40"/>
      <c r="O146" s="177">
        <f t="shared" ref="O146:O209" si="27">L146*Feather</f>
        <v>0</v>
      </c>
      <c r="P146" s="48"/>
      <c r="Q146" s="198"/>
      <c r="R146" s="197"/>
      <c r="S146" s="40"/>
      <c r="T146" s="40"/>
      <c r="U146" s="177">
        <f t="shared" ref="U146:U209" si="28">R146*Whip</f>
        <v>0</v>
      </c>
      <c r="V146" s="48"/>
      <c r="W146" s="198"/>
      <c r="X146" s="199">
        <f t="shared" si="25"/>
        <v>0</v>
      </c>
      <c r="Y146" s="178" t="str">
        <f t="shared" si="23"/>
        <v/>
      </c>
      <c r="Z146" s="22">
        <f t="shared" ref="Z146:Z209" si="29">C146</f>
        <v>0</v>
      </c>
      <c r="AA146" s="22" t="str">
        <f t="shared" ref="AA146:AA209" si="30">D146</f>
        <v/>
      </c>
      <c r="AG146" s="43" t="b">
        <f t="shared" ref="AG146:AG209" si="31">IF(F146&gt;0,
IF(F146&lt;10,"Error",
IF(F146&gt;=10,"Yes",
"")))</f>
        <v>0</v>
      </c>
      <c r="AH146" s="93" t="b">
        <f t="shared" ref="AH146:AH209" si="32">IF(SUM(L146,R146)&gt;0,
IF(SUM(L146,R146)&gt;=150,"Yes",
IF(SUM(L146,R146)&lt;150,"Error",
"")))</f>
        <v>0</v>
      </c>
      <c r="AI146" s="130" t="str">
        <f t="shared" ref="AI146:AI209" si="33">IF(AND($AG146="Error",$AH146="Error"),Standard_And_Small_Tree_Error,
IF(AG146="Error",Standard_Tree_Error,
IF(AH146="Error",Small_Tree_Error,
IF(AG146="Yes","Yes",
IF(AH146="Yes","Yes","")))))</f>
        <v/>
      </c>
      <c r="AJ146" s="116">
        <f t="shared" ref="AJ146:AJ209" si="34">((L146*M146*N146)+(R146*S146*T146))/10000</f>
        <v>0</v>
      </c>
      <c r="AK146" s="130" t="str">
        <f t="shared" si="24"/>
        <v/>
      </c>
      <c r="AL146" s="110"/>
    </row>
    <row r="147" spans="2:38" x14ac:dyDescent="0.25">
      <c r="B147" s="25" t="str">
        <f>IFERROR(INDEX('1 - Project Details and Scoring'!$B$18:$B$501,(MATCH('2 - Planting Details'!$Z147,'1 - Project Details and Scoring'!$C$18:C$501,0))),"")</f>
        <v/>
      </c>
      <c r="C147" s="38"/>
      <c r="D147" s="25" t="str">
        <f>IFERROR(INDEX('1 - Project Details and Scoring'!$D$18:$D$501,(MATCH('2 - Planting Details'!$Z147,'1 - Project Details and Scoring'!$C$18:C$501,0))),"")</f>
        <v/>
      </c>
      <c r="E147" s="195"/>
      <c r="F147" s="196"/>
      <c r="G147" s="38"/>
      <c r="H147" s="38"/>
      <c r="I147" s="177">
        <f t="shared" si="26"/>
        <v>0</v>
      </c>
      <c r="J147" s="48"/>
      <c r="K147" s="198"/>
      <c r="L147" s="197"/>
      <c r="M147" s="40"/>
      <c r="N147" s="40"/>
      <c r="O147" s="177">
        <f t="shared" si="27"/>
        <v>0</v>
      </c>
      <c r="P147" s="48"/>
      <c r="Q147" s="198"/>
      <c r="R147" s="197"/>
      <c r="S147" s="40"/>
      <c r="T147" s="40"/>
      <c r="U147" s="177">
        <f t="shared" si="28"/>
        <v>0</v>
      </c>
      <c r="V147" s="48"/>
      <c r="W147" s="198"/>
      <c r="X147" s="199">
        <f t="shared" si="25"/>
        <v>0</v>
      </c>
      <c r="Y147" s="178" t="str">
        <f t="shared" ref="Y147:Y210" si="35">IF(AL147=FALSE,"",AL147)</f>
        <v/>
      </c>
      <c r="Z147" s="22">
        <f t="shared" si="29"/>
        <v>0</v>
      </c>
      <c r="AA147" s="22" t="str">
        <f t="shared" si="30"/>
        <v/>
      </c>
      <c r="AG147" s="43" t="b">
        <f t="shared" si="31"/>
        <v>0</v>
      </c>
      <c r="AH147" s="93" t="b">
        <f t="shared" si="32"/>
        <v>0</v>
      </c>
      <c r="AI147" s="130" t="str">
        <f t="shared" si="33"/>
        <v/>
      </c>
      <c r="AJ147" s="116">
        <f t="shared" si="34"/>
        <v>0</v>
      </c>
      <c r="AK147" s="130" t="str">
        <f t="shared" ref="AK147:AK210" si="36">IF(AJ147=0,"",
IF(AJ147&lt;0.5,"Yes",$AE$20))</f>
        <v/>
      </c>
      <c r="AL147" s="110"/>
    </row>
    <row r="148" spans="2:38" x14ac:dyDescent="0.25">
      <c r="B148" s="25" t="str">
        <f>IFERROR(INDEX('1 - Project Details and Scoring'!$B$18:$B$501,(MATCH('2 - Planting Details'!$Z148,'1 - Project Details and Scoring'!$C$18:C$501,0))),"")</f>
        <v/>
      </c>
      <c r="C148" s="38"/>
      <c r="D148" s="25" t="str">
        <f>IFERROR(INDEX('1 - Project Details and Scoring'!$D$18:$D$501,(MATCH('2 - Planting Details'!$Z148,'1 - Project Details and Scoring'!$C$18:C$501,0))),"")</f>
        <v/>
      </c>
      <c r="E148" s="195"/>
      <c r="F148" s="196"/>
      <c r="G148" s="38"/>
      <c r="H148" s="38"/>
      <c r="I148" s="177">
        <f t="shared" si="26"/>
        <v>0</v>
      </c>
      <c r="J148" s="48"/>
      <c r="K148" s="198"/>
      <c r="L148" s="197"/>
      <c r="M148" s="40"/>
      <c r="N148" s="40"/>
      <c r="O148" s="177">
        <f t="shared" si="27"/>
        <v>0</v>
      </c>
      <c r="P148" s="48"/>
      <c r="Q148" s="198"/>
      <c r="R148" s="197"/>
      <c r="S148" s="40"/>
      <c r="T148" s="40"/>
      <c r="U148" s="177">
        <f t="shared" si="28"/>
        <v>0</v>
      </c>
      <c r="V148" s="48"/>
      <c r="W148" s="198"/>
      <c r="X148" s="199">
        <f t="shared" si="25"/>
        <v>0</v>
      </c>
      <c r="Y148" s="178" t="str">
        <f t="shared" si="35"/>
        <v/>
      </c>
      <c r="Z148" s="22">
        <f t="shared" si="29"/>
        <v>0</v>
      </c>
      <c r="AA148" s="22" t="str">
        <f t="shared" si="30"/>
        <v/>
      </c>
      <c r="AG148" s="43" t="b">
        <f t="shared" si="31"/>
        <v>0</v>
      </c>
      <c r="AH148" s="93" t="b">
        <f t="shared" si="32"/>
        <v>0</v>
      </c>
      <c r="AI148" s="130" t="str">
        <f t="shared" si="33"/>
        <v/>
      </c>
      <c r="AJ148" s="116">
        <f t="shared" si="34"/>
        <v>0</v>
      </c>
      <c r="AK148" s="130" t="str">
        <f t="shared" si="36"/>
        <v/>
      </c>
      <c r="AL148" s="110"/>
    </row>
    <row r="149" spans="2:38" x14ac:dyDescent="0.25">
      <c r="B149" s="25" t="str">
        <f>IFERROR(INDEX('1 - Project Details and Scoring'!$B$18:$B$501,(MATCH('2 - Planting Details'!$Z149,'1 - Project Details and Scoring'!$C$18:C$501,0))),"")</f>
        <v/>
      </c>
      <c r="C149" s="38"/>
      <c r="D149" s="25" t="str">
        <f>IFERROR(INDEX('1 - Project Details and Scoring'!$D$18:$D$501,(MATCH('2 - Planting Details'!$Z149,'1 - Project Details and Scoring'!$C$18:C$501,0))),"")</f>
        <v/>
      </c>
      <c r="E149" s="195"/>
      <c r="F149" s="196"/>
      <c r="G149" s="38"/>
      <c r="H149" s="38"/>
      <c r="I149" s="177">
        <f t="shared" si="26"/>
        <v>0</v>
      </c>
      <c r="J149" s="48"/>
      <c r="K149" s="198"/>
      <c r="L149" s="197"/>
      <c r="M149" s="40"/>
      <c r="N149" s="40"/>
      <c r="O149" s="177">
        <f t="shared" si="27"/>
        <v>0</v>
      </c>
      <c r="P149" s="48"/>
      <c r="Q149" s="198"/>
      <c r="R149" s="197"/>
      <c r="S149" s="40"/>
      <c r="T149" s="40"/>
      <c r="U149" s="177">
        <f t="shared" si="28"/>
        <v>0</v>
      </c>
      <c r="V149" s="48"/>
      <c r="W149" s="198"/>
      <c r="X149" s="199">
        <f t="shared" si="25"/>
        <v>0</v>
      </c>
      <c r="Y149" s="178" t="str">
        <f t="shared" si="35"/>
        <v/>
      </c>
      <c r="Z149" s="22">
        <f t="shared" si="29"/>
        <v>0</v>
      </c>
      <c r="AA149" s="22" t="str">
        <f t="shared" si="30"/>
        <v/>
      </c>
      <c r="AG149" s="43" t="b">
        <f t="shared" si="31"/>
        <v>0</v>
      </c>
      <c r="AH149" s="93" t="b">
        <f t="shared" si="32"/>
        <v>0</v>
      </c>
      <c r="AI149" s="130" t="str">
        <f t="shared" si="33"/>
        <v/>
      </c>
      <c r="AJ149" s="116">
        <f t="shared" si="34"/>
        <v>0</v>
      </c>
      <c r="AK149" s="130" t="str">
        <f t="shared" si="36"/>
        <v/>
      </c>
      <c r="AL149" s="110"/>
    </row>
    <row r="150" spans="2:38" x14ac:dyDescent="0.25">
      <c r="B150" s="25" t="str">
        <f>IFERROR(INDEX('1 - Project Details and Scoring'!$B$18:$B$501,(MATCH('2 - Planting Details'!$Z150,'1 - Project Details and Scoring'!$C$18:C$501,0))),"")</f>
        <v/>
      </c>
      <c r="C150" s="38"/>
      <c r="D150" s="25" t="str">
        <f>IFERROR(INDEX('1 - Project Details and Scoring'!$D$18:$D$501,(MATCH('2 - Planting Details'!$Z150,'1 - Project Details and Scoring'!$C$18:C$501,0))),"")</f>
        <v/>
      </c>
      <c r="E150" s="195"/>
      <c r="F150" s="196"/>
      <c r="G150" s="38"/>
      <c r="H150" s="38"/>
      <c r="I150" s="177">
        <f t="shared" si="26"/>
        <v>0</v>
      </c>
      <c r="J150" s="48"/>
      <c r="K150" s="198"/>
      <c r="L150" s="197"/>
      <c r="M150" s="40"/>
      <c r="N150" s="40"/>
      <c r="O150" s="177">
        <f t="shared" si="27"/>
        <v>0</v>
      </c>
      <c r="P150" s="48"/>
      <c r="Q150" s="198"/>
      <c r="R150" s="197"/>
      <c r="S150" s="40"/>
      <c r="T150" s="40"/>
      <c r="U150" s="177">
        <f t="shared" si="28"/>
        <v>0</v>
      </c>
      <c r="V150" s="48"/>
      <c r="W150" s="198"/>
      <c r="X150" s="199">
        <f t="shared" si="25"/>
        <v>0</v>
      </c>
      <c r="Y150" s="178" t="str">
        <f t="shared" si="35"/>
        <v/>
      </c>
      <c r="Z150" s="22">
        <f t="shared" si="29"/>
        <v>0</v>
      </c>
      <c r="AA150" s="22" t="str">
        <f t="shared" si="30"/>
        <v/>
      </c>
      <c r="AG150" s="43" t="b">
        <f t="shared" si="31"/>
        <v>0</v>
      </c>
      <c r="AH150" s="93" t="b">
        <f t="shared" si="32"/>
        <v>0</v>
      </c>
      <c r="AI150" s="130" t="str">
        <f t="shared" si="33"/>
        <v/>
      </c>
      <c r="AJ150" s="116">
        <f t="shared" si="34"/>
        <v>0</v>
      </c>
      <c r="AK150" s="130" t="str">
        <f t="shared" si="36"/>
        <v/>
      </c>
      <c r="AL150" s="110"/>
    </row>
    <row r="151" spans="2:38" x14ac:dyDescent="0.25">
      <c r="B151" s="25" t="str">
        <f>IFERROR(INDEX('1 - Project Details and Scoring'!$B$18:$B$501,(MATCH('2 - Planting Details'!$Z151,'1 - Project Details and Scoring'!$C$18:C$501,0))),"")</f>
        <v/>
      </c>
      <c r="C151" s="38"/>
      <c r="D151" s="25" t="str">
        <f>IFERROR(INDEX('1 - Project Details and Scoring'!$D$18:$D$501,(MATCH('2 - Planting Details'!$Z151,'1 - Project Details and Scoring'!$C$18:C$501,0))),"")</f>
        <v/>
      </c>
      <c r="E151" s="195"/>
      <c r="F151" s="196"/>
      <c r="G151" s="38"/>
      <c r="H151" s="38"/>
      <c r="I151" s="177">
        <f t="shared" si="26"/>
        <v>0</v>
      </c>
      <c r="J151" s="48"/>
      <c r="K151" s="198"/>
      <c r="L151" s="197"/>
      <c r="M151" s="40"/>
      <c r="N151" s="40"/>
      <c r="O151" s="177">
        <f t="shared" si="27"/>
        <v>0</v>
      </c>
      <c r="P151" s="48"/>
      <c r="Q151" s="198"/>
      <c r="R151" s="197"/>
      <c r="S151" s="40"/>
      <c r="T151" s="40"/>
      <c r="U151" s="177">
        <f t="shared" si="28"/>
        <v>0</v>
      </c>
      <c r="V151" s="48"/>
      <c r="W151" s="198"/>
      <c r="X151" s="199">
        <f t="shared" si="25"/>
        <v>0</v>
      </c>
      <c r="Y151" s="178" t="str">
        <f t="shared" si="35"/>
        <v/>
      </c>
      <c r="Z151" s="22">
        <f t="shared" si="29"/>
        <v>0</v>
      </c>
      <c r="AA151" s="22" t="str">
        <f t="shared" si="30"/>
        <v/>
      </c>
      <c r="AG151" s="43" t="b">
        <f t="shared" si="31"/>
        <v>0</v>
      </c>
      <c r="AH151" s="93" t="b">
        <f t="shared" si="32"/>
        <v>0</v>
      </c>
      <c r="AI151" s="130" t="str">
        <f t="shared" si="33"/>
        <v/>
      </c>
      <c r="AJ151" s="116">
        <f t="shared" si="34"/>
        <v>0</v>
      </c>
      <c r="AK151" s="130" t="str">
        <f t="shared" si="36"/>
        <v/>
      </c>
      <c r="AL151" s="110"/>
    </row>
    <row r="152" spans="2:38" x14ac:dyDescent="0.25">
      <c r="B152" s="25" t="str">
        <f>IFERROR(INDEX('1 - Project Details and Scoring'!$B$18:$B$501,(MATCH('2 - Planting Details'!$Z152,'1 - Project Details and Scoring'!$C$18:C$501,0))),"")</f>
        <v/>
      </c>
      <c r="C152" s="38"/>
      <c r="D152" s="25" t="str">
        <f>IFERROR(INDEX('1 - Project Details and Scoring'!$D$18:$D$501,(MATCH('2 - Planting Details'!$Z152,'1 - Project Details and Scoring'!$C$18:C$501,0))),"")</f>
        <v/>
      </c>
      <c r="E152" s="195"/>
      <c r="F152" s="196"/>
      <c r="G152" s="38"/>
      <c r="H152" s="38"/>
      <c r="I152" s="177">
        <f t="shared" si="26"/>
        <v>0</v>
      </c>
      <c r="J152" s="48"/>
      <c r="K152" s="198"/>
      <c r="L152" s="197"/>
      <c r="M152" s="40"/>
      <c r="N152" s="40"/>
      <c r="O152" s="177">
        <f t="shared" si="27"/>
        <v>0</v>
      </c>
      <c r="P152" s="48"/>
      <c r="Q152" s="198"/>
      <c r="R152" s="197"/>
      <c r="S152" s="40"/>
      <c r="T152" s="40"/>
      <c r="U152" s="177">
        <f t="shared" si="28"/>
        <v>0</v>
      </c>
      <c r="V152" s="48"/>
      <c r="W152" s="198"/>
      <c r="X152" s="199">
        <f t="shared" si="25"/>
        <v>0</v>
      </c>
      <c r="Y152" s="178" t="str">
        <f t="shared" si="35"/>
        <v/>
      </c>
      <c r="Z152" s="22">
        <f t="shared" si="29"/>
        <v>0</v>
      </c>
      <c r="AA152" s="22" t="str">
        <f t="shared" si="30"/>
        <v/>
      </c>
      <c r="AG152" s="43" t="b">
        <f t="shared" si="31"/>
        <v>0</v>
      </c>
      <c r="AH152" s="93" t="b">
        <f t="shared" si="32"/>
        <v>0</v>
      </c>
      <c r="AI152" s="130" t="str">
        <f t="shared" si="33"/>
        <v/>
      </c>
      <c r="AJ152" s="116">
        <f t="shared" si="34"/>
        <v>0</v>
      </c>
      <c r="AK152" s="130" t="str">
        <f t="shared" si="36"/>
        <v/>
      </c>
      <c r="AL152" s="110"/>
    </row>
    <row r="153" spans="2:38" x14ac:dyDescent="0.25">
      <c r="B153" s="25" t="str">
        <f>IFERROR(INDEX('1 - Project Details and Scoring'!$B$18:$B$501,(MATCH('2 - Planting Details'!$Z153,'1 - Project Details and Scoring'!$C$18:C$501,0))),"")</f>
        <v/>
      </c>
      <c r="C153" s="38"/>
      <c r="D153" s="25" t="str">
        <f>IFERROR(INDEX('1 - Project Details and Scoring'!$D$18:$D$501,(MATCH('2 - Planting Details'!$Z153,'1 - Project Details and Scoring'!$C$18:C$501,0))),"")</f>
        <v/>
      </c>
      <c r="E153" s="195"/>
      <c r="F153" s="196"/>
      <c r="G153" s="38"/>
      <c r="H153" s="38"/>
      <c r="I153" s="177">
        <f t="shared" si="26"/>
        <v>0</v>
      </c>
      <c r="J153" s="48"/>
      <c r="K153" s="198"/>
      <c r="L153" s="197"/>
      <c r="M153" s="40"/>
      <c r="N153" s="40"/>
      <c r="O153" s="177">
        <f t="shared" si="27"/>
        <v>0</v>
      </c>
      <c r="P153" s="48"/>
      <c r="Q153" s="198"/>
      <c r="R153" s="197"/>
      <c r="S153" s="40"/>
      <c r="T153" s="40"/>
      <c r="U153" s="177">
        <f t="shared" si="28"/>
        <v>0</v>
      </c>
      <c r="V153" s="48"/>
      <c r="W153" s="198"/>
      <c r="X153" s="199">
        <f t="shared" si="25"/>
        <v>0</v>
      </c>
      <c r="Y153" s="178" t="str">
        <f t="shared" si="35"/>
        <v/>
      </c>
      <c r="Z153" s="22">
        <f t="shared" si="29"/>
        <v>0</v>
      </c>
      <c r="AA153" s="22" t="str">
        <f t="shared" si="30"/>
        <v/>
      </c>
      <c r="AG153" s="43" t="b">
        <f t="shared" si="31"/>
        <v>0</v>
      </c>
      <c r="AH153" s="93" t="b">
        <f t="shared" si="32"/>
        <v>0</v>
      </c>
      <c r="AI153" s="130" t="str">
        <f t="shared" si="33"/>
        <v/>
      </c>
      <c r="AJ153" s="116">
        <f t="shared" si="34"/>
        <v>0</v>
      </c>
      <c r="AK153" s="130" t="str">
        <f t="shared" si="36"/>
        <v/>
      </c>
      <c r="AL153" s="110"/>
    </row>
    <row r="154" spans="2:38" x14ac:dyDescent="0.25">
      <c r="B154" s="25" t="str">
        <f>IFERROR(INDEX('1 - Project Details and Scoring'!$B$18:$B$501,(MATCH('2 - Planting Details'!$Z154,'1 - Project Details and Scoring'!$C$18:C$501,0))),"")</f>
        <v/>
      </c>
      <c r="C154" s="38"/>
      <c r="D154" s="25" t="str">
        <f>IFERROR(INDEX('1 - Project Details and Scoring'!$D$18:$D$501,(MATCH('2 - Planting Details'!$Z154,'1 - Project Details and Scoring'!$C$18:C$501,0))),"")</f>
        <v/>
      </c>
      <c r="E154" s="195"/>
      <c r="F154" s="196"/>
      <c r="G154" s="38"/>
      <c r="H154" s="38"/>
      <c r="I154" s="177">
        <f t="shared" si="26"/>
        <v>0</v>
      </c>
      <c r="J154" s="48"/>
      <c r="K154" s="198"/>
      <c r="L154" s="197"/>
      <c r="M154" s="40"/>
      <c r="N154" s="40"/>
      <c r="O154" s="177">
        <f t="shared" si="27"/>
        <v>0</v>
      </c>
      <c r="P154" s="48"/>
      <c r="Q154" s="198"/>
      <c r="R154" s="197"/>
      <c r="S154" s="40"/>
      <c r="T154" s="40"/>
      <c r="U154" s="177">
        <f t="shared" si="28"/>
        <v>0</v>
      </c>
      <c r="V154" s="48"/>
      <c r="W154" s="198"/>
      <c r="X154" s="199">
        <f t="shared" si="25"/>
        <v>0</v>
      </c>
      <c r="Y154" s="178" t="str">
        <f t="shared" si="35"/>
        <v/>
      </c>
      <c r="Z154" s="22">
        <f t="shared" si="29"/>
        <v>0</v>
      </c>
      <c r="AA154" s="22" t="str">
        <f t="shared" si="30"/>
        <v/>
      </c>
      <c r="AG154" s="43" t="b">
        <f t="shared" si="31"/>
        <v>0</v>
      </c>
      <c r="AH154" s="93" t="b">
        <f t="shared" si="32"/>
        <v>0</v>
      </c>
      <c r="AI154" s="130" t="str">
        <f t="shared" si="33"/>
        <v/>
      </c>
      <c r="AJ154" s="116">
        <f t="shared" si="34"/>
        <v>0</v>
      </c>
      <c r="AK154" s="130" t="str">
        <f t="shared" si="36"/>
        <v/>
      </c>
      <c r="AL154" s="110"/>
    </row>
    <row r="155" spans="2:38" x14ac:dyDescent="0.25">
      <c r="B155" s="25" t="str">
        <f>IFERROR(INDEX('1 - Project Details and Scoring'!$B$18:$B$501,(MATCH('2 - Planting Details'!$Z155,'1 - Project Details and Scoring'!$C$18:C$501,0))),"")</f>
        <v/>
      </c>
      <c r="C155" s="38"/>
      <c r="D155" s="25" t="str">
        <f>IFERROR(INDEX('1 - Project Details and Scoring'!$D$18:$D$501,(MATCH('2 - Planting Details'!$Z155,'1 - Project Details and Scoring'!$C$18:C$501,0))),"")</f>
        <v/>
      </c>
      <c r="E155" s="195"/>
      <c r="F155" s="196"/>
      <c r="G155" s="38"/>
      <c r="H155" s="38"/>
      <c r="I155" s="177">
        <f t="shared" si="26"/>
        <v>0</v>
      </c>
      <c r="J155" s="48"/>
      <c r="K155" s="198"/>
      <c r="L155" s="197"/>
      <c r="M155" s="40"/>
      <c r="N155" s="40"/>
      <c r="O155" s="177">
        <f t="shared" si="27"/>
        <v>0</v>
      </c>
      <c r="P155" s="48"/>
      <c r="Q155" s="198"/>
      <c r="R155" s="197"/>
      <c r="S155" s="40"/>
      <c r="T155" s="40"/>
      <c r="U155" s="177">
        <f t="shared" si="28"/>
        <v>0</v>
      </c>
      <c r="V155" s="48"/>
      <c r="W155" s="198"/>
      <c r="X155" s="199">
        <f t="shared" si="25"/>
        <v>0</v>
      </c>
      <c r="Y155" s="178" t="str">
        <f t="shared" si="35"/>
        <v/>
      </c>
      <c r="Z155" s="22">
        <f t="shared" si="29"/>
        <v>0</v>
      </c>
      <c r="AA155" s="22" t="str">
        <f t="shared" si="30"/>
        <v/>
      </c>
      <c r="AG155" s="43" t="b">
        <f t="shared" si="31"/>
        <v>0</v>
      </c>
      <c r="AH155" s="93" t="b">
        <f t="shared" si="32"/>
        <v>0</v>
      </c>
      <c r="AI155" s="130" t="str">
        <f t="shared" si="33"/>
        <v/>
      </c>
      <c r="AJ155" s="116">
        <f t="shared" si="34"/>
        <v>0</v>
      </c>
      <c r="AK155" s="130" t="str">
        <f t="shared" si="36"/>
        <v/>
      </c>
      <c r="AL155" s="110"/>
    </row>
    <row r="156" spans="2:38" x14ac:dyDescent="0.25">
      <c r="B156" s="25" t="str">
        <f>IFERROR(INDEX('1 - Project Details and Scoring'!$B$18:$B$501,(MATCH('2 - Planting Details'!$Z156,'1 - Project Details and Scoring'!$C$18:C$501,0))),"")</f>
        <v/>
      </c>
      <c r="C156" s="38"/>
      <c r="D156" s="25" t="str">
        <f>IFERROR(INDEX('1 - Project Details and Scoring'!$D$18:$D$501,(MATCH('2 - Planting Details'!$Z156,'1 - Project Details and Scoring'!$C$18:C$501,0))),"")</f>
        <v/>
      </c>
      <c r="E156" s="195"/>
      <c r="F156" s="196"/>
      <c r="G156" s="38"/>
      <c r="H156" s="38"/>
      <c r="I156" s="177">
        <f t="shared" si="26"/>
        <v>0</v>
      </c>
      <c r="J156" s="48"/>
      <c r="K156" s="198"/>
      <c r="L156" s="197"/>
      <c r="M156" s="40"/>
      <c r="N156" s="40"/>
      <c r="O156" s="177">
        <f t="shared" si="27"/>
        <v>0</v>
      </c>
      <c r="P156" s="48"/>
      <c r="Q156" s="198"/>
      <c r="R156" s="197"/>
      <c r="S156" s="40"/>
      <c r="T156" s="40"/>
      <c r="U156" s="177">
        <f t="shared" si="28"/>
        <v>0</v>
      </c>
      <c r="V156" s="48"/>
      <c r="W156" s="198"/>
      <c r="X156" s="199">
        <f t="shared" si="25"/>
        <v>0</v>
      </c>
      <c r="Y156" s="178" t="str">
        <f t="shared" si="35"/>
        <v/>
      </c>
      <c r="Z156" s="22">
        <f t="shared" si="29"/>
        <v>0</v>
      </c>
      <c r="AA156" s="22" t="str">
        <f t="shared" si="30"/>
        <v/>
      </c>
      <c r="AG156" s="43" t="b">
        <f t="shared" si="31"/>
        <v>0</v>
      </c>
      <c r="AH156" s="93" t="b">
        <f t="shared" si="32"/>
        <v>0</v>
      </c>
      <c r="AI156" s="130" t="str">
        <f t="shared" si="33"/>
        <v/>
      </c>
      <c r="AJ156" s="116">
        <f t="shared" si="34"/>
        <v>0</v>
      </c>
      <c r="AK156" s="130" t="str">
        <f t="shared" si="36"/>
        <v/>
      </c>
      <c r="AL156" s="110"/>
    </row>
    <row r="157" spans="2:38" x14ac:dyDescent="0.25">
      <c r="B157" s="25" t="str">
        <f>IFERROR(INDEX('1 - Project Details and Scoring'!$B$18:$B$501,(MATCH('2 - Planting Details'!$Z157,'1 - Project Details and Scoring'!$C$18:C$501,0))),"")</f>
        <v/>
      </c>
      <c r="C157" s="38"/>
      <c r="D157" s="25" t="str">
        <f>IFERROR(INDEX('1 - Project Details and Scoring'!$D$18:$D$501,(MATCH('2 - Planting Details'!$Z157,'1 - Project Details and Scoring'!$C$18:C$501,0))),"")</f>
        <v/>
      </c>
      <c r="E157" s="195"/>
      <c r="F157" s="196"/>
      <c r="G157" s="38"/>
      <c r="H157" s="38"/>
      <c r="I157" s="177">
        <f t="shared" si="26"/>
        <v>0</v>
      </c>
      <c r="J157" s="48"/>
      <c r="K157" s="198"/>
      <c r="L157" s="197"/>
      <c r="M157" s="40"/>
      <c r="N157" s="40"/>
      <c r="O157" s="177">
        <f t="shared" si="27"/>
        <v>0</v>
      </c>
      <c r="P157" s="48"/>
      <c r="Q157" s="198"/>
      <c r="R157" s="197"/>
      <c r="S157" s="40"/>
      <c r="T157" s="40"/>
      <c r="U157" s="177">
        <f t="shared" si="28"/>
        <v>0</v>
      </c>
      <c r="V157" s="48"/>
      <c r="W157" s="198"/>
      <c r="X157" s="199">
        <f t="shared" si="25"/>
        <v>0</v>
      </c>
      <c r="Y157" s="178" t="str">
        <f t="shared" si="35"/>
        <v/>
      </c>
      <c r="Z157" s="22">
        <f t="shared" si="29"/>
        <v>0</v>
      </c>
      <c r="AA157" s="22" t="str">
        <f t="shared" si="30"/>
        <v/>
      </c>
      <c r="AG157" s="43" t="b">
        <f t="shared" si="31"/>
        <v>0</v>
      </c>
      <c r="AH157" s="93" t="b">
        <f t="shared" si="32"/>
        <v>0</v>
      </c>
      <c r="AI157" s="130" t="str">
        <f t="shared" si="33"/>
        <v/>
      </c>
      <c r="AJ157" s="116">
        <f t="shared" si="34"/>
        <v>0</v>
      </c>
      <c r="AK157" s="130" t="str">
        <f t="shared" si="36"/>
        <v/>
      </c>
      <c r="AL157" s="110"/>
    </row>
    <row r="158" spans="2:38" x14ac:dyDescent="0.25">
      <c r="B158" s="25" t="str">
        <f>IFERROR(INDEX('1 - Project Details and Scoring'!$B$18:$B$501,(MATCH('2 - Planting Details'!$Z158,'1 - Project Details and Scoring'!$C$18:C$501,0))),"")</f>
        <v/>
      </c>
      <c r="C158" s="38"/>
      <c r="D158" s="25" t="str">
        <f>IFERROR(INDEX('1 - Project Details and Scoring'!$D$18:$D$501,(MATCH('2 - Planting Details'!$Z158,'1 - Project Details and Scoring'!$C$18:C$501,0))),"")</f>
        <v/>
      </c>
      <c r="E158" s="195"/>
      <c r="F158" s="196"/>
      <c r="G158" s="38"/>
      <c r="H158" s="38"/>
      <c r="I158" s="177">
        <f t="shared" si="26"/>
        <v>0</v>
      </c>
      <c r="J158" s="48"/>
      <c r="K158" s="198"/>
      <c r="L158" s="197"/>
      <c r="M158" s="40"/>
      <c r="N158" s="40"/>
      <c r="O158" s="177">
        <f t="shared" si="27"/>
        <v>0</v>
      </c>
      <c r="P158" s="48"/>
      <c r="Q158" s="198"/>
      <c r="R158" s="197"/>
      <c r="S158" s="40"/>
      <c r="T158" s="40"/>
      <c r="U158" s="177">
        <f t="shared" si="28"/>
        <v>0</v>
      </c>
      <c r="V158" s="48"/>
      <c r="W158" s="198"/>
      <c r="X158" s="199">
        <f t="shared" si="25"/>
        <v>0</v>
      </c>
      <c r="Y158" s="178" t="str">
        <f t="shared" si="35"/>
        <v/>
      </c>
      <c r="Z158" s="22">
        <f t="shared" si="29"/>
        <v>0</v>
      </c>
      <c r="AA158" s="22" t="str">
        <f t="shared" si="30"/>
        <v/>
      </c>
      <c r="AG158" s="43" t="b">
        <f t="shared" si="31"/>
        <v>0</v>
      </c>
      <c r="AH158" s="93" t="b">
        <f t="shared" si="32"/>
        <v>0</v>
      </c>
      <c r="AI158" s="130" t="str">
        <f t="shared" si="33"/>
        <v/>
      </c>
      <c r="AJ158" s="116">
        <f t="shared" si="34"/>
        <v>0</v>
      </c>
      <c r="AK158" s="130" t="str">
        <f t="shared" si="36"/>
        <v/>
      </c>
      <c r="AL158" s="110"/>
    </row>
    <row r="159" spans="2:38" x14ac:dyDescent="0.25">
      <c r="B159" s="25" t="str">
        <f>IFERROR(INDEX('1 - Project Details and Scoring'!$B$18:$B$501,(MATCH('2 - Planting Details'!$Z159,'1 - Project Details and Scoring'!$C$18:C$501,0))),"")</f>
        <v/>
      </c>
      <c r="C159" s="38"/>
      <c r="D159" s="25" t="str">
        <f>IFERROR(INDEX('1 - Project Details and Scoring'!$D$18:$D$501,(MATCH('2 - Planting Details'!$Z159,'1 - Project Details and Scoring'!$C$18:C$501,0))),"")</f>
        <v/>
      </c>
      <c r="E159" s="195"/>
      <c r="F159" s="196"/>
      <c r="G159" s="38"/>
      <c r="H159" s="38"/>
      <c r="I159" s="177">
        <f t="shared" si="26"/>
        <v>0</v>
      </c>
      <c r="J159" s="48"/>
      <c r="K159" s="198"/>
      <c r="L159" s="197"/>
      <c r="M159" s="40"/>
      <c r="N159" s="40"/>
      <c r="O159" s="177">
        <f t="shared" si="27"/>
        <v>0</v>
      </c>
      <c r="P159" s="48"/>
      <c r="Q159" s="198"/>
      <c r="R159" s="197"/>
      <c r="S159" s="40"/>
      <c r="T159" s="40"/>
      <c r="U159" s="177">
        <f t="shared" si="28"/>
        <v>0</v>
      </c>
      <c r="V159" s="48"/>
      <c r="W159" s="198"/>
      <c r="X159" s="199">
        <f t="shared" si="25"/>
        <v>0</v>
      </c>
      <c r="Y159" s="178" t="str">
        <f t="shared" si="35"/>
        <v/>
      </c>
      <c r="Z159" s="22">
        <f t="shared" si="29"/>
        <v>0</v>
      </c>
      <c r="AA159" s="22" t="str">
        <f t="shared" si="30"/>
        <v/>
      </c>
      <c r="AG159" s="43" t="b">
        <f t="shared" si="31"/>
        <v>0</v>
      </c>
      <c r="AH159" s="93" t="b">
        <f t="shared" si="32"/>
        <v>0</v>
      </c>
      <c r="AI159" s="130" t="str">
        <f t="shared" si="33"/>
        <v/>
      </c>
      <c r="AJ159" s="116">
        <f t="shared" si="34"/>
        <v>0</v>
      </c>
      <c r="AK159" s="130" t="str">
        <f t="shared" si="36"/>
        <v/>
      </c>
      <c r="AL159" s="110"/>
    </row>
    <row r="160" spans="2:38" x14ac:dyDescent="0.25">
      <c r="B160" s="25" t="str">
        <f>IFERROR(INDEX('1 - Project Details and Scoring'!$B$18:$B$501,(MATCH('2 - Planting Details'!$Z160,'1 - Project Details and Scoring'!$C$18:C$501,0))),"")</f>
        <v/>
      </c>
      <c r="C160" s="38"/>
      <c r="D160" s="25" t="str">
        <f>IFERROR(INDEX('1 - Project Details and Scoring'!$D$18:$D$501,(MATCH('2 - Planting Details'!$Z160,'1 - Project Details and Scoring'!$C$18:C$501,0))),"")</f>
        <v/>
      </c>
      <c r="E160" s="195"/>
      <c r="F160" s="196"/>
      <c r="G160" s="38"/>
      <c r="H160" s="38"/>
      <c r="I160" s="177">
        <f t="shared" si="26"/>
        <v>0</v>
      </c>
      <c r="J160" s="48"/>
      <c r="K160" s="198"/>
      <c r="L160" s="197"/>
      <c r="M160" s="40"/>
      <c r="N160" s="40"/>
      <c r="O160" s="177">
        <f t="shared" si="27"/>
        <v>0</v>
      </c>
      <c r="P160" s="48"/>
      <c r="Q160" s="198"/>
      <c r="R160" s="197"/>
      <c r="S160" s="40"/>
      <c r="T160" s="40"/>
      <c r="U160" s="177">
        <f t="shared" si="28"/>
        <v>0</v>
      </c>
      <c r="V160" s="48"/>
      <c r="W160" s="198"/>
      <c r="X160" s="199">
        <f t="shared" si="25"/>
        <v>0</v>
      </c>
      <c r="Y160" s="178" t="str">
        <f t="shared" si="35"/>
        <v/>
      </c>
      <c r="Z160" s="22">
        <f t="shared" si="29"/>
        <v>0</v>
      </c>
      <c r="AA160" s="22" t="str">
        <f t="shared" si="30"/>
        <v/>
      </c>
      <c r="AG160" s="43" t="b">
        <f t="shared" si="31"/>
        <v>0</v>
      </c>
      <c r="AH160" s="93" t="b">
        <f t="shared" si="32"/>
        <v>0</v>
      </c>
      <c r="AI160" s="130" t="str">
        <f t="shared" si="33"/>
        <v/>
      </c>
      <c r="AJ160" s="116">
        <f t="shared" si="34"/>
        <v>0</v>
      </c>
      <c r="AK160" s="130" t="str">
        <f t="shared" si="36"/>
        <v/>
      </c>
      <c r="AL160" s="110"/>
    </row>
    <row r="161" spans="2:38" x14ac:dyDescent="0.25">
      <c r="B161" s="25" t="str">
        <f>IFERROR(INDEX('1 - Project Details and Scoring'!$B$18:$B$501,(MATCH('2 - Planting Details'!$Z161,'1 - Project Details and Scoring'!$C$18:C$501,0))),"")</f>
        <v/>
      </c>
      <c r="C161" s="38"/>
      <c r="D161" s="25" t="str">
        <f>IFERROR(INDEX('1 - Project Details and Scoring'!$D$18:$D$501,(MATCH('2 - Planting Details'!$Z161,'1 - Project Details and Scoring'!$C$18:C$501,0))),"")</f>
        <v/>
      </c>
      <c r="E161" s="195"/>
      <c r="F161" s="196"/>
      <c r="G161" s="38"/>
      <c r="H161" s="38"/>
      <c r="I161" s="177">
        <f t="shared" si="26"/>
        <v>0</v>
      </c>
      <c r="J161" s="48"/>
      <c r="K161" s="198"/>
      <c r="L161" s="197"/>
      <c r="M161" s="40"/>
      <c r="N161" s="40"/>
      <c r="O161" s="177">
        <f t="shared" si="27"/>
        <v>0</v>
      </c>
      <c r="P161" s="48"/>
      <c r="Q161" s="198"/>
      <c r="R161" s="197"/>
      <c r="S161" s="40"/>
      <c r="T161" s="40"/>
      <c r="U161" s="177">
        <f t="shared" si="28"/>
        <v>0</v>
      </c>
      <c r="V161" s="48"/>
      <c r="W161" s="198"/>
      <c r="X161" s="199">
        <f t="shared" si="25"/>
        <v>0</v>
      </c>
      <c r="Y161" s="178" t="str">
        <f t="shared" si="35"/>
        <v/>
      </c>
      <c r="Z161" s="22">
        <f t="shared" si="29"/>
        <v>0</v>
      </c>
      <c r="AA161" s="22" t="str">
        <f t="shared" si="30"/>
        <v/>
      </c>
      <c r="AG161" s="43" t="b">
        <f t="shared" si="31"/>
        <v>0</v>
      </c>
      <c r="AH161" s="93" t="b">
        <f t="shared" si="32"/>
        <v>0</v>
      </c>
      <c r="AI161" s="130" t="str">
        <f t="shared" si="33"/>
        <v/>
      </c>
      <c r="AJ161" s="116">
        <f t="shared" si="34"/>
        <v>0</v>
      </c>
      <c r="AK161" s="130" t="str">
        <f t="shared" si="36"/>
        <v/>
      </c>
      <c r="AL161" s="110"/>
    </row>
    <row r="162" spans="2:38" x14ac:dyDescent="0.25">
      <c r="B162" s="25" t="str">
        <f>IFERROR(INDEX('1 - Project Details and Scoring'!$B$18:$B$501,(MATCH('2 - Planting Details'!$Z162,'1 - Project Details and Scoring'!$C$18:C$501,0))),"")</f>
        <v/>
      </c>
      <c r="C162" s="38"/>
      <c r="D162" s="25" t="str">
        <f>IFERROR(INDEX('1 - Project Details and Scoring'!$D$18:$D$501,(MATCH('2 - Planting Details'!$Z162,'1 - Project Details and Scoring'!$C$18:C$501,0))),"")</f>
        <v/>
      </c>
      <c r="E162" s="195"/>
      <c r="F162" s="196"/>
      <c r="G162" s="38"/>
      <c r="H162" s="38"/>
      <c r="I162" s="177">
        <f t="shared" si="26"/>
        <v>0</v>
      </c>
      <c r="J162" s="48"/>
      <c r="K162" s="198"/>
      <c r="L162" s="197"/>
      <c r="M162" s="40"/>
      <c r="N162" s="40"/>
      <c r="O162" s="177">
        <f t="shared" si="27"/>
        <v>0</v>
      </c>
      <c r="P162" s="48"/>
      <c r="Q162" s="198"/>
      <c r="R162" s="197"/>
      <c r="S162" s="40"/>
      <c r="T162" s="40"/>
      <c r="U162" s="177">
        <f t="shared" si="28"/>
        <v>0</v>
      </c>
      <c r="V162" s="48"/>
      <c r="W162" s="198"/>
      <c r="X162" s="199">
        <f t="shared" si="25"/>
        <v>0</v>
      </c>
      <c r="Y162" s="178" t="str">
        <f t="shared" si="35"/>
        <v/>
      </c>
      <c r="Z162" s="22">
        <f t="shared" si="29"/>
        <v>0</v>
      </c>
      <c r="AA162" s="22" t="str">
        <f t="shared" si="30"/>
        <v/>
      </c>
      <c r="AG162" s="43" t="b">
        <f t="shared" si="31"/>
        <v>0</v>
      </c>
      <c r="AH162" s="93" t="b">
        <f t="shared" si="32"/>
        <v>0</v>
      </c>
      <c r="AI162" s="130" t="str">
        <f t="shared" si="33"/>
        <v/>
      </c>
      <c r="AJ162" s="116">
        <f t="shared" si="34"/>
        <v>0</v>
      </c>
      <c r="AK162" s="130" t="str">
        <f t="shared" si="36"/>
        <v/>
      </c>
      <c r="AL162" s="110"/>
    </row>
    <row r="163" spans="2:38" x14ac:dyDescent="0.25">
      <c r="B163" s="25" t="str">
        <f>IFERROR(INDEX('1 - Project Details and Scoring'!$B$18:$B$501,(MATCH('2 - Planting Details'!$Z163,'1 - Project Details and Scoring'!$C$18:C$501,0))),"")</f>
        <v/>
      </c>
      <c r="C163" s="38"/>
      <c r="D163" s="25" t="str">
        <f>IFERROR(INDEX('1 - Project Details and Scoring'!$D$18:$D$501,(MATCH('2 - Planting Details'!$Z163,'1 - Project Details and Scoring'!$C$18:C$501,0))),"")</f>
        <v/>
      </c>
      <c r="E163" s="195"/>
      <c r="F163" s="196"/>
      <c r="G163" s="38"/>
      <c r="H163" s="38"/>
      <c r="I163" s="177">
        <f t="shared" si="26"/>
        <v>0</v>
      </c>
      <c r="J163" s="48"/>
      <c r="K163" s="198"/>
      <c r="L163" s="197"/>
      <c r="M163" s="40"/>
      <c r="N163" s="40"/>
      <c r="O163" s="177">
        <f t="shared" si="27"/>
        <v>0</v>
      </c>
      <c r="P163" s="48"/>
      <c r="Q163" s="198"/>
      <c r="R163" s="197"/>
      <c r="S163" s="40"/>
      <c r="T163" s="40"/>
      <c r="U163" s="177">
        <f t="shared" si="28"/>
        <v>0</v>
      </c>
      <c r="V163" s="48"/>
      <c r="W163" s="198"/>
      <c r="X163" s="199">
        <f t="shared" si="25"/>
        <v>0</v>
      </c>
      <c r="Y163" s="178" t="str">
        <f t="shared" si="35"/>
        <v/>
      </c>
      <c r="Z163" s="22">
        <f t="shared" si="29"/>
        <v>0</v>
      </c>
      <c r="AA163" s="22" t="str">
        <f t="shared" si="30"/>
        <v/>
      </c>
      <c r="AG163" s="43" t="b">
        <f t="shared" si="31"/>
        <v>0</v>
      </c>
      <c r="AH163" s="93" t="b">
        <f t="shared" si="32"/>
        <v>0</v>
      </c>
      <c r="AI163" s="130" t="str">
        <f t="shared" si="33"/>
        <v/>
      </c>
      <c r="AJ163" s="116">
        <f t="shared" si="34"/>
        <v>0</v>
      </c>
      <c r="AK163" s="130" t="str">
        <f t="shared" si="36"/>
        <v/>
      </c>
      <c r="AL163" s="110"/>
    </row>
    <row r="164" spans="2:38" x14ac:dyDescent="0.25">
      <c r="B164" s="25" t="str">
        <f>IFERROR(INDEX('1 - Project Details and Scoring'!$B$18:$B$501,(MATCH('2 - Planting Details'!$Z164,'1 - Project Details and Scoring'!$C$18:C$501,0))),"")</f>
        <v/>
      </c>
      <c r="C164" s="38"/>
      <c r="D164" s="25" t="str">
        <f>IFERROR(INDEX('1 - Project Details and Scoring'!$D$18:$D$501,(MATCH('2 - Planting Details'!$Z164,'1 - Project Details and Scoring'!$C$18:C$501,0))),"")</f>
        <v/>
      </c>
      <c r="E164" s="195"/>
      <c r="F164" s="196"/>
      <c r="G164" s="38"/>
      <c r="H164" s="38"/>
      <c r="I164" s="177">
        <f t="shared" si="26"/>
        <v>0</v>
      </c>
      <c r="J164" s="48"/>
      <c r="K164" s="198"/>
      <c r="L164" s="197"/>
      <c r="M164" s="40"/>
      <c r="N164" s="40"/>
      <c r="O164" s="177">
        <f t="shared" si="27"/>
        <v>0</v>
      </c>
      <c r="P164" s="48"/>
      <c r="Q164" s="198"/>
      <c r="R164" s="197"/>
      <c r="S164" s="40"/>
      <c r="T164" s="40"/>
      <c r="U164" s="177">
        <f t="shared" si="28"/>
        <v>0</v>
      </c>
      <c r="V164" s="48"/>
      <c r="W164" s="198"/>
      <c r="X164" s="199">
        <f t="shared" si="25"/>
        <v>0</v>
      </c>
      <c r="Y164" s="178" t="str">
        <f t="shared" si="35"/>
        <v/>
      </c>
      <c r="Z164" s="22">
        <f t="shared" si="29"/>
        <v>0</v>
      </c>
      <c r="AA164" s="22" t="str">
        <f t="shared" si="30"/>
        <v/>
      </c>
      <c r="AG164" s="43" t="b">
        <f t="shared" si="31"/>
        <v>0</v>
      </c>
      <c r="AH164" s="93" t="b">
        <f t="shared" si="32"/>
        <v>0</v>
      </c>
      <c r="AI164" s="130" t="str">
        <f t="shared" si="33"/>
        <v/>
      </c>
      <c r="AJ164" s="116">
        <f t="shared" si="34"/>
        <v>0</v>
      </c>
      <c r="AK164" s="130" t="str">
        <f t="shared" si="36"/>
        <v/>
      </c>
      <c r="AL164" s="110"/>
    </row>
    <row r="165" spans="2:38" x14ac:dyDescent="0.25">
      <c r="B165" s="25" t="str">
        <f>IFERROR(INDEX('1 - Project Details and Scoring'!$B$18:$B$501,(MATCH('2 - Planting Details'!$Z165,'1 - Project Details and Scoring'!$C$18:C$501,0))),"")</f>
        <v/>
      </c>
      <c r="C165" s="38"/>
      <c r="D165" s="25" t="str">
        <f>IFERROR(INDEX('1 - Project Details and Scoring'!$D$18:$D$501,(MATCH('2 - Planting Details'!$Z165,'1 - Project Details and Scoring'!$C$18:C$501,0))),"")</f>
        <v/>
      </c>
      <c r="E165" s="195"/>
      <c r="F165" s="196"/>
      <c r="G165" s="38"/>
      <c r="H165" s="38"/>
      <c r="I165" s="177">
        <f t="shared" si="26"/>
        <v>0</v>
      </c>
      <c r="J165" s="48"/>
      <c r="K165" s="198"/>
      <c r="L165" s="197"/>
      <c r="M165" s="40"/>
      <c r="N165" s="40"/>
      <c r="O165" s="177">
        <f t="shared" si="27"/>
        <v>0</v>
      </c>
      <c r="P165" s="48"/>
      <c r="Q165" s="198"/>
      <c r="R165" s="197"/>
      <c r="S165" s="40"/>
      <c r="T165" s="40"/>
      <c r="U165" s="177">
        <f t="shared" si="28"/>
        <v>0</v>
      </c>
      <c r="V165" s="48"/>
      <c r="W165" s="198"/>
      <c r="X165" s="199">
        <f t="shared" si="25"/>
        <v>0</v>
      </c>
      <c r="Y165" s="178" t="str">
        <f t="shared" si="35"/>
        <v/>
      </c>
      <c r="Z165" s="22">
        <f t="shared" si="29"/>
        <v>0</v>
      </c>
      <c r="AA165" s="22" t="str">
        <f t="shared" si="30"/>
        <v/>
      </c>
      <c r="AG165" s="43" t="b">
        <f t="shared" si="31"/>
        <v>0</v>
      </c>
      <c r="AH165" s="93" t="b">
        <f t="shared" si="32"/>
        <v>0</v>
      </c>
      <c r="AI165" s="130" t="str">
        <f t="shared" si="33"/>
        <v/>
      </c>
      <c r="AJ165" s="116">
        <f t="shared" si="34"/>
        <v>0</v>
      </c>
      <c r="AK165" s="130" t="str">
        <f t="shared" si="36"/>
        <v/>
      </c>
      <c r="AL165" s="110"/>
    </row>
    <row r="166" spans="2:38" x14ac:dyDescent="0.25">
      <c r="B166" s="25" t="str">
        <f>IFERROR(INDEX('1 - Project Details and Scoring'!$B$18:$B$501,(MATCH('2 - Planting Details'!$Z166,'1 - Project Details and Scoring'!$C$18:C$501,0))),"")</f>
        <v/>
      </c>
      <c r="C166" s="38"/>
      <c r="D166" s="25" t="str">
        <f>IFERROR(INDEX('1 - Project Details and Scoring'!$D$18:$D$501,(MATCH('2 - Planting Details'!$Z166,'1 - Project Details and Scoring'!$C$18:C$501,0))),"")</f>
        <v/>
      </c>
      <c r="E166" s="195"/>
      <c r="F166" s="196"/>
      <c r="G166" s="38"/>
      <c r="H166" s="38"/>
      <c r="I166" s="177">
        <f t="shared" si="26"/>
        <v>0</v>
      </c>
      <c r="J166" s="48"/>
      <c r="K166" s="198"/>
      <c r="L166" s="197"/>
      <c r="M166" s="40"/>
      <c r="N166" s="40"/>
      <c r="O166" s="177">
        <f t="shared" si="27"/>
        <v>0</v>
      </c>
      <c r="P166" s="48"/>
      <c r="Q166" s="198"/>
      <c r="R166" s="197"/>
      <c r="S166" s="40"/>
      <c r="T166" s="40"/>
      <c r="U166" s="177">
        <f t="shared" si="28"/>
        <v>0</v>
      </c>
      <c r="V166" s="48"/>
      <c r="W166" s="198"/>
      <c r="X166" s="199">
        <f t="shared" si="25"/>
        <v>0</v>
      </c>
      <c r="Y166" s="178" t="str">
        <f t="shared" si="35"/>
        <v/>
      </c>
      <c r="Z166" s="22">
        <f t="shared" si="29"/>
        <v>0</v>
      </c>
      <c r="AA166" s="22" t="str">
        <f t="shared" si="30"/>
        <v/>
      </c>
      <c r="AG166" s="43" t="b">
        <f t="shared" si="31"/>
        <v>0</v>
      </c>
      <c r="AH166" s="93" t="b">
        <f t="shared" si="32"/>
        <v>0</v>
      </c>
      <c r="AI166" s="130" t="str">
        <f t="shared" si="33"/>
        <v/>
      </c>
      <c r="AJ166" s="116">
        <f t="shared" si="34"/>
        <v>0</v>
      </c>
      <c r="AK166" s="130" t="str">
        <f t="shared" si="36"/>
        <v/>
      </c>
      <c r="AL166" s="110"/>
    </row>
    <row r="167" spans="2:38" x14ac:dyDescent="0.25">
      <c r="B167" s="25" t="str">
        <f>IFERROR(INDEX('1 - Project Details and Scoring'!$B$18:$B$501,(MATCH('2 - Planting Details'!$Z167,'1 - Project Details and Scoring'!$C$18:C$501,0))),"")</f>
        <v/>
      </c>
      <c r="C167" s="38"/>
      <c r="D167" s="25" t="str">
        <f>IFERROR(INDEX('1 - Project Details and Scoring'!$D$18:$D$501,(MATCH('2 - Planting Details'!$Z167,'1 - Project Details and Scoring'!$C$18:C$501,0))),"")</f>
        <v/>
      </c>
      <c r="E167" s="195"/>
      <c r="F167" s="196"/>
      <c r="G167" s="38"/>
      <c r="H167" s="38"/>
      <c r="I167" s="177">
        <f t="shared" si="26"/>
        <v>0</v>
      </c>
      <c r="J167" s="48"/>
      <c r="K167" s="198"/>
      <c r="L167" s="197"/>
      <c r="M167" s="40"/>
      <c r="N167" s="40"/>
      <c r="O167" s="177">
        <f t="shared" si="27"/>
        <v>0</v>
      </c>
      <c r="P167" s="48"/>
      <c r="Q167" s="198"/>
      <c r="R167" s="197"/>
      <c r="S167" s="40"/>
      <c r="T167" s="40"/>
      <c r="U167" s="177">
        <f t="shared" si="28"/>
        <v>0</v>
      </c>
      <c r="V167" s="48"/>
      <c r="W167" s="198"/>
      <c r="X167" s="199">
        <f t="shared" si="25"/>
        <v>0</v>
      </c>
      <c r="Y167" s="178" t="str">
        <f t="shared" si="35"/>
        <v/>
      </c>
      <c r="Z167" s="22">
        <f t="shared" si="29"/>
        <v>0</v>
      </c>
      <c r="AA167" s="22" t="str">
        <f t="shared" si="30"/>
        <v/>
      </c>
      <c r="AG167" s="43" t="b">
        <f t="shared" si="31"/>
        <v>0</v>
      </c>
      <c r="AH167" s="93" t="b">
        <f t="shared" si="32"/>
        <v>0</v>
      </c>
      <c r="AI167" s="130" t="str">
        <f t="shared" si="33"/>
        <v/>
      </c>
      <c r="AJ167" s="116">
        <f t="shared" si="34"/>
        <v>0</v>
      </c>
      <c r="AK167" s="130" t="str">
        <f t="shared" si="36"/>
        <v/>
      </c>
      <c r="AL167" s="110"/>
    </row>
    <row r="168" spans="2:38" x14ac:dyDescent="0.25">
      <c r="B168" s="25" t="str">
        <f>IFERROR(INDEX('1 - Project Details and Scoring'!$B$18:$B$501,(MATCH('2 - Planting Details'!$Z168,'1 - Project Details and Scoring'!$C$18:C$501,0))),"")</f>
        <v/>
      </c>
      <c r="C168" s="38"/>
      <c r="D168" s="25" t="str">
        <f>IFERROR(INDEX('1 - Project Details and Scoring'!$D$18:$D$501,(MATCH('2 - Planting Details'!$Z168,'1 - Project Details and Scoring'!$C$18:C$501,0))),"")</f>
        <v/>
      </c>
      <c r="E168" s="195"/>
      <c r="F168" s="196"/>
      <c r="G168" s="38"/>
      <c r="H168" s="38"/>
      <c r="I168" s="177">
        <f t="shared" si="26"/>
        <v>0</v>
      </c>
      <c r="J168" s="48"/>
      <c r="K168" s="198"/>
      <c r="L168" s="197"/>
      <c r="M168" s="40"/>
      <c r="N168" s="40"/>
      <c r="O168" s="177">
        <f t="shared" si="27"/>
        <v>0</v>
      </c>
      <c r="P168" s="48"/>
      <c r="Q168" s="198"/>
      <c r="R168" s="197"/>
      <c r="S168" s="40"/>
      <c r="T168" s="40"/>
      <c r="U168" s="177">
        <f t="shared" si="28"/>
        <v>0</v>
      </c>
      <c r="V168" s="48"/>
      <c r="W168" s="198"/>
      <c r="X168" s="199">
        <f t="shared" si="25"/>
        <v>0</v>
      </c>
      <c r="Y168" s="178" t="str">
        <f t="shared" si="35"/>
        <v/>
      </c>
      <c r="Z168" s="22">
        <f t="shared" si="29"/>
        <v>0</v>
      </c>
      <c r="AA168" s="22" t="str">
        <f t="shared" si="30"/>
        <v/>
      </c>
      <c r="AG168" s="43" t="b">
        <f t="shared" si="31"/>
        <v>0</v>
      </c>
      <c r="AH168" s="93" t="b">
        <f t="shared" si="32"/>
        <v>0</v>
      </c>
      <c r="AI168" s="130" t="str">
        <f t="shared" si="33"/>
        <v/>
      </c>
      <c r="AJ168" s="116">
        <f t="shared" si="34"/>
        <v>0</v>
      </c>
      <c r="AK168" s="130" t="str">
        <f t="shared" si="36"/>
        <v/>
      </c>
      <c r="AL168" s="110"/>
    </row>
    <row r="169" spans="2:38" x14ac:dyDescent="0.25">
      <c r="B169" s="25" t="str">
        <f>IFERROR(INDEX('1 - Project Details and Scoring'!$B$18:$B$501,(MATCH('2 - Planting Details'!$Z169,'1 - Project Details and Scoring'!$C$18:C$501,0))),"")</f>
        <v/>
      </c>
      <c r="C169" s="38"/>
      <c r="D169" s="25" t="str">
        <f>IFERROR(INDEX('1 - Project Details and Scoring'!$D$18:$D$501,(MATCH('2 - Planting Details'!$Z169,'1 - Project Details and Scoring'!$C$18:C$501,0))),"")</f>
        <v/>
      </c>
      <c r="E169" s="195"/>
      <c r="F169" s="196"/>
      <c r="G169" s="38"/>
      <c r="H169" s="38"/>
      <c r="I169" s="177">
        <f t="shared" si="26"/>
        <v>0</v>
      </c>
      <c r="J169" s="48"/>
      <c r="K169" s="198"/>
      <c r="L169" s="197"/>
      <c r="M169" s="40"/>
      <c r="N169" s="40"/>
      <c r="O169" s="177">
        <f t="shared" si="27"/>
        <v>0</v>
      </c>
      <c r="P169" s="48"/>
      <c r="Q169" s="198"/>
      <c r="R169" s="197"/>
      <c r="S169" s="40"/>
      <c r="T169" s="40"/>
      <c r="U169" s="177">
        <f t="shared" si="28"/>
        <v>0</v>
      </c>
      <c r="V169" s="48"/>
      <c r="W169" s="198"/>
      <c r="X169" s="199">
        <f t="shared" si="25"/>
        <v>0</v>
      </c>
      <c r="Y169" s="178" t="str">
        <f t="shared" si="35"/>
        <v/>
      </c>
      <c r="Z169" s="22">
        <f t="shared" si="29"/>
        <v>0</v>
      </c>
      <c r="AA169" s="22" t="str">
        <f t="shared" si="30"/>
        <v/>
      </c>
      <c r="AG169" s="43" t="b">
        <f t="shared" si="31"/>
        <v>0</v>
      </c>
      <c r="AH169" s="93" t="b">
        <f t="shared" si="32"/>
        <v>0</v>
      </c>
      <c r="AI169" s="130" t="str">
        <f t="shared" si="33"/>
        <v/>
      </c>
      <c r="AJ169" s="116">
        <f t="shared" si="34"/>
        <v>0</v>
      </c>
      <c r="AK169" s="130" t="str">
        <f t="shared" si="36"/>
        <v/>
      </c>
      <c r="AL169" s="110"/>
    </row>
    <row r="170" spans="2:38" x14ac:dyDescent="0.25">
      <c r="B170" s="25" t="str">
        <f>IFERROR(INDEX('1 - Project Details and Scoring'!$B$18:$B$501,(MATCH('2 - Planting Details'!$Z170,'1 - Project Details and Scoring'!$C$18:C$501,0))),"")</f>
        <v/>
      </c>
      <c r="C170" s="38"/>
      <c r="D170" s="25" t="str">
        <f>IFERROR(INDEX('1 - Project Details and Scoring'!$D$18:$D$501,(MATCH('2 - Planting Details'!$Z170,'1 - Project Details and Scoring'!$C$18:C$501,0))),"")</f>
        <v/>
      </c>
      <c r="E170" s="195"/>
      <c r="F170" s="196"/>
      <c r="G170" s="38"/>
      <c r="H170" s="38"/>
      <c r="I170" s="177">
        <f t="shared" si="26"/>
        <v>0</v>
      </c>
      <c r="J170" s="48"/>
      <c r="K170" s="198"/>
      <c r="L170" s="197"/>
      <c r="M170" s="40"/>
      <c r="N170" s="40"/>
      <c r="O170" s="177">
        <f t="shared" si="27"/>
        <v>0</v>
      </c>
      <c r="P170" s="48"/>
      <c r="Q170" s="198"/>
      <c r="R170" s="197"/>
      <c r="S170" s="40"/>
      <c r="T170" s="40"/>
      <c r="U170" s="177">
        <f t="shared" si="28"/>
        <v>0</v>
      </c>
      <c r="V170" s="48"/>
      <c r="W170" s="198"/>
      <c r="X170" s="199">
        <f t="shared" si="25"/>
        <v>0</v>
      </c>
      <c r="Y170" s="178" t="str">
        <f t="shared" si="35"/>
        <v/>
      </c>
      <c r="Z170" s="22">
        <f t="shared" si="29"/>
        <v>0</v>
      </c>
      <c r="AA170" s="22" t="str">
        <f t="shared" si="30"/>
        <v/>
      </c>
      <c r="AG170" s="43" t="b">
        <f t="shared" si="31"/>
        <v>0</v>
      </c>
      <c r="AH170" s="93" t="b">
        <f t="shared" si="32"/>
        <v>0</v>
      </c>
      <c r="AI170" s="130" t="str">
        <f t="shared" si="33"/>
        <v/>
      </c>
      <c r="AJ170" s="116">
        <f t="shared" si="34"/>
        <v>0</v>
      </c>
      <c r="AK170" s="130" t="str">
        <f t="shared" si="36"/>
        <v/>
      </c>
      <c r="AL170" s="110"/>
    </row>
    <row r="171" spans="2:38" x14ac:dyDescent="0.25">
      <c r="B171" s="25" t="str">
        <f>IFERROR(INDEX('1 - Project Details and Scoring'!$B$18:$B$501,(MATCH('2 - Planting Details'!$Z171,'1 - Project Details and Scoring'!$C$18:C$501,0))),"")</f>
        <v/>
      </c>
      <c r="C171" s="38"/>
      <c r="D171" s="25" t="str">
        <f>IFERROR(INDEX('1 - Project Details and Scoring'!$D$18:$D$501,(MATCH('2 - Planting Details'!$Z171,'1 - Project Details and Scoring'!$C$18:C$501,0))),"")</f>
        <v/>
      </c>
      <c r="E171" s="195"/>
      <c r="F171" s="196"/>
      <c r="G171" s="38"/>
      <c r="H171" s="38"/>
      <c r="I171" s="177">
        <f t="shared" si="26"/>
        <v>0</v>
      </c>
      <c r="J171" s="48"/>
      <c r="K171" s="198"/>
      <c r="L171" s="197"/>
      <c r="M171" s="40"/>
      <c r="N171" s="40"/>
      <c r="O171" s="177">
        <f t="shared" si="27"/>
        <v>0</v>
      </c>
      <c r="P171" s="48"/>
      <c r="Q171" s="198"/>
      <c r="R171" s="197"/>
      <c r="S171" s="40"/>
      <c r="T171" s="40"/>
      <c r="U171" s="177">
        <f t="shared" si="28"/>
        <v>0</v>
      </c>
      <c r="V171" s="48"/>
      <c r="W171" s="198"/>
      <c r="X171" s="199">
        <f t="shared" si="25"/>
        <v>0</v>
      </c>
      <c r="Y171" s="178" t="str">
        <f t="shared" si="35"/>
        <v/>
      </c>
      <c r="Z171" s="22">
        <f t="shared" si="29"/>
        <v>0</v>
      </c>
      <c r="AA171" s="22" t="str">
        <f t="shared" si="30"/>
        <v/>
      </c>
      <c r="AG171" s="43" t="b">
        <f t="shared" si="31"/>
        <v>0</v>
      </c>
      <c r="AH171" s="93" t="b">
        <f t="shared" si="32"/>
        <v>0</v>
      </c>
      <c r="AI171" s="130" t="str">
        <f t="shared" si="33"/>
        <v/>
      </c>
      <c r="AJ171" s="116">
        <f t="shared" si="34"/>
        <v>0</v>
      </c>
      <c r="AK171" s="130" t="str">
        <f t="shared" si="36"/>
        <v/>
      </c>
      <c r="AL171" s="110"/>
    </row>
    <row r="172" spans="2:38" x14ac:dyDescent="0.25">
      <c r="B172" s="25" t="str">
        <f>IFERROR(INDEX('1 - Project Details and Scoring'!$B$18:$B$501,(MATCH('2 - Planting Details'!$Z172,'1 - Project Details and Scoring'!$C$18:C$501,0))),"")</f>
        <v/>
      </c>
      <c r="C172" s="38"/>
      <c r="D172" s="25" t="str">
        <f>IFERROR(INDEX('1 - Project Details and Scoring'!$D$18:$D$501,(MATCH('2 - Planting Details'!$Z172,'1 - Project Details and Scoring'!$C$18:C$501,0))),"")</f>
        <v/>
      </c>
      <c r="E172" s="195"/>
      <c r="F172" s="196"/>
      <c r="G172" s="38"/>
      <c r="H172" s="38"/>
      <c r="I172" s="177">
        <f t="shared" si="26"/>
        <v>0</v>
      </c>
      <c r="J172" s="48"/>
      <c r="K172" s="198"/>
      <c r="L172" s="197"/>
      <c r="M172" s="40"/>
      <c r="N172" s="40"/>
      <c r="O172" s="177">
        <f t="shared" si="27"/>
        <v>0</v>
      </c>
      <c r="P172" s="48"/>
      <c r="Q172" s="198"/>
      <c r="R172" s="197"/>
      <c r="S172" s="40"/>
      <c r="T172" s="40"/>
      <c r="U172" s="177">
        <f t="shared" si="28"/>
        <v>0</v>
      </c>
      <c r="V172" s="48"/>
      <c r="W172" s="198"/>
      <c r="X172" s="199">
        <f t="shared" si="25"/>
        <v>0</v>
      </c>
      <c r="Y172" s="178" t="str">
        <f t="shared" si="35"/>
        <v/>
      </c>
      <c r="Z172" s="22">
        <f t="shared" si="29"/>
        <v>0</v>
      </c>
      <c r="AA172" s="22" t="str">
        <f t="shared" si="30"/>
        <v/>
      </c>
      <c r="AG172" s="43" t="b">
        <f t="shared" si="31"/>
        <v>0</v>
      </c>
      <c r="AH172" s="93" t="b">
        <f t="shared" si="32"/>
        <v>0</v>
      </c>
      <c r="AI172" s="130" t="str">
        <f t="shared" si="33"/>
        <v/>
      </c>
      <c r="AJ172" s="116">
        <f t="shared" si="34"/>
        <v>0</v>
      </c>
      <c r="AK172" s="130" t="str">
        <f t="shared" si="36"/>
        <v/>
      </c>
      <c r="AL172" s="110"/>
    </row>
    <row r="173" spans="2:38" x14ac:dyDescent="0.25">
      <c r="B173" s="25" t="str">
        <f>IFERROR(INDEX('1 - Project Details and Scoring'!$B$18:$B$501,(MATCH('2 - Planting Details'!$Z173,'1 - Project Details and Scoring'!$C$18:C$501,0))),"")</f>
        <v/>
      </c>
      <c r="C173" s="38"/>
      <c r="D173" s="25" t="str">
        <f>IFERROR(INDEX('1 - Project Details and Scoring'!$D$18:$D$501,(MATCH('2 - Planting Details'!$Z173,'1 - Project Details and Scoring'!$C$18:C$501,0))),"")</f>
        <v/>
      </c>
      <c r="E173" s="195"/>
      <c r="F173" s="196"/>
      <c r="G173" s="38"/>
      <c r="H173" s="38"/>
      <c r="I173" s="177">
        <f t="shared" si="26"/>
        <v>0</v>
      </c>
      <c r="J173" s="48"/>
      <c r="K173" s="198"/>
      <c r="L173" s="197"/>
      <c r="M173" s="40"/>
      <c r="N173" s="40"/>
      <c r="O173" s="177">
        <f t="shared" si="27"/>
        <v>0</v>
      </c>
      <c r="P173" s="48"/>
      <c r="Q173" s="198"/>
      <c r="R173" s="197"/>
      <c r="S173" s="40"/>
      <c r="T173" s="40"/>
      <c r="U173" s="177">
        <f t="shared" si="28"/>
        <v>0</v>
      </c>
      <c r="V173" s="48"/>
      <c r="W173" s="198"/>
      <c r="X173" s="199">
        <f t="shared" si="25"/>
        <v>0</v>
      </c>
      <c r="Y173" s="178" t="str">
        <f t="shared" si="35"/>
        <v/>
      </c>
      <c r="Z173" s="22">
        <f t="shared" si="29"/>
        <v>0</v>
      </c>
      <c r="AA173" s="22" t="str">
        <f t="shared" si="30"/>
        <v/>
      </c>
      <c r="AG173" s="43" t="b">
        <f t="shared" si="31"/>
        <v>0</v>
      </c>
      <c r="AH173" s="93" t="b">
        <f t="shared" si="32"/>
        <v>0</v>
      </c>
      <c r="AI173" s="130" t="str">
        <f t="shared" si="33"/>
        <v/>
      </c>
      <c r="AJ173" s="116">
        <f t="shared" si="34"/>
        <v>0</v>
      </c>
      <c r="AK173" s="130" t="str">
        <f t="shared" si="36"/>
        <v/>
      </c>
      <c r="AL173" s="110"/>
    </row>
    <row r="174" spans="2:38" x14ac:dyDescent="0.25">
      <c r="B174" s="25" t="str">
        <f>IFERROR(INDEX('1 - Project Details and Scoring'!$B$18:$B$501,(MATCH('2 - Planting Details'!$Z174,'1 - Project Details and Scoring'!$C$18:C$501,0))),"")</f>
        <v/>
      </c>
      <c r="C174" s="38"/>
      <c r="D174" s="25" t="str">
        <f>IFERROR(INDEX('1 - Project Details and Scoring'!$D$18:$D$501,(MATCH('2 - Planting Details'!$Z174,'1 - Project Details and Scoring'!$C$18:C$501,0))),"")</f>
        <v/>
      </c>
      <c r="E174" s="195"/>
      <c r="F174" s="196"/>
      <c r="G174" s="38"/>
      <c r="H174" s="38"/>
      <c r="I174" s="177">
        <f t="shared" si="26"/>
        <v>0</v>
      </c>
      <c r="J174" s="48"/>
      <c r="K174" s="198"/>
      <c r="L174" s="197"/>
      <c r="M174" s="40"/>
      <c r="N174" s="40"/>
      <c r="O174" s="177">
        <f t="shared" si="27"/>
        <v>0</v>
      </c>
      <c r="P174" s="48"/>
      <c r="Q174" s="198"/>
      <c r="R174" s="197"/>
      <c r="S174" s="40"/>
      <c r="T174" s="40"/>
      <c r="U174" s="177">
        <f t="shared" si="28"/>
        <v>0</v>
      </c>
      <c r="V174" s="48"/>
      <c r="W174" s="198"/>
      <c r="X174" s="199">
        <f t="shared" si="25"/>
        <v>0</v>
      </c>
      <c r="Y174" s="178" t="str">
        <f t="shared" si="35"/>
        <v/>
      </c>
      <c r="Z174" s="22">
        <f t="shared" si="29"/>
        <v>0</v>
      </c>
      <c r="AA174" s="22" t="str">
        <f t="shared" si="30"/>
        <v/>
      </c>
      <c r="AG174" s="43" t="b">
        <f t="shared" si="31"/>
        <v>0</v>
      </c>
      <c r="AH174" s="93" t="b">
        <f t="shared" si="32"/>
        <v>0</v>
      </c>
      <c r="AI174" s="130" t="str">
        <f t="shared" si="33"/>
        <v/>
      </c>
      <c r="AJ174" s="116">
        <f t="shared" si="34"/>
        <v>0</v>
      </c>
      <c r="AK174" s="130" t="str">
        <f t="shared" si="36"/>
        <v/>
      </c>
      <c r="AL174" s="110"/>
    </row>
    <row r="175" spans="2:38" x14ac:dyDescent="0.25">
      <c r="B175" s="25" t="str">
        <f>IFERROR(INDEX('1 - Project Details and Scoring'!$B$18:$B$501,(MATCH('2 - Planting Details'!$Z175,'1 - Project Details and Scoring'!$C$18:C$501,0))),"")</f>
        <v/>
      </c>
      <c r="C175" s="38"/>
      <c r="D175" s="25" t="str">
        <f>IFERROR(INDEX('1 - Project Details and Scoring'!$D$18:$D$501,(MATCH('2 - Planting Details'!$Z175,'1 - Project Details and Scoring'!$C$18:C$501,0))),"")</f>
        <v/>
      </c>
      <c r="E175" s="195"/>
      <c r="F175" s="196"/>
      <c r="G175" s="38"/>
      <c r="H175" s="38"/>
      <c r="I175" s="177">
        <f t="shared" si="26"/>
        <v>0</v>
      </c>
      <c r="J175" s="48"/>
      <c r="K175" s="198"/>
      <c r="L175" s="197"/>
      <c r="M175" s="40"/>
      <c r="N175" s="40"/>
      <c r="O175" s="177">
        <f t="shared" si="27"/>
        <v>0</v>
      </c>
      <c r="P175" s="48"/>
      <c r="Q175" s="198"/>
      <c r="R175" s="197"/>
      <c r="S175" s="40"/>
      <c r="T175" s="40"/>
      <c r="U175" s="177">
        <f t="shared" si="28"/>
        <v>0</v>
      </c>
      <c r="V175" s="48"/>
      <c r="W175" s="198"/>
      <c r="X175" s="199">
        <f t="shared" si="25"/>
        <v>0</v>
      </c>
      <c r="Y175" s="178" t="str">
        <f t="shared" si="35"/>
        <v/>
      </c>
      <c r="Z175" s="22">
        <f t="shared" si="29"/>
        <v>0</v>
      </c>
      <c r="AA175" s="22" t="str">
        <f t="shared" si="30"/>
        <v/>
      </c>
      <c r="AG175" s="43" t="b">
        <f t="shared" si="31"/>
        <v>0</v>
      </c>
      <c r="AH175" s="93" t="b">
        <f t="shared" si="32"/>
        <v>0</v>
      </c>
      <c r="AI175" s="130" t="str">
        <f t="shared" si="33"/>
        <v/>
      </c>
      <c r="AJ175" s="116">
        <f t="shared" si="34"/>
        <v>0</v>
      </c>
      <c r="AK175" s="130" t="str">
        <f t="shared" si="36"/>
        <v/>
      </c>
      <c r="AL175" s="110"/>
    </row>
    <row r="176" spans="2:38" x14ac:dyDescent="0.25">
      <c r="B176" s="25" t="str">
        <f>IFERROR(INDEX('1 - Project Details and Scoring'!$B$18:$B$501,(MATCH('2 - Planting Details'!$Z176,'1 - Project Details and Scoring'!$C$18:C$501,0))),"")</f>
        <v/>
      </c>
      <c r="C176" s="38"/>
      <c r="D176" s="25" t="str">
        <f>IFERROR(INDEX('1 - Project Details and Scoring'!$D$18:$D$501,(MATCH('2 - Planting Details'!$Z176,'1 - Project Details and Scoring'!$C$18:C$501,0))),"")</f>
        <v/>
      </c>
      <c r="E176" s="195"/>
      <c r="F176" s="196"/>
      <c r="G176" s="38"/>
      <c r="H176" s="38"/>
      <c r="I176" s="177">
        <f t="shared" si="26"/>
        <v>0</v>
      </c>
      <c r="J176" s="48"/>
      <c r="K176" s="198"/>
      <c r="L176" s="197"/>
      <c r="M176" s="40"/>
      <c r="N176" s="40"/>
      <c r="O176" s="177">
        <f t="shared" si="27"/>
        <v>0</v>
      </c>
      <c r="P176" s="48"/>
      <c r="Q176" s="198"/>
      <c r="R176" s="197"/>
      <c r="S176" s="40"/>
      <c r="T176" s="40"/>
      <c r="U176" s="177">
        <f t="shared" si="28"/>
        <v>0</v>
      </c>
      <c r="V176" s="48"/>
      <c r="W176" s="198"/>
      <c r="X176" s="199">
        <f t="shared" ref="X176:X239" si="37">I176+O176+U176</f>
        <v>0</v>
      </c>
      <c r="Y176" s="178" t="str">
        <f t="shared" si="35"/>
        <v/>
      </c>
      <c r="Z176" s="22">
        <f t="shared" si="29"/>
        <v>0</v>
      </c>
      <c r="AA176" s="22" t="str">
        <f t="shared" si="30"/>
        <v/>
      </c>
      <c r="AG176" s="43" t="b">
        <f t="shared" si="31"/>
        <v>0</v>
      </c>
      <c r="AH176" s="93" t="b">
        <f t="shared" si="32"/>
        <v>0</v>
      </c>
      <c r="AI176" s="130" t="str">
        <f t="shared" si="33"/>
        <v/>
      </c>
      <c r="AJ176" s="116">
        <f t="shared" si="34"/>
        <v>0</v>
      </c>
      <c r="AK176" s="130" t="str">
        <f t="shared" si="36"/>
        <v/>
      </c>
      <c r="AL176" s="110"/>
    </row>
    <row r="177" spans="2:38" x14ac:dyDescent="0.25">
      <c r="B177" s="25" t="str">
        <f>IFERROR(INDEX('1 - Project Details and Scoring'!$B$18:$B$501,(MATCH('2 - Planting Details'!$Z177,'1 - Project Details and Scoring'!$C$18:C$501,0))),"")</f>
        <v/>
      </c>
      <c r="C177" s="38"/>
      <c r="D177" s="25" t="str">
        <f>IFERROR(INDEX('1 - Project Details and Scoring'!$D$18:$D$501,(MATCH('2 - Planting Details'!$Z177,'1 - Project Details and Scoring'!$C$18:C$501,0))),"")</f>
        <v/>
      </c>
      <c r="E177" s="195"/>
      <c r="F177" s="196"/>
      <c r="G177" s="38"/>
      <c r="H177" s="38"/>
      <c r="I177" s="177">
        <f t="shared" si="26"/>
        <v>0</v>
      </c>
      <c r="J177" s="48"/>
      <c r="K177" s="198"/>
      <c r="L177" s="197"/>
      <c r="M177" s="40"/>
      <c r="N177" s="40"/>
      <c r="O177" s="177">
        <f t="shared" si="27"/>
        <v>0</v>
      </c>
      <c r="P177" s="48"/>
      <c r="Q177" s="198"/>
      <c r="R177" s="197"/>
      <c r="S177" s="40"/>
      <c r="T177" s="40"/>
      <c r="U177" s="177">
        <f t="shared" si="28"/>
        <v>0</v>
      </c>
      <c r="V177" s="48"/>
      <c r="W177" s="198"/>
      <c r="X177" s="199">
        <f t="shared" si="37"/>
        <v>0</v>
      </c>
      <c r="Y177" s="178" t="str">
        <f t="shared" si="35"/>
        <v/>
      </c>
      <c r="Z177" s="22">
        <f t="shared" si="29"/>
        <v>0</v>
      </c>
      <c r="AA177" s="22" t="str">
        <f t="shared" si="30"/>
        <v/>
      </c>
      <c r="AG177" s="43" t="b">
        <f t="shared" si="31"/>
        <v>0</v>
      </c>
      <c r="AH177" s="93" t="b">
        <f t="shared" si="32"/>
        <v>0</v>
      </c>
      <c r="AI177" s="130" t="str">
        <f t="shared" si="33"/>
        <v/>
      </c>
      <c r="AJ177" s="116">
        <f t="shared" si="34"/>
        <v>0</v>
      </c>
      <c r="AK177" s="130" t="str">
        <f t="shared" si="36"/>
        <v/>
      </c>
      <c r="AL177" s="110"/>
    </row>
    <row r="178" spans="2:38" x14ac:dyDescent="0.25">
      <c r="B178" s="25" t="str">
        <f>IFERROR(INDEX('1 - Project Details and Scoring'!$B$18:$B$501,(MATCH('2 - Planting Details'!$Z178,'1 - Project Details and Scoring'!$C$18:C$501,0))),"")</f>
        <v/>
      </c>
      <c r="C178" s="38"/>
      <c r="D178" s="25" t="str">
        <f>IFERROR(INDEX('1 - Project Details and Scoring'!$D$18:$D$501,(MATCH('2 - Planting Details'!$Z178,'1 - Project Details and Scoring'!$C$18:C$501,0))),"")</f>
        <v/>
      </c>
      <c r="E178" s="195"/>
      <c r="F178" s="196"/>
      <c r="G178" s="38"/>
      <c r="H178" s="38"/>
      <c r="I178" s="177">
        <f t="shared" si="26"/>
        <v>0</v>
      </c>
      <c r="J178" s="48"/>
      <c r="K178" s="198"/>
      <c r="L178" s="197"/>
      <c r="M178" s="40"/>
      <c r="N178" s="40"/>
      <c r="O178" s="177">
        <f t="shared" si="27"/>
        <v>0</v>
      </c>
      <c r="P178" s="48"/>
      <c r="Q178" s="198"/>
      <c r="R178" s="197"/>
      <c r="S178" s="40"/>
      <c r="T178" s="40"/>
      <c r="U178" s="177">
        <f t="shared" si="28"/>
        <v>0</v>
      </c>
      <c r="V178" s="48"/>
      <c r="W178" s="198"/>
      <c r="X178" s="199">
        <f t="shared" si="37"/>
        <v>0</v>
      </c>
      <c r="Y178" s="178" t="str">
        <f t="shared" si="35"/>
        <v/>
      </c>
      <c r="Z178" s="22">
        <f t="shared" si="29"/>
        <v>0</v>
      </c>
      <c r="AA178" s="22" t="str">
        <f t="shared" si="30"/>
        <v/>
      </c>
      <c r="AG178" s="43" t="b">
        <f t="shared" si="31"/>
        <v>0</v>
      </c>
      <c r="AH178" s="93" t="b">
        <f t="shared" si="32"/>
        <v>0</v>
      </c>
      <c r="AI178" s="130" t="str">
        <f t="shared" si="33"/>
        <v/>
      </c>
      <c r="AJ178" s="116">
        <f t="shared" si="34"/>
        <v>0</v>
      </c>
      <c r="AK178" s="130" t="str">
        <f t="shared" si="36"/>
        <v/>
      </c>
      <c r="AL178" s="110"/>
    </row>
    <row r="179" spans="2:38" x14ac:dyDescent="0.25">
      <c r="B179" s="25" t="str">
        <f>IFERROR(INDEX('1 - Project Details and Scoring'!$B$18:$B$501,(MATCH('2 - Planting Details'!$Z179,'1 - Project Details and Scoring'!$C$18:C$501,0))),"")</f>
        <v/>
      </c>
      <c r="C179" s="38"/>
      <c r="D179" s="25" t="str">
        <f>IFERROR(INDEX('1 - Project Details and Scoring'!$D$18:$D$501,(MATCH('2 - Planting Details'!$Z179,'1 - Project Details and Scoring'!$C$18:C$501,0))),"")</f>
        <v/>
      </c>
      <c r="E179" s="195"/>
      <c r="F179" s="196"/>
      <c r="G179" s="38"/>
      <c r="H179" s="38"/>
      <c r="I179" s="177">
        <f t="shared" si="26"/>
        <v>0</v>
      </c>
      <c r="J179" s="48"/>
      <c r="K179" s="198"/>
      <c r="L179" s="197"/>
      <c r="M179" s="40"/>
      <c r="N179" s="40"/>
      <c r="O179" s="177">
        <f t="shared" si="27"/>
        <v>0</v>
      </c>
      <c r="P179" s="48"/>
      <c r="Q179" s="198"/>
      <c r="R179" s="197"/>
      <c r="S179" s="40"/>
      <c r="T179" s="40"/>
      <c r="U179" s="177">
        <f t="shared" si="28"/>
        <v>0</v>
      </c>
      <c r="V179" s="48"/>
      <c r="W179" s="198"/>
      <c r="X179" s="199">
        <f t="shared" si="37"/>
        <v>0</v>
      </c>
      <c r="Y179" s="178" t="str">
        <f t="shared" si="35"/>
        <v/>
      </c>
      <c r="Z179" s="22">
        <f t="shared" si="29"/>
        <v>0</v>
      </c>
      <c r="AA179" s="22" t="str">
        <f t="shared" si="30"/>
        <v/>
      </c>
      <c r="AG179" s="43" t="b">
        <f t="shared" si="31"/>
        <v>0</v>
      </c>
      <c r="AH179" s="93" t="b">
        <f t="shared" si="32"/>
        <v>0</v>
      </c>
      <c r="AI179" s="130" t="str">
        <f t="shared" si="33"/>
        <v/>
      </c>
      <c r="AJ179" s="116">
        <f t="shared" si="34"/>
        <v>0</v>
      </c>
      <c r="AK179" s="130" t="str">
        <f t="shared" si="36"/>
        <v/>
      </c>
      <c r="AL179" s="110"/>
    </row>
    <row r="180" spans="2:38" x14ac:dyDescent="0.25">
      <c r="B180" s="25" t="str">
        <f>IFERROR(INDEX('1 - Project Details and Scoring'!$B$18:$B$501,(MATCH('2 - Planting Details'!$Z180,'1 - Project Details and Scoring'!$C$18:C$501,0))),"")</f>
        <v/>
      </c>
      <c r="C180" s="38"/>
      <c r="D180" s="25" t="str">
        <f>IFERROR(INDEX('1 - Project Details and Scoring'!$D$18:$D$501,(MATCH('2 - Planting Details'!$Z180,'1 - Project Details and Scoring'!$C$18:C$501,0))),"")</f>
        <v/>
      </c>
      <c r="E180" s="195"/>
      <c r="F180" s="196"/>
      <c r="G180" s="38"/>
      <c r="H180" s="38"/>
      <c r="I180" s="177">
        <f t="shared" si="26"/>
        <v>0</v>
      </c>
      <c r="J180" s="48"/>
      <c r="K180" s="198"/>
      <c r="L180" s="197"/>
      <c r="M180" s="40"/>
      <c r="N180" s="40"/>
      <c r="O180" s="177">
        <f t="shared" si="27"/>
        <v>0</v>
      </c>
      <c r="P180" s="48"/>
      <c r="Q180" s="198"/>
      <c r="R180" s="197"/>
      <c r="S180" s="40"/>
      <c r="T180" s="40"/>
      <c r="U180" s="177">
        <f t="shared" si="28"/>
        <v>0</v>
      </c>
      <c r="V180" s="48"/>
      <c r="W180" s="198"/>
      <c r="X180" s="199">
        <f t="shared" si="37"/>
        <v>0</v>
      </c>
      <c r="Y180" s="178" t="str">
        <f t="shared" si="35"/>
        <v/>
      </c>
      <c r="Z180" s="22">
        <f t="shared" si="29"/>
        <v>0</v>
      </c>
      <c r="AA180" s="22" t="str">
        <f t="shared" si="30"/>
        <v/>
      </c>
      <c r="AG180" s="43" t="b">
        <f t="shared" si="31"/>
        <v>0</v>
      </c>
      <c r="AH180" s="93" t="b">
        <f t="shared" si="32"/>
        <v>0</v>
      </c>
      <c r="AI180" s="130" t="str">
        <f t="shared" si="33"/>
        <v/>
      </c>
      <c r="AJ180" s="116">
        <f t="shared" si="34"/>
        <v>0</v>
      </c>
      <c r="AK180" s="130" t="str">
        <f t="shared" si="36"/>
        <v/>
      </c>
      <c r="AL180" s="110"/>
    </row>
    <row r="181" spans="2:38" x14ac:dyDescent="0.25">
      <c r="B181" s="25" t="str">
        <f>IFERROR(INDEX('1 - Project Details and Scoring'!$B$18:$B$501,(MATCH('2 - Planting Details'!$Z181,'1 - Project Details and Scoring'!$C$18:C$501,0))),"")</f>
        <v/>
      </c>
      <c r="C181" s="38"/>
      <c r="D181" s="25" t="str">
        <f>IFERROR(INDEX('1 - Project Details and Scoring'!$D$18:$D$501,(MATCH('2 - Planting Details'!$Z181,'1 - Project Details and Scoring'!$C$18:C$501,0))),"")</f>
        <v/>
      </c>
      <c r="E181" s="195"/>
      <c r="F181" s="196"/>
      <c r="G181" s="38"/>
      <c r="H181" s="38"/>
      <c r="I181" s="177">
        <f t="shared" si="26"/>
        <v>0</v>
      </c>
      <c r="J181" s="48"/>
      <c r="K181" s="198"/>
      <c r="L181" s="197"/>
      <c r="M181" s="40"/>
      <c r="N181" s="40"/>
      <c r="O181" s="177">
        <f t="shared" si="27"/>
        <v>0</v>
      </c>
      <c r="P181" s="48"/>
      <c r="Q181" s="198"/>
      <c r="R181" s="197"/>
      <c r="S181" s="40"/>
      <c r="T181" s="40"/>
      <c r="U181" s="177">
        <f t="shared" si="28"/>
        <v>0</v>
      </c>
      <c r="V181" s="48"/>
      <c r="W181" s="198"/>
      <c r="X181" s="199">
        <f t="shared" si="37"/>
        <v>0</v>
      </c>
      <c r="Y181" s="178" t="str">
        <f t="shared" si="35"/>
        <v/>
      </c>
      <c r="Z181" s="22">
        <f t="shared" si="29"/>
        <v>0</v>
      </c>
      <c r="AA181" s="22" t="str">
        <f t="shared" si="30"/>
        <v/>
      </c>
      <c r="AG181" s="43" t="b">
        <f t="shared" si="31"/>
        <v>0</v>
      </c>
      <c r="AH181" s="93" t="b">
        <f t="shared" si="32"/>
        <v>0</v>
      </c>
      <c r="AI181" s="130" t="str">
        <f t="shared" si="33"/>
        <v/>
      </c>
      <c r="AJ181" s="116">
        <f t="shared" si="34"/>
        <v>0</v>
      </c>
      <c r="AK181" s="130" t="str">
        <f t="shared" si="36"/>
        <v/>
      </c>
      <c r="AL181" s="110"/>
    </row>
    <row r="182" spans="2:38" x14ac:dyDescent="0.25">
      <c r="B182" s="25" t="str">
        <f>IFERROR(INDEX('1 - Project Details and Scoring'!$B$18:$B$501,(MATCH('2 - Planting Details'!$Z182,'1 - Project Details and Scoring'!$C$18:C$501,0))),"")</f>
        <v/>
      </c>
      <c r="C182" s="38"/>
      <c r="D182" s="25" t="str">
        <f>IFERROR(INDEX('1 - Project Details and Scoring'!$D$18:$D$501,(MATCH('2 - Planting Details'!$Z182,'1 - Project Details and Scoring'!$C$18:C$501,0))),"")</f>
        <v/>
      </c>
      <c r="E182" s="195"/>
      <c r="F182" s="196"/>
      <c r="G182" s="38"/>
      <c r="H182" s="38"/>
      <c r="I182" s="177">
        <f t="shared" si="26"/>
        <v>0</v>
      </c>
      <c r="J182" s="48"/>
      <c r="K182" s="198"/>
      <c r="L182" s="197"/>
      <c r="M182" s="40"/>
      <c r="N182" s="40"/>
      <c r="O182" s="177">
        <f t="shared" si="27"/>
        <v>0</v>
      </c>
      <c r="P182" s="48"/>
      <c r="Q182" s="198"/>
      <c r="R182" s="197"/>
      <c r="S182" s="40"/>
      <c r="T182" s="40"/>
      <c r="U182" s="177">
        <f t="shared" si="28"/>
        <v>0</v>
      </c>
      <c r="V182" s="48"/>
      <c r="W182" s="198"/>
      <c r="X182" s="199">
        <f t="shared" si="37"/>
        <v>0</v>
      </c>
      <c r="Y182" s="178" t="str">
        <f t="shared" si="35"/>
        <v/>
      </c>
      <c r="Z182" s="22">
        <f t="shared" si="29"/>
        <v>0</v>
      </c>
      <c r="AA182" s="22" t="str">
        <f t="shared" si="30"/>
        <v/>
      </c>
      <c r="AG182" s="43" t="b">
        <f t="shared" si="31"/>
        <v>0</v>
      </c>
      <c r="AH182" s="93" t="b">
        <f t="shared" si="32"/>
        <v>0</v>
      </c>
      <c r="AI182" s="130" t="str">
        <f t="shared" si="33"/>
        <v/>
      </c>
      <c r="AJ182" s="116">
        <f t="shared" si="34"/>
        <v>0</v>
      </c>
      <c r="AK182" s="130" t="str">
        <f t="shared" si="36"/>
        <v/>
      </c>
      <c r="AL182" s="110"/>
    </row>
    <row r="183" spans="2:38" x14ac:dyDescent="0.25">
      <c r="B183" s="25" t="str">
        <f>IFERROR(INDEX('1 - Project Details and Scoring'!$B$18:$B$501,(MATCH('2 - Planting Details'!$Z183,'1 - Project Details and Scoring'!$C$18:C$501,0))),"")</f>
        <v/>
      </c>
      <c r="C183" s="38"/>
      <c r="D183" s="25" t="str">
        <f>IFERROR(INDEX('1 - Project Details and Scoring'!$D$18:$D$501,(MATCH('2 - Planting Details'!$Z183,'1 - Project Details and Scoring'!$C$18:C$501,0))),"")</f>
        <v/>
      </c>
      <c r="E183" s="195"/>
      <c r="F183" s="196"/>
      <c r="G183" s="38"/>
      <c r="H183" s="38"/>
      <c r="I183" s="177">
        <f t="shared" si="26"/>
        <v>0</v>
      </c>
      <c r="J183" s="48"/>
      <c r="K183" s="198"/>
      <c r="L183" s="197"/>
      <c r="M183" s="40"/>
      <c r="N183" s="40"/>
      <c r="O183" s="177">
        <f t="shared" si="27"/>
        <v>0</v>
      </c>
      <c r="P183" s="48"/>
      <c r="Q183" s="198"/>
      <c r="R183" s="197"/>
      <c r="S183" s="40"/>
      <c r="T183" s="40"/>
      <c r="U183" s="177">
        <f t="shared" si="28"/>
        <v>0</v>
      </c>
      <c r="V183" s="48"/>
      <c r="W183" s="198"/>
      <c r="X183" s="199">
        <f t="shared" si="37"/>
        <v>0</v>
      </c>
      <c r="Y183" s="178" t="str">
        <f t="shared" si="35"/>
        <v/>
      </c>
      <c r="Z183" s="22">
        <f t="shared" si="29"/>
        <v>0</v>
      </c>
      <c r="AA183" s="22" t="str">
        <f t="shared" si="30"/>
        <v/>
      </c>
      <c r="AG183" s="43" t="b">
        <f t="shared" si="31"/>
        <v>0</v>
      </c>
      <c r="AH183" s="93" t="b">
        <f t="shared" si="32"/>
        <v>0</v>
      </c>
      <c r="AI183" s="130" t="str">
        <f t="shared" si="33"/>
        <v/>
      </c>
      <c r="AJ183" s="116">
        <f t="shared" si="34"/>
        <v>0</v>
      </c>
      <c r="AK183" s="130" t="str">
        <f t="shared" si="36"/>
        <v/>
      </c>
      <c r="AL183" s="110"/>
    </row>
    <row r="184" spans="2:38" x14ac:dyDescent="0.25">
      <c r="B184" s="25" t="str">
        <f>IFERROR(INDEX('1 - Project Details and Scoring'!$B$18:$B$501,(MATCH('2 - Planting Details'!$Z184,'1 - Project Details and Scoring'!$C$18:C$501,0))),"")</f>
        <v/>
      </c>
      <c r="C184" s="38"/>
      <c r="D184" s="25" t="str">
        <f>IFERROR(INDEX('1 - Project Details and Scoring'!$D$18:$D$501,(MATCH('2 - Planting Details'!$Z184,'1 - Project Details and Scoring'!$C$18:C$501,0))),"")</f>
        <v/>
      </c>
      <c r="E184" s="195"/>
      <c r="F184" s="196"/>
      <c r="G184" s="38"/>
      <c r="H184" s="38"/>
      <c r="I184" s="177">
        <f t="shared" si="26"/>
        <v>0</v>
      </c>
      <c r="J184" s="48"/>
      <c r="K184" s="198"/>
      <c r="L184" s="197"/>
      <c r="M184" s="40"/>
      <c r="N184" s="40"/>
      <c r="O184" s="177">
        <f t="shared" si="27"/>
        <v>0</v>
      </c>
      <c r="P184" s="48"/>
      <c r="Q184" s="198"/>
      <c r="R184" s="197"/>
      <c r="S184" s="40"/>
      <c r="T184" s="40"/>
      <c r="U184" s="177">
        <f t="shared" si="28"/>
        <v>0</v>
      </c>
      <c r="V184" s="48"/>
      <c r="W184" s="198"/>
      <c r="X184" s="199">
        <f t="shared" si="37"/>
        <v>0</v>
      </c>
      <c r="Y184" s="178" t="str">
        <f t="shared" si="35"/>
        <v/>
      </c>
      <c r="Z184" s="22">
        <f t="shared" si="29"/>
        <v>0</v>
      </c>
      <c r="AA184" s="22" t="str">
        <f t="shared" si="30"/>
        <v/>
      </c>
      <c r="AG184" s="43" t="b">
        <f t="shared" si="31"/>
        <v>0</v>
      </c>
      <c r="AH184" s="93" t="b">
        <f t="shared" si="32"/>
        <v>0</v>
      </c>
      <c r="AI184" s="130" t="str">
        <f t="shared" si="33"/>
        <v/>
      </c>
      <c r="AJ184" s="116">
        <f t="shared" si="34"/>
        <v>0</v>
      </c>
      <c r="AK184" s="130" t="str">
        <f t="shared" si="36"/>
        <v/>
      </c>
      <c r="AL184" s="110"/>
    </row>
    <row r="185" spans="2:38" x14ac:dyDescent="0.25">
      <c r="B185" s="25" t="str">
        <f>IFERROR(INDEX('1 - Project Details and Scoring'!$B$18:$B$501,(MATCH('2 - Planting Details'!$Z185,'1 - Project Details and Scoring'!$C$18:C$501,0))),"")</f>
        <v/>
      </c>
      <c r="C185" s="38"/>
      <c r="D185" s="25" t="str">
        <f>IFERROR(INDEX('1 - Project Details and Scoring'!$D$18:$D$501,(MATCH('2 - Planting Details'!$Z185,'1 - Project Details and Scoring'!$C$18:C$501,0))),"")</f>
        <v/>
      </c>
      <c r="E185" s="195"/>
      <c r="F185" s="196"/>
      <c r="G185" s="38"/>
      <c r="H185" s="38"/>
      <c r="I185" s="177">
        <f t="shared" si="26"/>
        <v>0</v>
      </c>
      <c r="J185" s="48"/>
      <c r="K185" s="198"/>
      <c r="L185" s="197"/>
      <c r="M185" s="40"/>
      <c r="N185" s="40"/>
      <c r="O185" s="177">
        <f t="shared" si="27"/>
        <v>0</v>
      </c>
      <c r="P185" s="48"/>
      <c r="Q185" s="198"/>
      <c r="R185" s="197"/>
      <c r="S185" s="40"/>
      <c r="T185" s="40"/>
      <c r="U185" s="177">
        <f t="shared" si="28"/>
        <v>0</v>
      </c>
      <c r="V185" s="48"/>
      <c r="W185" s="198"/>
      <c r="X185" s="199">
        <f t="shared" si="37"/>
        <v>0</v>
      </c>
      <c r="Y185" s="178" t="str">
        <f t="shared" si="35"/>
        <v/>
      </c>
      <c r="Z185" s="22">
        <f t="shared" si="29"/>
        <v>0</v>
      </c>
      <c r="AA185" s="22" t="str">
        <f t="shared" si="30"/>
        <v/>
      </c>
      <c r="AG185" s="43" t="b">
        <f t="shared" si="31"/>
        <v>0</v>
      </c>
      <c r="AH185" s="93" t="b">
        <f t="shared" si="32"/>
        <v>0</v>
      </c>
      <c r="AI185" s="130" t="str">
        <f t="shared" si="33"/>
        <v/>
      </c>
      <c r="AJ185" s="116">
        <f t="shared" si="34"/>
        <v>0</v>
      </c>
      <c r="AK185" s="130" t="str">
        <f t="shared" si="36"/>
        <v/>
      </c>
      <c r="AL185" s="110"/>
    </row>
    <row r="186" spans="2:38" x14ac:dyDescent="0.25">
      <c r="B186" s="25" t="str">
        <f>IFERROR(INDEX('1 - Project Details and Scoring'!$B$18:$B$501,(MATCH('2 - Planting Details'!$Z186,'1 - Project Details and Scoring'!$C$18:C$501,0))),"")</f>
        <v/>
      </c>
      <c r="C186" s="38"/>
      <c r="D186" s="25" t="str">
        <f>IFERROR(INDEX('1 - Project Details and Scoring'!$D$18:$D$501,(MATCH('2 - Planting Details'!$Z186,'1 - Project Details and Scoring'!$C$18:C$501,0))),"")</f>
        <v/>
      </c>
      <c r="E186" s="195"/>
      <c r="F186" s="196"/>
      <c r="G186" s="38"/>
      <c r="H186" s="38"/>
      <c r="I186" s="177">
        <f t="shared" si="26"/>
        <v>0</v>
      </c>
      <c r="J186" s="48"/>
      <c r="K186" s="198"/>
      <c r="L186" s="197"/>
      <c r="M186" s="40"/>
      <c r="N186" s="40"/>
      <c r="O186" s="177">
        <f t="shared" si="27"/>
        <v>0</v>
      </c>
      <c r="P186" s="48"/>
      <c r="Q186" s="198"/>
      <c r="R186" s="197"/>
      <c r="S186" s="40"/>
      <c r="T186" s="40"/>
      <c r="U186" s="177">
        <f t="shared" si="28"/>
        <v>0</v>
      </c>
      <c r="V186" s="48"/>
      <c r="W186" s="198"/>
      <c r="X186" s="199">
        <f t="shared" si="37"/>
        <v>0</v>
      </c>
      <c r="Y186" s="178" t="str">
        <f t="shared" si="35"/>
        <v/>
      </c>
      <c r="Z186" s="22">
        <f t="shared" si="29"/>
        <v>0</v>
      </c>
      <c r="AA186" s="22" t="str">
        <f t="shared" si="30"/>
        <v/>
      </c>
      <c r="AG186" s="43" t="b">
        <f t="shared" si="31"/>
        <v>0</v>
      </c>
      <c r="AH186" s="93" t="b">
        <f t="shared" si="32"/>
        <v>0</v>
      </c>
      <c r="AI186" s="130" t="str">
        <f t="shared" si="33"/>
        <v/>
      </c>
      <c r="AJ186" s="116">
        <f t="shared" si="34"/>
        <v>0</v>
      </c>
      <c r="AK186" s="130" t="str">
        <f t="shared" si="36"/>
        <v/>
      </c>
      <c r="AL186" s="110"/>
    </row>
    <row r="187" spans="2:38" x14ac:dyDescent="0.25">
      <c r="B187" s="25" t="str">
        <f>IFERROR(INDEX('1 - Project Details and Scoring'!$B$18:$B$501,(MATCH('2 - Planting Details'!$Z187,'1 - Project Details and Scoring'!$C$18:C$501,0))),"")</f>
        <v/>
      </c>
      <c r="C187" s="38"/>
      <c r="D187" s="25" t="str">
        <f>IFERROR(INDEX('1 - Project Details and Scoring'!$D$18:$D$501,(MATCH('2 - Planting Details'!$Z187,'1 - Project Details and Scoring'!$C$18:C$501,0))),"")</f>
        <v/>
      </c>
      <c r="E187" s="195"/>
      <c r="F187" s="196"/>
      <c r="G187" s="38"/>
      <c r="H187" s="38"/>
      <c r="I187" s="177">
        <f t="shared" si="26"/>
        <v>0</v>
      </c>
      <c r="J187" s="48"/>
      <c r="K187" s="198"/>
      <c r="L187" s="197"/>
      <c r="M187" s="40"/>
      <c r="N187" s="40"/>
      <c r="O187" s="177">
        <f t="shared" si="27"/>
        <v>0</v>
      </c>
      <c r="P187" s="48"/>
      <c r="Q187" s="198"/>
      <c r="R187" s="197"/>
      <c r="S187" s="40"/>
      <c r="T187" s="40"/>
      <c r="U187" s="177">
        <f t="shared" si="28"/>
        <v>0</v>
      </c>
      <c r="V187" s="48"/>
      <c r="W187" s="198"/>
      <c r="X187" s="199">
        <f t="shared" si="37"/>
        <v>0</v>
      </c>
      <c r="Y187" s="178" t="str">
        <f t="shared" si="35"/>
        <v/>
      </c>
      <c r="Z187" s="22">
        <f t="shared" si="29"/>
        <v>0</v>
      </c>
      <c r="AA187" s="22" t="str">
        <f t="shared" si="30"/>
        <v/>
      </c>
      <c r="AG187" s="43" t="b">
        <f t="shared" si="31"/>
        <v>0</v>
      </c>
      <c r="AH187" s="93" t="b">
        <f t="shared" si="32"/>
        <v>0</v>
      </c>
      <c r="AI187" s="130" t="str">
        <f t="shared" si="33"/>
        <v/>
      </c>
      <c r="AJ187" s="116">
        <f t="shared" si="34"/>
        <v>0</v>
      </c>
      <c r="AK187" s="130" t="str">
        <f t="shared" si="36"/>
        <v/>
      </c>
      <c r="AL187" s="110"/>
    </row>
    <row r="188" spans="2:38" x14ac:dyDescent="0.25">
      <c r="B188" s="25" t="str">
        <f>IFERROR(INDEX('1 - Project Details and Scoring'!$B$18:$B$501,(MATCH('2 - Planting Details'!$Z188,'1 - Project Details and Scoring'!$C$18:C$501,0))),"")</f>
        <v/>
      </c>
      <c r="C188" s="38"/>
      <c r="D188" s="25" t="str">
        <f>IFERROR(INDEX('1 - Project Details and Scoring'!$D$18:$D$501,(MATCH('2 - Planting Details'!$Z188,'1 - Project Details and Scoring'!$C$18:C$501,0))),"")</f>
        <v/>
      </c>
      <c r="E188" s="195"/>
      <c r="F188" s="196"/>
      <c r="G188" s="38"/>
      <c r="H188" s="38"/>
      <c r="I188" s="177">
        <f t="shared" si="26"/>
        <v>0</v>
      </c>
      <c r="J188" s="48"/>
      <c r="K188" s="198"/>
      <c r="L188" s="197"/>
      <c r="M188" s="40"/>
      <c r="N188" s="40"/>
      <c r="O188" s="177">
        <f t="shared" si="27"/>
        <v>0</v>
      </c>
      <c r="P188" s="48"/>
      <c r="Q188" s="198"/>
      <c r="R188" s="197"/>
      <c r="S188" s="40"/>
      <c r="T188" s="40"/>
      <c r="U188" s="177">
        <f t="shared" si="28"/>
        <v>0</v>
      </c>
      <c r="V188" s="48"/>
      <c r="W188" s="198"/>
      <c r="X188" s="199">
        <f t="shared" si="37"/>
        <v>0</v>
      </c>
      <c r="Y188" s="178" t="str">
        <f t="shared" si="35"/>
        <v/>
      </c>
      <c r="Z188" s="22">
        <f t="shared" si="29"/>
        <v>0</v>
      </c>
      <c r="AA188" s="22" t="str">
        <f t="shared" si="30"/>
        <v/>
      </c>
      <c r="AG188" s="43" t="b">
        <f t="shared" si="31"/>
        <v>0</v>
      </c>
      <c r="AH188" s="93" t="b">
        <f t="shared" si="32"/>
        <v>0</v>
      </c>
      <c r="AI188" s="130" t="str">
        <f t="shared" si="33"/>
        <v/>
      </c>
      <c r="AJ188" s="116">
        <f t="shared" si="34"/>
        <v>0</v>
      </c>
      <c r="AK188" s="130" t="str">
        <f t="shared" si="36"/>
        <v/>
      </c>
      <c r="AL188" s="110"/>
    </row>
    <row r="189" spans="2:38" x14ac:dyDescent="0.25">
      <c r="B189" s="25" t="str">
        <f>IFERROR(INDEX('1 - Project Details and Scoring'!$B$18:$B$501,(MATCH('2 - Planting Details'!$Z189,'1 - Project Details and Scoring'!$C$18:C$501,0))),"")</f>
        <v/>
      </c>
      <c r="C189" s="38"/>
      <c r="D189" s="25" t="str">
        <f>IFERROR(INDEX('1 - Project Details and Scoring'!$D$18:$D$501,(MATCH('2 - Planting Details'!$Z189,'1 - Project Details and Scoring'!$C$18:C$501,0))),"")</f>
        <v/>
      </c>
      <c r="E189" s="195"/>
      <c r="F189" s="196"/>
      <c r="G189" s="38"/>
      <c r="H189" s="38"/>
      <c r="I189" s="177">
        <f t="shared" si="26"/>
        <v>0</v>
      </c>
      <c r="J189" s="48"/>
      <c r="K189" s="198"/>
      <c r="L189" s="197"/>
      <c r="M189" s="40"/>
      <c r="N189" s="40"/>
      <c r="O189" s="177">
        <f t="shared" si="27"/>
        <v>0</v>
      </c>
      <c r="P189" s="48"/>
      <c r="Q189" s="198"/>
      <c r="R189" s="197"/>
      <c r="S189" s="40"/>
      <c r="T189" s="40"/>
      <c r="U189" s="177">
        <f t="shared" si="28"/>
        <v>0</v>
      </c>
      <c r="V189" s="48"/>
      <c r="W189" s="198"/>
      <c r="X189" s="199">
        <f t="shared" si="37"/>
        <v>0</v>
      </c>
      <c r="Y189" s="178" t="str">
        <f t="shared" si="35"/>
        <v/>
      </c>
      <c r="Z189" s="22">
        <f t="shared" si="29"/>
        <v>0</v>
      </c>
      <c r="AA189" s="22" t="str">
        <f t="shared" si="30"/>
        <v/>
      </c>
      <c r="AG189" s="43" t="b">
        <f t="shared" si="31"/>
        <v>0</v>
      </c>
      <c r="AH189" s="93" t="b">
        <f t="shared" si="32"/>
        <v>0</v>
      </c>
      <c r="AI189" s="130" t="str">
        <f t="shared" si="33"/>
        <v/>
      </c>
      <c r="AJ189" s="116">
        <f t="shared" si="34"/>
        <v>0</v>
      </c>
      <c r="AK189" s="130" t="str">
        <f t="shared" si="36"/>
        <v/>
      </c>
      <c r="AL189" s="110"/>
    </row>
    <row r="190" spans="2:38" x14ac:dyDescent="0.25">
      <c r="B190" s="25" t="str">
        <f>IFERROR(INDEX('1 - Project Details and Scoring'!$B$18:$B$501,(MATCH('2 - Planting Details'!$Z190,'1 - Project Details and Scoring'!$C$18:C$501,0))),"")</f>
        <v/>
      </c>
      <c r="C190" s="38"/>
      <c r="D190" s="25" t="str">
        <f>IFERROR(INDEX('1 - Project Details and Scoring'!$D$18:$D$501,(MATCH('2 - Planting Details'!$Z190,'1 - Project Details and Scoring'!$C$18:C$501,0))),"")</f>
        <v/>
      </c>
      <c r="E190" s="195"/>
      <c r="F190" s="196"/>
      <c r="G190" s="38"/>
      <c r="H190" s="38"/>
      <c r="I190" s="177">
        <f t="shared" si="26"/>
        <v>0</v>
      </c>
      <c r="J190" s="48"/>
      <c r="K190" s="198"/>
      <c r="L190" s="197"/>
      <c r="M190" s="40"/>
      <c r="N190" s="40"/>
      <c r="O190" s="177">
        <f t="shared" si="27"/>
        <v>0</v>
      </c>
      <c r="P190" s="48"/>
      <c r="Q190" s="198"/>
      <c r="R190" s="197"/>
      <c r="S190" s="40"/>
      <c r="T190" s="40"/>
      <c r="U190" s="177">
        <f t="shared" si="28"/>
        <v>0</v>
      </c>
      <c r="V190" s="48"/>
      <c r="W190" s="198"/>
      <c r="X190" s="199">
        <f t="shared" si="37"/>
        <v>0</v>
      </c>
      <c r="Y190" s="178" t="str">
        <f t="shared" si="35"/>
        <v/>
      </c>
      <c r="Z190" s="22">
        <f t="shared" si="29"/>
        <v>0</v>
      </c>
      <c r="AA190" s="22" t="str">
        <f t="shared" si="30"/>
        <v/>
      </c>
      <c r="AG190" s="43" t="b">
        <f t="shared" si="31"/>
        <v>0</v>
      </c>
      <c r="AH190" s="93" t="b">
        <f t="shared" si="32"/>
        <v>0</v>
      </c>
      <c r="AI190" s="130" t="str">
        <f t="shared" si="33"/>
        <v/>
      </c>
      <c r="AJ190" s="116">
        <f t="shared" si="34"/>
        <v>0</v>
      </c>
      <c r="AK190" s="130" t="str">
        <f t="shared" si="36"/>
        <v/>
      </c>
      <c r="AL190" s="110"/>
    </row>
    <row r="191" spans="2:38" x14ac:dyDescent="0.25">
      <c r="B191" s="25" t="str">
        <f>IFERROR(INDEX('1 - Project Details and Scoring'!$B$18:$B$501,(MATCH('2 - Planting Details'!$Z191,'1 - Project Details and Scoring'!$C$18:C$501,0))),"")</f>
        <v/>
      </c>
      <c r="C191" s="38"/>
      <c r="D191" s="25" t="str">
        <f>IFERROR(INDEX('1 - Project Details and Scoring'!$D$18:$D$501,(MATCH('2 - Planting Details'!$Z191,'1 - Project Details and Scoring'!$C$18:C$501,0))),"")</f>
        <v/>
      </c>
      <c r="E191" s="195"/>
      <c r="F191" s="196"/>
      <c r="G191" s="38"/>
      <c r="H191" s="38"/>
      <c r="I191" s="177">
        <f t="shared" si="26"/>
        <v>0</v>
      </c>
      <c r="J191" s="48"/>
      <c r="K191" s="198"/>
      <c r="L191" s="197"/>
      <c r="M191" s="40"/>
      <c r="N191" s="40"/>
      <c r="O191" s="177">
        <f t="shared" si="27"/>
        <v>0</v>
      </c>
      <c r="P191" s="48"/>
      <c r="Q191" s="198"/>
      <c r="R191" s="197"/>
      <c r="S191" s="40"/>
      <c r="T191" s="40"/>
      <c r="U191" s="177">
        <f t="shared" si="28"/>
        <v>0</v>
      </c>
      <c r="V191" s="48"/>
      <c r="W191" s="198"/>
      <c r="X191" s="199">
        <f t="shared" si="37"/>
        <v>0</v>
      </c>
      <c r="Y191" s="178" t="str">
        <f t="shared" si="35"/>
        <v/>
      </c>
      <c r="Z191" s="22">
        <f t="shared" si="29"/>
        <v>0</v>
      </c>
      <c r="AA191" s="22" t="str">
        <f t="shared" si="30"/>
        <v/>
      </c>
      <c r="AG191" s="43" t="b">
        <f t="shared" si="31"/>
        <v>0</v>
      </c>
      <c r="AH191" s="93" t="b">
        <f t="shared" si="32"/>
        <v>0</v>
      </c>
      <c r="AI191" s="130" t="str">
        <f t="shared" si="33"/>
        <v/>
      </c>
      <c r="AJ191" s="116">
        <f t="shared" si="34"/>
        <v>0</v>
      </c>
      <c r="AK191" s="130" t="str">
        <f t="shared" si="36"/>
        <v/>
      </c>
      <c r="AL191" s="110"/>
    </row>
    <row r="192" spans="2:38" x14ac:dyDescent="0.25">
      <c r="B192" s="25" t="str">
        <f>IFERROR(INDEX('1 - Project Details and Scoring'!$B$18:$B$501,(MATCH('2 - Planting Details'!$Z192,'1 - Project Details and Scoring'!$C$18:C$501,0))),"")</f>
        <v/>
      </c>
      <c r="C192" s="38"/>
      <c r="D192" s="25" t="str">
        <f>IFERROR(INDEX('1 - Project Details and Scoring'!$D$18:$D$501,(MATCH('2 - Planting Details'!$Z192,'1 - Project Details and Scoring'!$C$18:C$501,0))),"")</f>
        <v/>
      </c>
      <c r="E192" s="195"/>
      <c r="F192" s="196"/>
      <c r="G192" s="38"/>
      <c r="H192" s="38"/>
      <c r="I192" s="177">
        <f t="shared" si="26"/>
        <v>0</v>
      </c>
      <c r="J192" s="48"/>
      <c r="K192" s="198"/>
      <c r="L192" s="197"/>
      <c r="M192" s="40"/>
      <c r="N192" s="40"/>
      <c r="O192" s="177">
        <f t="shared" si="27"/>
        <v>0</v>
      </c>
      <c r="P192" s="48"/>
      <c r="Q192" s="198"/>
      <c r="R192" s="197"/>
      <c r="S192" s="40"/>
      <c r="T192" s="40"/>
      <c r="U192" s="177">
        <f t="shared" si="28"/>
        <v>0</v>
      </c>
      <c r="V192" s="48"/>
      <c r="W192" s="198"/>
      <c r="X192" s="199">
        <f t="shared" si="37"/>
        <v>0</v>
      </c>
      <c r="Y192" s="178" t="str">
        <f t="shared" si="35"/>
        <v/>
      </c>
      <c r="Z192" s="22">
        <f t="shared" si="29"/>
        <v>0</v>
      </c>
      <c r="AA192" s="22" t="str">
        <f t="shared" si="30"/>
        <v/>
      </c>
      <c r="AG192" s="43" t="b">
        <f t="shared" si="31"/>
        <v>0</v>
      </c>
      <c r="AH192" s="93" t="b">
        <f t="shared" si="32"/>
        <v>0</v>
      </c>
      <c r="AI192" s="130" t="str">
        <f t="shared" si="33"/>
        <v/>
      </c>
      <c r="AJ192" s="116">
        <f t="shared" si="34"/>
        <v>0</v>
      </c>
      <c r="AK192" s="130" t="str">
        <f t="shared" si="36"/>
        <v/>
      </c>
      <c r="AL192" s="110"/>
    </row>
    <row r="193" spans="2:38" x14ac:dyDescent="0.25">
      <c r="B193" s="25" t="str">
        <f>IFERROR(INDEX('1 - Project Details and Scoring'!$B$18:$B$501,(MATCH('2 - Planting Details'!$Z193,'1 - Project Details and Scoring'!$C$18:C$501,0))),"")</f>
        <v/>
      </c>
      <c r="C193" s="38"/>
      <c r="D193" s="25" t="str">
        <f>IFERROR(INDEX('1 - Project Details and Scoring'!$D$18:$D$501,(MATCH('2 - Planting Details'!$Z193,'1 - Project Details and Scoring'!$C$18:C$501,0))),"")</f>
        <v/>
      </c>
      <c r="E193" s="195"/>
      <c r="F193" s="196"/>
      <c r="G193" s="38"/>
      <c r="H193" s="38"/>
      <c r="I193" s="177">
        <f t="shared" si="26"/>
        <v>0</v>
      </c>
      <c r="J193" s="48"/>
      <c r="K193" s="198"/>
      <c r="L193" s="197"/>
      <c r="M193" s="40"/>
      <c r="N193" s="40"/>
      <c r="O193" s="177">
        <f t="shared" si="27"/>
        <v>0</v>
      </c>
      <c r="P193" s="48"/>
      <c r="Q193" s="198"/>
      <c r="R193" s="197"/>
      <c r="S193" s="40"/>
      <c r="T193" s="40"/>
      <c r="U193" s="177">
        <f t="shared" si="28"/>
        <v>0</v>
      </c>
      <c r="V193" s="48"/>
      <c r="W193" s="198"/>
      <c r="X193" s="199">
        <f t="shared" si="37"/>
        <v>0</v>
      </c>
      <c r="Y193" s="178" t="str">
        <f t="shared" si="35"/>
        <v/>
      </c>
      <c r="Z193" s="22">
        <f t="shared" si="29"/>
        <v>0</v>
      </c>
      <c r="AA193" s="22" t="str">
        <f t="shared" si="30"/>
        <v/>
      </c>
      <c r="AG193" s="43" t="b">
        <f t="shared" si="31"/>
        <v>0</v>
      </c>
      <c r="AH193" s="93" t="b">
        <f t="shared" si="32"/>
        <v>0</v>
      </c>
      <c r="AI193" s="130" t="str">
        <f t="shared" si="33"/>
        <v/>
      </c>
      <c r="AJ193" s="116">
        <f t="shared" si="34"/>
        <v>0</v>
      </c>
      <c r="AK193" s="130" t="str">
        <f t="shared" si="36"/>
        <v/>
      </c>
      <c r="AL193" s="110"/>
    </row>
    <row r="194" spans="2:38" x14ac:dyDescent="0.25">
      <c r="B194" s="25" t="str">
        <f>IFERROR(INDEX('1 - Project Details and Scoring'!$B$18:$B$501,(MATCH('2 - Planting Details'!$Z194,'1 - Project Details and Scoring'!$C$18:C$501,0))),"")</f>
        <v/>
      </c>
      <c r="C194" s="38"/>
      <c r="D194" s="25" t="str">
        <f>IFERROR(INDEX('1 - Project Details and Scoring'!$D$18:$D$501,(MATCH('2 - Planting Details'!$Z194,'1 - Project Details and Scoring'!$C$18:C$501,0))),"")</f>
        <v/>
      </c>
      <c r="E194" s="195"/>
      <c r="F194" s="196"/>
      <c r="G194" s="38"/>
      <c r="H194" s="38"/>
      <c r="I194" s="177">
        <f t="shared" si="26"/>
        <v>0</v>
      </c>
      <c r="J194" s="48"/>
      <c r="K194" s="198"/>
      <c r="L194" s="197"/>
      <c r="M194" s="40"/>
      <c r="N194" s="40"/>
      <c r="O194" s="177">
        <f t="shared" si="27"/>
        <v>0</v>
      </c>
      <c r="P194" s="48"/>
      <c r="Q194" s="198"/>
      <c r="R194" s="197"/>
      <c r="S194" s="40"/>
      <c r="T194" s="40"/>
      <c r="U194" s="177">
        <f t="shared" si="28"/>
        <v>0</v>
      </c>
      <c r="V194" s="48"/>
      <c r="W194" s="198"/>
      <c r="X194" s="199">
        <f t="shared" si="37"/>
        <v>0</v>
      </c>
      <c r="Y194" s="178" t="str">
        <f t="shared" si="35"/>
        <v/>
      </c>
      <c r="Z194" s="22">
        <f t="shared" si="29"/>
        <v>0</v>
      </c>
      <c r="AA194" s="22" t="str">
        <f t="shared" si="30"/>
        <v/>
      </c>
      <c r="AG194" s="43" t="b">
        <f t="shared" si="31"/>
        <v>0</v>
      </c>
      <c r="AH194" s="93" t="b">
        <f t="shared" si="32"/>
        <v>0</v>
      </c>
      <c r="AI194" s="130" t="str">
        <f t="shared" si="33"/>
        <v/>
      </c>
      <c r="AJ194" s="116">
        <f t="shared" si="34"/>
        <v>0</v>
      </c>
      <c r="AK194" s="130" t="str">
        <f t="shared" si="36"/>
        <v/>
      </c>
      <c r="AL194" s="110"/>
    </row>
    <row r="195" spans="2:38" x14ac:dyDescent="0.25">
      <c r="B195" s="25" t="str">
        <f>IFERROR(INDEX('1 - Project Details and Scoring'!$B$18:$B$501,(MATCH('2 - Planting Details'!$Z195,'1 - Project Details and Scoring'!$C$18:C$501,0))),"")</f>
        <v/>
      </c>
      <c r="C195" s="38"/>
      <c r="D195" s="25" t="str">
        <f>IFERROR(INDEX('1 - Project Details and Scoring'!$D$18:$D$501,(MATCH('2 - Planting Details'!$Z195,'1 - Project Details and Scoring'!$C$18:C$501,0))),"")</f>
        <v/>
      </c>
      <c r="E195" s="195"/>
      <c r="F195" s="196"/>
      <c r="G195" s="38"/>
      <c r="H195" s="38"/>
      <c r="I195" s="177">
        <f t="shared" si="26"/>
        <v>0</v>
      </c>
      <c r="J195" s="48"/>
      <c r="K195" s="198"/>
      <c r="L195" s="197"/>
      <c r="M195" s="40"/>
      <c r="N195" s="40"/>
      <c r="O195" s="177">
        <f t="shared" si="27"/>
        <v>0</v>
      </c>
      <c r="P195" s="48"/>
      <c r="Q195" s="198"/>
      <c r="R195" s="197"/>
      <c r="S195" s="40"/>
      <c r="T195" s="40"/>
      <c r="U195" s="177">
        <f t="shared" si="28"/>
        <v>0</v>
      </c>
      <c r="V195" s="48"/>
      <c r="W195" s="198"/>
      <c r="X195" s="199">
        <f t="shared" si="37"/>
        <v>0</v>
      </c>
      <c r="Y195" s="178" t="str">
        <f t="shared" si="35"/>
        <v/>
      </c>
      <c r="Z195" s="22">
        <f t="shared" si="29"/>
        <v>0</v>
      </c>
      <c r="AA195" s="22" t="str">
        <f t="shared" si="30"/>
        <v/>
      </c>
      <c r="AG195" s="43" t="b">
        <f t="shared" si="31"/>
        <v>0</v>
      </c>
      <c r="AH195" s="93" t="b">
        <f t="shared" si="32"/>
        <v>0</v>
      </c>
      <c r="AI195" s="130" t="str">
        <f t="shared" si="33"/>
        <v/>
      </c>
      <c r="AJ195" s="116">
        <f t="shared" si="34"/>
        <v>0</v>
      </c>
      <c r="AK195" s="130" t="str">
        <f t="shared" si="36"/>
        <v/>
      </c>
      <c r="AL195" s="110"/>
    </row>
    <row r="196" spans="2:38" x14ac:dyDescent="0.25">
      <c r="B196" s="25" t="str">
        <f>IFERROR(INDEX('1 - Project Details and Scoring'!$B$18:$B$501,(MATCH('2 - Planting Details'!$Z196,'1 - Project Details and Scoring'!$C$18:C$501,0))),"")</f>
        <v/>
      </c>
      <c r="C196" s="38"/>
      <c r="D196" s="25" t="str">
        <f>IFERROR(INDEX('1 - Project Details and Scoring'!$D$18:$D$501,(MATCH('2 - Planting Details'!$Z196,'1 - Project Details and Scoring'!$C$18:C$501,0))),"")</f>
        <v/>
      </c>
      <c r="E196" s="195"/>
      <c r="F196" s="196"/>
      <c r="G196" s="38"/>
      <c r="H196" s="38"/>
      <c r="I196" s="177">
        <f t="shared" si="26"/>
        <v>0</v>
      </c>
      <c r="J196" s="48"/>
      <c r="K196" s="198"/>
      <c r="L196" s="197"/>
      <c r="M196" s="40"/>
      <c r="N196" s="40"/>
      <c r="O196" s="177">
        <f t="shared" si="27"/>
        <v>0</v>
      </c>
      <c r="P196" s="48"/>
      <c r="Q196" s="198"/>
      <c r="R196" s="197"/>
      <c r="S196" s="40"/>
      <c r="T196" s="40"/>
      <c r="U196" s="177">
        <f t="shared" si="28"/>
        <v>0</v>
      </c>
      <c r="V196" s="48"/>
      <c r="W196" s="198"/>
      <c r="X196" s="199">
        <f t="shared" si="37"/>
        <v>0</v>
      </c>
      <c r="Y196" s="178" t="str">
        <f t="shared" si="35"/>
        <v/>
      </c>
      <c r="Z196" s="22">
        <f t="shared" si="29"/>
        <v>0</v>
      </c>
      <c r="AA196" s="22" t="str">
        <f t="shared" si="30"/>
        <v/>
      </c>
      <c r="AG196" s="43" t="b">
        <f t="shared" si="31"/>
        <v>0</v>
      </c>
      <c r="AH196" s="93" t="b">
        <f t="shared" si="32"/>
        <v>0</v>
      </c>
      <c r="AI196" s="130" t="str">
        <f t="shared" si="33"/>
        <v/>
      </c>
      <c r="AJ196" s="116">
        <f t="shared" si="34"/>
        <v>0</v>
      </c>
      <c r="AK196" s="130" t="str">
        <f t="shared" si="36"/>
        <v/>
      </c>
      <c r="AL196" s="110"/>
    </row>
    <row r="197" spans="2:38" x14ac:dyDescent="0.25">
      <c r="B197" s="25" t="str">
        <f>IFERROR(INDEX('1 - Project Details and Scoring'!$B$18:$B$501,(MATCH('2 - Planting Details'!$Z197,'1 - Project Details and Scoring'!$C$18:C$501,0))),"")</f>
        <v/>
      </c>
      <c r="C197" s="38"/>
      <c r="D197" s="25" t="str">
        <f>IFERROR(INDEX('1 - Project Details and Scoring'!$D$18:$D$501,(MATCH('2 - Planting Details'!$Z197,'1 - Project Details and Scoring'!$C$18:C$501,0))),"")</f>
        <v/>
      </c>
      <c r="E197" s="195"/>
      <c r="F197" s="196"/>
      <c r="G197" s="38"/>
      <c r="H197" s="38"/>
      <c r="I197" s="177">
        <f t="shared" si="26"/>
        <v>0</v>
      </c>
      <c r="J197" s="48"/>
      <c r="K197" s="198"/>
      <c r="L197" s="197"/>
      <c r="M197" s="40"/>
      <c r="N197" s="40"/>
      <c r="O197" s="177">
        <f t="shared" si="27"/>
        <v>0</v>
      </c>
      <c r="P197" s="48"/>
      <c r="Q197" s="198"/>
      <c r="R197" s="197"/>
      <c r="S197" s="40"/>
      <c r="T197" s="40"/>
      <c r="U197" s="177">
        <f t="shared" si="28"/>
        <v>0</v>
      </c>
      <c r="V197" s="48"/>
      <c r="W197" s="198"/>
      <c r="X197" s="199">
        <f t="shared" si="37"/>
        <v>0</v>
      </c>
      <c r="Y197" s="178" t="str">
        <f t="shared" si="35"/>
        <v/>
      </c>
      <c r="Z197" s="22">
        <f t="shared" si="29"/>
        <v>0</v>
      </c>
      <c r="AA197" s="22" t="str">
        <f t="shared" si="30"/>
        <v/>
      </c>
      <c r="AG197" s="43" t="b">
        <f t="shared" si="31"/>
        <v>0</v>
      </c>
      <c r="AH197" s="93" t="b">
        <f t="shared" si="32"/>
        <v>0</v>
      </c>
      <c r="AI197" s="130" t="str">
        <f t="shared" si="33"/>
        <v/>
      </c>
      <c r="AJ197" s="116">
        <f t="shared" si="34"/>
        <v>0</v>
      </c>
      <c r="AK197" s="130" t="str">
        <f t="shared" si="36"/>
        <v/>
      </c>
      <c r="AL197" s="110"/>
    </row>
    <row r="198" spans="2:38" x14ac:dyDescent="0.25">
      <c r="B198" s="25" t="str">
        <f>IFERROR(INDEX('1 - Project Details and Scoring'!$B$18:$B$501,(MATCH('2 - Planting Details'!$Z198,'1 - Project Details and Scoring'!$C$18:C$501,0))),"")</f>
        <v/>
      </c>
      <c r="C198" s="38"/>
      <c r="D198" s="25" t="str">
        <f>IFERROR(INDEX('1 - Project Details and Scoring'!$D$18:$D$501,(MATCH('2 - Planting Details'!$Z198,'1 - Project Details and Scoring'!$C$18:C$501,0))),"")</f>
        <v/>
      </c>
      <c r="E198" s="195"/>
      <c r="F198" s="196"/>
      <c r="G198" s="38"/>
      <c r="H198" s="38"/>
      <c r="I198" s="177">
        <f t="shared" si="26"/>
        <v>0</v>
      </c>
      <c r="J198" s="48"/>
      <c r="K198" s="198"/>
      <c r="L198" s="197"/>
      <c r="M198" s="40"/>
      <c r="N198" s="40"/>
      <c r="O198" s="177">
        <f t="shared" si="27"/>
        <v>0</v>
      </c>
      <c r="P198" s="48"/>
      <c r="Q198" s="198"/>
      <c r="R198" s="197"/>
      <c r="S198" s="40"/>
      <c r="T198" s="40"/>
      <c r="U198" s="177">
        <f t="shared" si="28"/>
        <v>0</v>
      </c>
      <c r="V198" s="48"/>
      <c r="W198" s="198"/>
      <c r="X198" s="199">
        <f t="shared" si="37"/>
        <v>0</v>
      </c>
      <c r="Y198" s="178" t="str">
        <f t="shared" si="35"/>
        <v/>
      </c>
      <c r="Z198" s="22">
        <f t="shared" si="29"/>
        <v>0</v>
      </c>
      <c r="AA198" s="22" t="str">
        <f t="shared" si="30"/>
        <v/>
      </c>
      <c r="AG198" s="43" t="b">
        <f t="shared" si="31"/>
        <v>0</v>
      </c>
      <c r="AH198" s="93" t="b">
        <f t="shared" si="32"/>
        <v>0</v>
      </c>
      <c r="AI198" s="130" t="str">
        <f t="shared" si="33"/>
        <v/>
      </c>
      <c r="AJ198" s="116">
        <f t="shared" si="34"/>
        <v>0</v>
      </c>
      <c r="AK198" s="130" t="str">
        <f t="shared" si="36"/>
        <v/>
      </c>
      <c r="AL198" s="110"/>
    </row>
    <row r="199" spans="2:38" x14ac:dyDescent="0.25">
      <c r="B199" s="25" t="str">
        <f>IFERROR(INDEX('1 - Project Details and Scoring'!$B$18:$B$501,(MATCH('2 - Planting Details'!$Z199,'1 - Project Details and Scoring'!$C$18:C$501,0))),"")</f>
        <v/>
      </c>
      <c r="C199" s="38"/>
      <c r="D199" s="25" t="str">
        <f>IFERROR(INDEX('1 - Project Details and Scoring'!$D$18:$D$501,(MATCH('2 - Planting Details'!$Z199,'1 - Project Details and Scoring'!$C$18:C$501,0))),"")</f>
        <v/>
      </c>
      <c r="E199" s="195"/>
      <c r="F199" s="196"/>
      <c r="G199" s="38"/>
      <c r="H199" s="38"/>
      <c r="I199" s="177">
        <f t="shared" si="26"/>
        <v>0</v>
      </c>
      <c r="J199" s="48"/>
      <c r="K199" s="198"/>
      <c r="L199" s="197"/>
      <c r="M199" s="40"/>
      <c r="N199" s="40"/>
      <c r="O199" s="177">
        <f t="shared" si="27"/>
        <v>0</v>
      </c>
      <c r="P199" s="48"/>
      <c r="Q199" s="198"/>
      <c r="R199" s="197"/>
      <c r="S199" s="40"/>
      <c r="T199" s="40"/>
      <c r="U199" s="177">
        <f t="shared" si="28"/>
        <v>0</v>
      </c>
      <c r="V199" s="48"/>
      <c r="W199" s="198"/>
      <c r="X199" s="199">
        <f t="shared" si="37"/>
        <v>0</v>
      </c>
      <c r="Y199" s="178" t="str">
        <f t="shared" si="35"/>
        <v/>
      </c>
      <c r="Z199" s="22">
        <f t="shared" si="29"/>
        <v>0</v>
      </c>
      <c r="AA199" s="22" t="str">
        <f t="shared" si="30"/>
        <v/>
      </c>
      <c r="AG199" s="43" t="b">
        <f t="shared" si="31"/>
        <v>0</v>
      </c>
      <c r="AH199" s="93" t="b">
        <f t="shared" si="32"/>
        <v>0</v>
      </c>
      <c r="AI199" s="130" t="str">
        <f t="shared" si="33"/>
        <v/>
      </c>
      <c r="AJ199" s="116">
        <f t="shared" si="34"/>
        <v>0</v>
      </c>
      <c r="AK199" s="130" t="str">
        <f t="shared" si="36"/>
        <v/>
      </c>
      <c r="AL199" s="110"/>
    </row>
    <row r="200" spans="2:38" x14ac:dyDescent="0.25">
      <c r="B200" s="25" t="str">
        <f>IFERROR(INDEX('1 - Project Details and Scoring'!$B$18:$B$501,(MATCH('2 - Planting Details'!$Z200,'1 - Project Details and Scoring'!$C$18:C$501,0))),"")</f>
        <v/>
      </c>
      <c r="C200" s="38"/>
      <c r="D200" s="25" t="str">
        <f>IFERROR(INDEX('1 - Project Details and Scoring'!$D$18:$D$501,(MATCH('2 - Planting Details'!$Z200,'1 - Project Details and Scoring'!$C$18:C$501,0))),"")</f>
        <v/>
      </c>
      <c r="E200" s="195"/>
      <c r="F200" s="196"/>
      <c r="G200" s="38"/>
      <c r="H200" s="38"/>
      <c r="I200" s="177">
        <f t="shared" si="26"/>
        <v>0</v>
      </c>
      <c r="J200" s="48"/>
      <c r="K200" s="198"/>
      <c r="L200" s="197"/>
      <c r="M200" s="40"/>
      <c r="N200" s="40"/>
      <c r="O200" s="177">
        <f t="shared" si="27"/>
        <v>0</v>
      </c>
      <c r="P200" s="48"/>
      <c r="Q200" s="198"/>
      <c r="R200" s="197"/>
      <c r="S200" s="40"/>
      <c r="T200" s="40"/>
      <c r="U200" s="177">
        <f t="shared" si="28"/>
        <v>0</v>
      </c>
      <c r="V200" s="48"/>
      <c r="W200" s="198"/>
      <c r="X200" s="199">
        <f t="shared" si="37"/>
        <v>0</v>
      </c>
      <c r="Y200" s="178" t="str">
        <f t="shared" si="35"/>
        <v/>
      </c>
      <c r="Z200" s="22">
        <f t="shared" si="29"/>
        <v>0</v>
      </c>
      <c r="AA200" s="22" t="str">
        <f t="shared" si="30"/>
        <v/>
      </c>
      <c r="AG200" s="43" t="b">
        <f t="shared" si="31"/>
        <v>0</v>
      </c>
      <c r="AH200" s="93" t="b">
        <f t="shared" si="32"/>
        <v>0</v>
      </c>
      <c r="AI200" s="130" t="str">
        <f t="shared" si="33"/>
        <v/>
      </c>
      <c r="AJ200" s="116">
        <f t="shared" si="34"/>
        <v>0</v>
      </c>
      <c r="AK200" s="130" t="str">
        <f t="shared" si="36"/>
        <v/>
      </c>
      <c r="AL200" s="110"/>
    </row>
    <row r="201" spans="2:38" x14ac:dyDescent="0.25">
      <c r="B201" s="25" t="str">
        <f>IFERROR(INDEX('1 - Project Details and Scoring'!$B$18:$B$501,(MATCH('2 - Planting Details'!$Z201,'1 - Project Details and Scoring'!$C$18:C$501,0))),"")</f>
        <v/>
      </c>
      <c r="C201" s="38"/>
      <c r="D201" s="25" t="str">
        <f>IFERROR(INDEX('1 - Project Details and Scoring'!$D$18:$D$501,(MATCH('2 - Planting Details'!$Z201,'1 - Project Details and Scoring'!$C$18:C$501,0))),"")</f>
        <v/>
      </c>
      <c r="E201" s="195"/>
      <c r="F201" s="196"/>
      <c r="G201" s="38"/>
      <c r="H201" s="38"/>
      <c r="I201" s="177">
        <f t="shared" si="26"/>
        <v>0</v>
      </c>
      <c r="J201" s="48"/>
      <c r="K201" s="198"/>
      <c r="L201" s="197"/>
      <c r="M201" s="40"/>
      <c r="N201" s="40"/>
      <c r="O201" s="177">
        <f t="shared" si="27"/>
        <v>0</v>
      </c>
      <c r="P201" s="48"/>
      <c r="Q201" s="198"/>
      <c r="R201" s="197"/>
      <c r="S201" s="40"/>
      <c r="T201" s="40"/>
      <c r="U201" s="177">
        <f t="shared" si="28"/>
        <v>0</v>
      </c>
      <c r="V201" s="48"/>
      <c r="W201" s="198"/>
      <c r="X201" s="199">
        <f t="shared" si="37"/>
        <v>0</v>
      </c>
      <c r="Y201" s="178" t="str">
        <f t="shared" si="35"/>
        <v/>
      </c>
      <c r="Z201" s="22">
        <f t="shared" si="29"/>
        <v>0</v>
      </c>
      <c r="AA201" s="22" t="str">
        <f t="shared" si="30"/>
        <v/>
      </c>
      <c r="AG201" s="43" t="b">
        <f t="shared" si="31"/>
        <v>0</v>
      </c>
      <c r="AH201" s="93" t="b">
        <f t="shared" si="32"/>
        <v>0</v>
      </c>
      <c r="AI201" s="130" t="str">
        <f t="shared" si="33"/>
        <v/>
      </c>
      <c r="AJ201" s="116">
        <f t="shared" si="34"/>
        <v>0</v>
      </c>
      <c r="AK201" s="130" t="str">
        <f t="shared" si="36"/>
        <v/>
      </c>
      <c r="AL201" s="110"/>
    </row>
    <row r="202" spans="2:38" x14ac:dyDescent="0.25">
      <c r="B202" s="25" t="str">
        <f>IFERROR(INDEX('1 - Project Details and Scoring'!$B$18:$B$501,(MATCH('2 - Planting Details'!$Z202,'1 - Project Details and Scoring'!$C$18:C$501,0))),"")</f>
        <v/>
      </c>
      <c r="C202" s="38"/>
      <c r="D202" s="25" t="str">
        <f>IFERROR(INDEX('1 - Project Details and Scoring'!$D$18:$D$501,(MATCH('2 - Planting Details'!$Z202,'1 - Project Details and Scoring'!$C$18:C$501,0))),"")</f>
        <v/>
      </c>
      <c r="E202" s="195"/>
      <c r="F202" s="196"/>
      <c r="G202" s="38"/>
      <c r="H202" s="38"/>
      <c r="I202" s="177">
        <f t="shared" si="26"/>
        <v>0</v>
      </c>
      <c r="J202" s="48"/>
      <c r="K202" s="198"/>
      <c r="L202" s="197"/>
      <c r="M202" s="40"/>
      <c r="N202" s="40"/>
      <c r="O202" s="177">
        <f t="shared" si="27"/>
        <v>0</v>
      </c>
      <c r="P202" s="48"/>
      <c r="Q202" s="198"/>
      <c r="R202" s="197"/>
      <c r="S202" s="40"/>
      <c r="T202" s="40"/>
      <c r="U202" s="177">
        <f t="shared" si="28"/>
        <v>0</v>
      </c>
      <c r="V202" s="48"/>
      <c r="W202" s="198"/>
      <c r="X202" s="199">
        <f t="shared" si="37"/>
        <v>0</v>
      </c>
      <c r="Y202" s="178" t="str">
        <f t="shared" si="35"/>
        <v/>
      </c>
      <c r="Z202" s="22">
        <f t="shared" si="29"/>
        <v>0</v>
      </c>
      <c r="AA202" s="22" t="str">
        <f t="shared" si="30"/>
        <v/>
      </c>
      <c r="AG202" s="43" t="b">
        <f t="shared" si="31"/>
        <v>0</v>
      </c>
      <c r="AH202" s="93" t="b">
        <f t="shared" si="32"/>
        <v>0</v>
      </c>
      <c r="AI202" s="130" t="str">
        <f t="shared" si="33"/>
        <v/>
      </c>
      <c r="AJ202" s="116">
        <f t="shared" si="34"/>
        <v>0</v>
      </c>
      <c r="AK202" s="130" t="str">
        <f t="shared" si="36"/>
        <v/>
      </c>
      <c r="AL202" s="110"/>
    </row>
    <row r="203" spans="2:38" x14ac:dyDescent="0.25">
      <c r="B203" s="25" t="str">
        <f>IFERROR(INDEX('1 - Project Details and Scoring'!$B$18:$B$501,(MATCH('2 - Planting Details'!$Z203,'1 - Project Details and Scoring'!$C$18:C$501,0))),"")</f>
        <v/>
      </c>
      <c r="C203" s="38"/>
      <c r="D203" s="25" t="str">
        <f>IFERROR(INDEX('1 - Project Details and Scoring'!$D$18:$D$501,(MATCH('2 - Planting Details'!$Z203,'1 - Project Details and Scoring'!$C$18:C$501,0))),"")</f>
        <v/>
      </c>
      <c r="E203" s="195"/>
      <c r="F203" s="196"/>
      <c r="G203" s="38"/>
      <c r="H203" s="38"/>
      <c r="I203" s="177">
        <f t="shared" si="26"/>
        <v>0</v>
      </c>
      <c r="J203" s="48"/>
      <c r="K203" s="198"/>
      <c r="L203" s="197"/>
      <c r="M203" s="40"/>
      <c r="N203" s="40"/>
      <c r="O203" s="177">
        <f t="shared" si="27"/>
        <v>0</v>
      </c>
      <c r="P203" s="48"/>
      <c r="Q203" s="198"/>
      <c r="R203" s="197"/>
      <c r="S203" s="40"/>
      <c r="T203" s="40"/>
      <c r="U203" s="177">
        <f t="shared" si="28"/>
        <v>0</v>
      </c>
      <c r="V203" s="48"/>
      <c r="W203" s="198"/>
      <c r="X203" s="199">
        <f t="shared" si="37"/>
        <v>0</v>
      </c>
      <c r="Y203" s="178" t="str">
        <f t="shared" si="35"/>
        <v/>
      </c>
      <c r="Z203" s="22">
        <f t="shared" si="29"/>
        <v>0</v>
      </c>
      <c r="AA203" s="22" t="str">
        <f t="shared" si="30"/>
        <v/>
      </c>
      <c r="AG203" s="43" t="b">
        <f t="shared" si="31"/>
        <v>0</v>
      </c>
      <c r="AH203" s="93" t="b">
        <f t="shared" si="32"/>
        <v>0</v>
      </c>
      <c r="AI203" s="130" t="str">
        <f t="shared" si="33"/>
        <v/>
      </c>
      <c r="AJ203" s="116">
        <f t="shared" si="34"/>
        <v>0</v>
      </c>
      <c r="AK203" s="130" t="str">
        <f t="shared" si="36"/>
        <v/>
      </c>
      <c r="AL203" s="110"/>
    </row>
    <row r="204" spans="2:38" x14ac:dyDescent="0.25">
      <c r="B204" s="25" t="str">
        <f>IFERROR(INDEX('1 - Project Details and Scoring'!$B$18:$B$501,(MATCH('2 - Planting Details'!$Z204,'1 - Project Details and Scoring'!$C$18:C$501,0))),"")</f>
        <v/>
      </c>
      <c r="C204" s="38"/>
      <c r="D204" s="25" t="str">
        <f>IFERROR(INDEX('1 - Project Details and Scoring'!$D$18:$D$501,(MATCH('2 - Planting Details'!$Z204,'1 - Project Details and Scoring'!$C$18:C$501,0))),"")</f>
        <v/>
      </c>
      <c r="E204" s="195"/>
      <c r="F204" s="196"/>
      <c r="G204" s="38"/>
      <c r="H204" s="38"/>
      <c r="I204" s="177">
        <f t="shared" si="26"/>
        <v>0</v>
      </c>
      <c r="J204" s="48"/>
      <c r="K204" s="198"/>
      <c r="L204" s="197"/>
      <c r="M204" s="40"/>
      <c r="N204" s="40"/>
      <c r="O204" s="177">
        <f t="shared" si="27"/>
        <v>0</v>
      </c>
      <c r="P204" s="48"/>
      <c r="Q204" s="198"/>
      <c r="R204" s="197"/>
      <c r="S204" s="40"/>
      <c r="T204" s="40"/>
      <c r="U204" s="177">
        <f t="shared" si="28"/>
        <v>0</v>
      </c>
      <c r="V204" s="48"/>
      <c r="W204" s="198"/>
      <c r="X204" s="199">
        <f t="shared" si="37"/>
        <v>0</v>
      </c>
      <c r="Y204" s="178" t="str">
        <f t="shared" si="35"/>
        <v/>
      </c>
      <c r="Z204" s="22">
        <f t="shared" si="29"/>
        <v>0</v>
      </c>
      <c r="AA204" s="22" t="str">
        <f t="shared" si="30"/>
        <v/>
      </c>
      <c r="AG204" s="43" t="b">
        <f t="shared" si="31"/>
        <v>0</v>
      </c>
      <c r="AH204" s="93" t="b">
        <f t="shared" si="32"/>
        <v>0</v>
      </c>
      <c r="AI204" s="130" t="str">
        <f t="shared" si="33"/>
        <v/>
      </c>
      <c r="AJ204" s="116">
        <f t="shared" si="34"/>
        <v>0</v>
      </c>
      <c r="AK204" s="130" t="str">
        <f t="shared" si="36"/>
        <v/>
      </c>
      <c r="AL204" s="110"/>
    </row>
    <row r="205" spans="2:38" x14ac:dyDescent="0.25">
      <c r="B205" s="25" t="str">
        <f>IFERROR(INDEX('1 - Project Details and Scoring'!$B$18:$B$501,(MATCH('2 - Planting Details'!$Z205,'1 - Project Details and Scoring'!$C$18:C$501,0))),"")</f>
        <v/>
      </c>
      <c r="C205" s="38"/>
      <c r="D205" s="25" t="str">
        <f>IFERROR(INDEX('1 - Project Details and Scoring'!$D$18:$D$501,(MATCH('2 - Planting Details'!$Z205,'1 - Project Details and Scoring'!$C$18:C$501,0))),"")</f>
        <v/>
      </c>
      <c r="E205" s="195"/>
      <c r="F205" s="196"/>
      <c r="G205" s="38"/>
      <c r="H205" s="38"/>
      <c r="I205" s="177">
        <f t="shared" si="26"/>
        <v>0</v>
      </c>
      <c r="J205" s="48"/>
      <c r="K205" s="198"/>
      <c r="L205" s="197"/>
      <c r="M205" s="40"/>
      <c r="N205" s="40"/>
      <c r="O205" s="177">
        <f t="shared" si="27"/>
        <v>0</v>
      </c>
      <c r="P205" s="48"/>
      <c r="Q205" s="198"/>
      <c r="R205" s="197"/>
      <c r="S205" s="40"/>
      <c r="T205" s="40"/>
      <c r="U205" s="177">
        <f t="shared" si="28"/>
        <v>0</v>
      </c>
      <c r="V205" s="48"/>
      <c r="W205" s="198"/>
      <c r="X205" s="199">
        <f t="shared" si="37"/>
        <v>0</v>
      </c>
      <c r="Y205" s="178" t="str">
        <f t="shared" si="35"/>
        <v/>
      </c>
      <c r="Z205" s="22">
        <f t="shared" si="29"/>
        <v>0</v>
      </c>
      <c r="AA205" s="22" t="str">
        <f t="shared" si="30"/>
        <v/>
      </c>
      <c r="AG205" s="43" t="b">
        <f t="shared" si="31"/>
        <v>0</v>
      </c>
      <c r="AH205" s="93" t="b">
        <f t="shared" si="32"/>
        <v>0</v>
      </c>
      <c r="AI205" s="130" t="str">
        <f t="shared" si="33"/>
        <v/>
      </c>
      <c r="AJ205" s="116">
        <f t="shared" si="34"/>
        <v>0</v>
      </c>
      <c r="AK205" s="130" t="str">
        <f t="shared" si="36"/>
        <v/>
      </c>
      <c r="AL205" s="110"/>
    </row>
    <row r="206" spans="2:38" x14ac:dyDescent="0.25">
      <c r="B206" s="25" t="str">
        <f>IFERROR(INDEX('1 - Project Details and Scoring'!$B$18:$B$501,(MATCH('2 - Planting Details'!$Z206,'1 - Project Details and Scoring'!$C$18:C$501,0))),"")</f>
        <v/>
      </c>
      <c r="C206" s="38"/>
      <c r="D206" s="25" t="str">
        <f>IFERROR(INDEX('1 - Project Details and Scoring'!$D$18:$D$501,(MATCH('2 - Planting Details'!$Z206,'1 - Project Details and Scoring'!$C$18:C$501,0))),"")</f>
        <v/>
      </c>
      <c r="E206" s="195"/>
      <c r="F206" s="196"/>
      <c r="G206" s="38"/>
      <c r="H206" s="38"/>
      <c r="I206" s="177">
        <f t="shared" si="26"/>
        <v>0</v>
      </c>
      <c r="J206" s="48"/>
      <c r="K206" s="198"/>
      <c r="L206" s="197"/>
      <c r="M206" s="40"/>
      <c r="N206" s="40"/>
      <c r="O206" s="177">
        <f t="shared" si="27"/>
        <v>0</v>
      </c>
      <c r="P206" s="48"/>
      <c r="Q206" s="198"/>
      <c r="R206" s="197"/>
      <c r="S206" s="40"/>
      <c r="T206" s="40"/>
      <c r="U206" s="177">
        <f t="shared" si="28"/>
        <v>0</v>
      </c>
      <c r="V206" s="48"/>
      <c r="W206" s="198"/>
      <c r="X206" s="199">
        <f t="shared" si="37"/>
        <v>0</v>
      </c>
      <c r="Y206" s="178" t="str">
        <f t="shared" si="35"/>
        <v/>
      </c>
      <c r="Z206" s="22">
        <f t="shared" si="29"/>
        <v>0</v>
      </c>
      <c r="AA206" s="22" t="str">
        <f t="shared" si="30"/>
        <v/>
      </c>
      <c r="AG206" s="43" t="b">
        <f t="shared" si="31"/>
        <v>0</v>
      </c>
      <c r="AH206" s="93" t="b">
        <f t="shared" si="32"/>
        <v>0</v>
      </c>
      <c r="AI206" s="130" t="str">
        <f t="shared" si="33"/>
        <v/>
      </c>
      <c r="AJ206" s="116">
        <f t="shared" si="34"/>
        <v>0</v>
      </c>
      <c r="AK206" s="130" t="str">
        <f t="shared" si="36"/>
        <v/>
      </c>
      <c r="AL206" s="110"/>
    </row>
    <row r="207" spans="2:38" x14ac:dyDescent="0.25">
      <c r="B207" s="25" t="str">
        <f>IFERROR(INDEX('1 - Project Details and Scoring'!$B$18:$B$501,(MATCH('2 - Planting Details'!$Z207,'1 - Project Details and Scoring'!$C$18:C$501,0))),"")</f>
        <v/>
      </c>
      <c r="C207" s="38"/>
      <c r="D207" s="25" t="str">
        <f>IFERROR(INDEX('1 - Project Details and Scoring'!$D$18:$D$501,(MATCH('2 - Planting Details'!$Z207,'1 - Project Details and Scoring'!$C$18:C$501,0))),"")</f>
        <v/>
      </c>
      <c r="E207" s="195"/>
      <c r="F207" s="196"/>
      <c r="G207" s="38"/>
      <c r="H207" s="38"/>
      <c r="I207" s="177">
        <f t="shared" si="26"/>
        <v>0</v>
      </c>
      <c r="J207" s="48"/>
      <c r="K207" s="198"/>
      <c r="L207" s="197"/>
      <c r="M207" s="40"/>
      <c r="N207" s="40"/>
      <c r="O207" s="177">
        <f t="shared" si="27"/>
        <v>0</v>
      </c>
      <c r="P207" s="48"/>
      <c r="Q207" s="198"/>
      <c r="R207" s="197"/>
      <c r="S207" s="40"/>
      <c r="T207" s="40"/>
      <c r="U207" s="177">
        <f t="shared" si="28"/>
        <v>0</v>
      </c>
      <c r="V207" s="48"/>
      <c r="W207" s="198"/>
      <c r="X207" s="199">
        <f t="shared" si="37"/>
        <v>0</v>
      </c>
      <c r="Y207" s="178" t="str">
        <f t="shared" si="35"/>
        <v/>
      </c>
      <c r="Z207" s="22">
        <f t="shared" si="29"/>
        <v>0</v>
      </c>
      <c r="AA207" s="22" t="str">
        <f t="shared" si="30"/>
        <v/>
      </c>
      <c r="AG207" s="43" t="b">
        <f t="shared" si="31"/>
        <v>0</v>
      </c>
      <c r="AH207" s="93" t="b">
        <f t="shared" si="32"/>
        <v>0</v>
      </c>
      <c r="AI207" s="130" t="str">
        <f t="shared" si="33"/>
        <v/>
      </c>
      <c r="AJ207" s="116">
        <f t="shared" si="34"/>
        <v>0</v>
      </c>
      <c r="AK207" s="130" t="str">
        <f t="shared" si="36"/>
        <v/>
      </c>
      <c r="AL207" s="110"/>
    </row>
    <row r="208" spans="2:38" x14ac:dyDescent="0.25">
      <c r="B208" s="25" t="str">
        <f>IFERROR(INDEX('1 - Project Details and Scoring'!$B$18:$B$501,(MATCH('2 - Planting Details'!$Z208,'1 - Project Details and Scoring'!$C$18:C$501,0))),"")</f>
        <v/>
      </c>
      <c r="C208" s="38"/>
      <c r="D208" s="25" t="str">
        <f>IFERROR(INDEX('1 - Project Details and Scoring'!$D$18:$D$501,(MATCH('2 - Planting Details'!$Z208,'1 - Project Details and Scoring'!$C$18:C$501,0))),"")</f>
        <v/>
      </c>
      <c r="E208" s="195"/>
      <c r="F208" s="196"/>
      <c r="G208" s="38"/>
      <c r="H208" s="38"/>
      <c r="I208" s="177">
        <f t="shared" si="26"/>
        <v>0</v>
      </c>
      <c r="J208" s="48"/>
      <c r="K208" s="198"/>
      <c r="L208" s="197"/>
      <c r="M208" s="40"/>
      <c r="N208" s="40"/>
      <c r="O208" s="177">
        <f t="shared" si="27"/>
        <v>0</v>
      </c>
      <c r="P208" s="48"/>
      <c r="Q208" s="198"/>
      <c r="R208" s="197"/>
      <c r="S208" s="40"/>
      <c r="T208" s="40"/>
      <c r="U208" s="177">
        <f t="shared" si="28"/>
        <v>0</v>
      </c>
      <c r="V208" s="48"/>
      <c r="W208" s="198"/>
      <c r="X208" s="199">
        <f t="shared" si="37"/>
        <v>0</v>
      </c>
      <c r="Y208" s="178" t="str">
        <f t="shared" si="35"/>
        <v/>
      </c>
      <c r="Z208" s="22">
        <f t="shared" si="29"/>
        <v>0</v>
      </c>
      <c r="AA208" s="22" t="str">
        <f t="shared" si="30"/>
        <v/>
      </c>
      <c r="AG208" s="43" t="b">
        <f t="shared" si="31"/>
        <v>0</v>
      </c>
      <c r="AH208" s="93" t="b">
        <f t="shared" si="32"/>
        <v>0</v>
      </c>
      <c r="AI208" s="130" t="str">
        <f t="shared" si="33"/>
        <v/>
      </c>
      <c r="AJ208" s="116">
        <f t="shared" si="34"/>
        <v>0</v>
      </c>
      <c r="AK208" s="130" t="str">
        <f t="shared" si="36"/>
        <v/>
      </c>
      <c r="AL208" s="110"/>
    </row>
    <row r="209" spans="2:38" x14ac:dyDescent="0.25">
      <c r="B209" s="25" t="str">
        <f>IFERROR(INDEX('1 - Project Details and Scoring'!$B$18:$B$501,(MATCH('2 - Planting Details'!$Z209,'1 - Project Details and Scoring'!$C$18:C$501,0))),"")</f>
        <v/>
      </c>
      <c r="C209" s="38"/>
      <c r="D209" s="25" t="str">
        <f>IFERROR(INDEX('1 - Project Details and Scoring'!$D$18:$D$501,(MATCH('2 - Planting Details'!$Z209,'1 - Project Details and Scoring'!$C$18:C$501,0))),"")</f>
        <v/>
      </c>
      <c r="E209" s="195"/>
      <c r="F209" s="196"/>
      <c r="G209" s="38"/>
      <c r="H209" s="38"/>
      <c r="I209" s="177">
        <f t="shared" si="26"/>
        <v>0</v>
      </c>
      <c r="J209" s="48"/>
      <c r="K209" s="198"/>
      <c r="L209" s="197"/>
      <c r="M209" s="40"/>
      <c r="N209" s="40"/>
      <c r="O209" s="177">
        <f t="shared" si="27"/>
        <v>0</v>
      </c>
      <c r="P209" s="48"/>
      <c r="Q209" s="198"/>
      <c r="R209" s="197"/>
      <c r="S209" s="40"/>
      <c r="T209" s="40"/>
      <c r="U209" s="177">
        <f t="shared" si="28"/>
        <v>0</v>
      </c>
      <c r="V209" s="48"/>
      <c r="W209" s="198"/>
      <c r="X209" s="199">
        <f t="shared" si="37"/>
        <v>0</v>
      </c>
      <c r="Y209" s="178" t="str">
        <f t="shared" si="35"/>
        <v/>
      </c>
      <c r="Z209" s="22">
        <f t="shared" si="29"/>
        <v>0</v>
      </c>
      <c r="AA209" s="22" t="str">
        <f t="shared" si="30"/>
        <v/>
      </c>
      <c r="AG209" s="43" t="b">
        <f t="shared" si="31"/>
        <v>0</v>
      </c>
      <c r="AH209" s="93" t="b">
        <f t="shared" si="32"/>
        <v>0</v>
      </c>
      <c r="AI209" s="130" t="str">
        <f t="shared" si="33"/>
        <v/>
      </c>
      <c r="AJ209" s="116">
        <f t="shared" si="34"/>
        <v>0</v>
      </c>
      <c r="AK209" s="130" t="str">
        <f t="shared" si="36"/>
        <v/>
      </c>
      <c r="AL209" s="110"/>
    </row>
    <row r="210" spans="2:38" x14ac:dyDescent="0.25">
      <c r="B210" s="25" t="str">
        <f>IFERROR(INDEX('1 - Project Details and Scoring'!$B$18:$B$501,(MATCH('2 - Planting Details'!$Z210,'1 - Project Details and Scoring'!$C$18:C$501,0))),"")</f>
        <v/>
      </c>
      <c r="C210" s="38"/>
      <c r="D210" s="25" t="str">
        <f>IFERROR(INDEX('1 - Project Details and Scoring'!$D$18:$D$501,(MATCH('2 - Planting Details'!$Z210,'1 - Project Details and Scoring'!$C$18:C$501,0))),"")</f>
        <v/>
      </c>
      <c r="E210" s="195"/>
      <c r="F210" s="196"/>
      <c r="G210" s="38"/>
      <c r="H210" s="38"/>
      <c r="I210" s="177">
        <f t="shared" ref="I210:I273" si="38">F210*Standard</f>
        <v>0</v>
      </c>
      <c r="J210" s="48"/>
      <c r="K210" s="198"/>
      <c r="L210" s="197"/>
      <c r="M210" s="40"/>
      <c r="N210" s="40"/>
      <c r="O210" s="177">
        <f t="shared" ref="O210:O273" si="39">L210*Feather</f>
        <v>0</v>
      </c>
      <c r="P210" s="48"/>
      <c r="Q210" s="198"/>
      <c r="R210" s="197"/>
      <c r="S210" s="40"/>
      <c r="T210" s="40"/>
      <c r="U210" s="177">
        <f t="shared" ref="U210:U273" si="40">R210*Whip</f>
        <v>0</v>
      </c>
      <c r="V210" s="48"/>
      <c r="W210" s="198"/>
      <c r="X210" s="199">
        <f t="shared" si="37"/>
        <v>0</v>
      </c>
      <c r="Y210" s="178" t="str">
        <f t="shared" si="35"/>
        <v/>
      </c>
      <c r="Z210" s="22">
        <f t="shared" ref="Z210:Z273" si="41">C210</f>
        <v>0</v>
      </c>
      <c r="AA210" s="22" t="str">
        <f t="shared" ref="AA210:AA273" si="42">D210</f>
        <v/>
      </c>
      <c r="AG210" s="43" t="b">
        <f t="shared" ref="AG210:AG273" si="43">IF(F210&gt;0,
IF(F210&lt;10,"Error",
IF(F210&gt;=10,"Yes",
"")))</f>
        <v>0</v>
      </c>
      <c r="AH210" s="93" t="b">
        <f t="shared" ref="AH210:AH273" si="44">IF(SUM(L210,R210)&gt;0,
IF(SUM(L210,R210)&gt;=150,"Yes",
IF(SUM(L210,R210)&lt;150,"Error",
"")))</f>
        <v>0</v>
      </c>
      <c r="AI210" s="130" t="str">
        <f t="shared" ref="AI210:AI273" si="45">IF(AND($AG210="Error",$AH210="Error"),Standard_And_Small_Tree_Error,
IF(AG210="Error",Standard_Tree_Error,
IF(AH210="Error",Small_Tree_Error,
IF(AG210="Yes","Yes",
IF(AH210="Yes","Yes","")))))</f>
        <v/>
      </c>
      <c r="AJ210" s="116">
        <f t="shared" ref="AJ210:AJ273" si="46">((L210*M210*N210)+(R210*S210*T210))/10000</f>
        <v>0</v>
      </c>
      <c r="AK210" s="130" t="str">
        <f t="shared" si="36"/>
        <v/>
      </c>
      <c r="AL210" s="110"/>
    </row>
    <row r="211" spans="2:38" x14ac:dyDescent="0.25">
      <c r="B211" s="25" t="str">
        <f>IFERROR(INDEX('1 - Project Details and Scoring'!$B$18:$B$501,(MATCH('2 - Planting Details'!$Z211,'1 - Project Details and Scoring'!$C$18:C$501,0))),"")</f>
        <v/>
      </c>
      <c r="C211" s="38"/>
      <c r="D211" s="25" t="str">
        <f>IFERROR(INDEX('1 - Project Details and Scoring'!$D$18:$D$501,(MATCH('2 - Planting Details'!$Z211,'1 - Project Details and Scoring'!$C$18:C$501,0))),"")</f>
        <v/>
      </c>
      <c r="E211" s="195"/>
      <c r="F211" s="196"/>
      <c r="G211" s="38"/>
      <c r="H211" s="38"/>
      <c r="I211" s="177">
        <f t="shared" si="38"/>
        <v>0</v>
      </c>
      <c r="J211" s="48"/>
      <c r="K211" s="198"/>
      <c r="L211" s="197"/>
      <c r="M211" s="40"/>
      <c r="N211" s="40"/>
      <c r="O211" s="177">
        <f t="shared" si="39"/>
        <v>0</v>
      </c>
      <c r="P211" s="48"/>
      <c r="Q211" s="198"/>
      <c r="R211" s="197"/>
      <c r="S211" s="40"/>
      <c r="T211" s="40"/>
      <c r="U211" s="177">
        <f t="shared" si="40"/>
        <v>0</v>
      </c>
      <c r="V211" s="48"/>
      <c r="W211" s="198"/>
      <c r="X211" s="199">
        <f t="shared" si="37"/>
        <v>0</v>
      </c>
      <c r="Y211" s="178" t="str">
        <f t="shared" ref="Y211:Y274" si="47">IF(AL211=FALSE,"",AL211)</f>
        <v/>
      </c>
      <c r="Z211" s="22">
        <f t="shared" si="41"/>
        <v>0</v>
      </c>
      <c r="AA211" s="22" t="str">
        <f t="shared" si="42"/>
        <v/>
      </c>
      <c r="AG211" s="43" t="b">
        <f t="shared" si="43"/>
        <v>0</v>
      </c>
      <c r="AH211" s="93" t="b">
        <f t="shared" si="44"/>
        <v>0</v>
      </c>
      <c r="AI211" s="130" t="str">
        <f t="shared" si="45"/>
        <v/>
      </c>
      <c r="AJ211" s="116">
        <f t="shared" si="46"/>
        <v>0</v>
      </c>
      <c r="AK211" s="130" t="str">
        <f t="shared" ref="AK211:AK274" si="48">IF(AJ211=0,"",
IF(AJ211&lt;0.5,"Yes",$AE$20))</f>
        <v/>
      </c>
      <c r="AL211" s="110"/>
    </row>
    <row r="212" spans="2:38" x14ac:dyDescent="0.25">
      <c r="B212" s="25" t="str">
        <f>IFERROR(INDEX('1 - Project Details and Scoring'!$B$18:$B$501,(MATCH('2 - Planting Details'!$Z212,'1 - Project Details and Scoring'!$C$18:C$501,0))),"")</f>
        <v/>
      </c>
      <c r="C212" s="38"/>
      <c r="D212" s="25" t="str">
        <f>IFERROR(INDEX('1 - Project Details and Scoring'!$D$18:$D$501,(MATCH('2 - Planting Details'!$Z212,'1 - Project Details and Scoring'!$C$18:C$501,0))),"")</f>
        <v/>
      </c>
      <c r="E212" s="195"/>
      <c r="F212" s="196"/>
      <c r="G212" s="38"/>
      <c r="H212" s="38"/>
      <c r="I212" s="177">
        <f t="shared" si="38"/>
        <v>0</v>
      </c>
      <c r="J212" s="48"/>
      <c r="K212" s="198"/>
      <c r="L212" s="197"/>
      <c r="M212" s="40"/>
      <c r="N212" s="40"/>
      <c r="O212" s="177">
        <f t="shared" si="39"/>
        <v>0</v>
      </c>
      <c r="P212" s="48"/>
      <c r="Q212" s="198"/>
      <c r="R212" s="197"/>
      <c r="S212" s="40"/>
      <c r="T212" s="40"/>
      <c r="U212" s="177">
        <f t="shared" si="40"/>
        <v>0</v>
      </c>
      <c r="V212" s="48"/>
      <c r="W212" s="198"/>
      <c r="X212" s="199">
        <f t="shared" si="37"/>
        <v>0</v>
      </c>
      <c r="Y212" s="178" t="str">
        <f t="shared" si="47"/>
        <v/>
      </c>
      <c r="Z212" s="22">
        <f t="shared" si="41"/>
        <v>0</v>
      </c>
      <c r="AA212" s="22" t="str">
        <f t="shared" si="42"/>
        <v/>
      </c>
      <c r="AG212" s="43" t="b">
        <f t="shared" si="43"/>
        <v>0</v>
      </c>
      <c r="AH212" s="93" t="b">
        <f t="shared" si="44"/>
        <v>0</v>
      </c>
      <c r="AI212" s="130" t="str">
        <f t="shared" si="45"/>
        <v/>
      </c>
      <c r="AJ212" s="116">
        <f t="shared" si="46"/>
        <v>0</v>
      </c>
      <c r="AK212" s="130" t="str">
        <f t="shared" si="48"/>
        <v/>
      </c>
      <c r="AL212" s="110"/>
    </row>
    <row r="213" spans="2:38" x14ac:dyDescent="0.25">
      <c r="B213" s="25" t="str">
        <f>IFERROR(INDEX('1 - Project Details and Scoring'!$B$18:$B$501,(MATCH('2 - Planting Details'!$Z213,'1 - Project Details and Scoring'!$C$18:C$501,0))),"")</f>
        <v/>
      </c>
      <c r="C213" s="38"/>
      <c r="D213" s="25" t="str">
        <f>IFERROR(INDEX('1 - Project Details and Scoring'!$D$18:$D$501,(MATCH('2 - Planting Details'!$Z213,'1 - Project Details and Scoring'!$C$18:C$501,0))),"")</f>
        <v/>
      </c>
      <c r="E213" s="195"/>
      <c r="F213" s="196"/>
      <c r="G213" s="38"/>
      <c r="H213" s="38"/>
      <c r="I213" s="177">
        <f t="shared" si="38"/>
        <v>0</v>
      </c>
      <c r="J213" s="48"/>
      <c r="K213" s="198"/>
      <c r="L213" s="197"/>
      <c r="M213" s="40"/>
      <c r="N213" s="40"/>
      <c r="O213" s="177">
        <f t="shared" si="39"/>
        <v>0</v>
      </c>
      <c r="P213" s="48"/>
      <c r="Q213" s="198"/>
      <c r="R213" s="197"/>
      <c r="S213" s="40"/>
      <c r="T213" s="40"/>
      <c r="U213" s="177">
        <f t="shared" si="40"/>
        <v>0</v>
      </c>
      <c r="V213" s="48"/>
      <c r="W213" s="198"/>
      <c r="X213" s="199">
        <f t="shared" si="37"/>
        <v>0</v>
      </c>
      <c r="Y213" s="178" t="str">
        <f t="shared" si="47"/>
        <v/>
      </c>
      <c r="Z213" s="22">
        <f t="shared" si="41"/>
        <v>0</v>
      </c>
      <c r="AA213" s="22" t="str">
        <f t="shared" si="42"/>
        <v/>
      </c>
      <c r="AG213" s="43" t="b">
        <f t="shared" si="43"/>
        <v>0</v>
      </c>
      <c r="AH213" s="93" t="b">
        <f t="shared" si="44"/>
        <v>0</v>
      </c>
      <c r="AI213" s="130" t="str">
        <f t="shared" si="45"/>
        <v/>
      </c>
      <c r="AJ213" s="116">
        <f t="shared" si="46"/>
        <v>0</v>
      </c>
      <c r="AK213" s="130" t="str">
        <f t="shared" si="48"/>
        <v/>
      </c>
      <c r="AL213" s="110"/>
    </row>
    <row r="214" spans="2:38" x14ac:dyDescent="0.25">
      <c r="B214" s="25" t="str">
        <f>IFERROR(INDEX('1 - Project Details and Scoring'!$B$18:$B$501,(MATCH('2 - Planting Details'!$Z214,'1 - Project Details and Scoring'!$C$18:C$501,0))),"")</f>
        <v/>
      </c>
      <c r="C214" s="38"/>
      <c r="D214" s="25" t="str">
        <f>IFERROR(INDEX('1 - Project Details and Scoring'!$D$18:$D$501,(MATCH('2 - Planting Details'!$Z214,'1 - Project Details and Scoring'!$C$18:C$501,0))),"")</f>
        <v/>
      </c>
      <c r="E214" s="195"/>
      <c r="F214" s="196"/>
      <c r="G214" s="38"/>
      <c r="H214" s="38"/>
      <c r="I214" s="177">
        <f t="shared" si="38"/>
        <v>0</v>
      </c>
      <c r="J214" s="48"/>
      <c r="K214" s="198"/>
      <c r="L214" s="197"/>
      <c r="M214" s="40"/>
      <c r="N214" s="40"/>
      <c r="O214" s="177">
        <f t="shared" si="39"/>
        <v>0</v>
      </c>
      <c r="P214" s="48"/>
      <c r="Q214" s="198"/>
      <c r="R214" s="197"/>
      <c r="S214" s="40"/>
      <c r="T214" s="40"/>
      <c r="U214" s="177">
        <f t="shared" si="40"/>
        <v>0</v>
      </c>
      <c r="V214" s="48"/>
      <c r="W214" s="198"/>
      <c r="X214" s="199">
        <f t="shared" si="37"/>
        <v>0</v>
      </c>
      <c r="Y214" s="178" t="str">
        <f t="shared" si="47"/>
        <v/>
      </c>
      <c r="Z214" s="22">
        <f t="shared" si="41"/>
        <v>0</v>
      </c>
      <c r="AA214" s="22" t="str">
        <f t="shared" si="42"/>
        <v/>
      </c>
      <c r="AG214" s="43" t="b">
        <f t="shared" si="43"/>
        <v>0</v>
      </c>
      <c r="AH214" s="93" t="b">
        <f t="shared" si="44"/>
        <v>0</v>
      </c>
      <c r="AI214" s="130" t="str">
        <f t="shared" si="45"/>
        <v/>
      </c>
      <c r="AJ214" s="116">
        <f t="shared" si="46"/>
        <v>0</v>
      </c>
      <c r="AK214" s="130" t="str">
        <f t="shared" si="48"/>
        <v/>
      </c>
      <c r="AL214" s="110"/>
    </row>
    <row r="215" spans="2:38" x14ac:dyDescent="0.25">
      <c r="B215" s="25" t="str">
        <f>IFERROR(INDEX('1 - Project Details and Scoring'!$B$18:$B$501,(MATCH('2 - Planting Details'!$Z215,'1 - Project Details and Scoring'!$C$18:C$501,0))),"")</f>
        <v/>
      </c>
      <c r="C215" s="38"/>
      <c r="D215" s="25" t="str">
        <f>IFERROR(INDEX('1 - Project Details and Scoring'!$D$18:$D$501,(MATCH('2 - Planting Details'!$Z215,'1 - Project Details and Scoring'!$C$18:C$501,0))),"")</f>
        <v/>
      </c>
      <c r="E215" s="195"/>
      <c r="F215" s="196"/>
      <c r="G215" s="38"/>
      <c r="H215" s="38"/>
      <c r="I215" s="177">
        <f t="shared" si="38"/>
        <v>0</v>
      </c>
      <c r="J215" s="48"/>
      <c r="K215" s="198"/>
      <c r="L215" s="197"/>
      <c r="M215" s="40"/>
      <c r="N215" s="40"/>
      <c r="O215" s="177">
        <f t="shared" si="39"/>
        <v>0</v>
      </c>
      <c r="P215" s="48"/>
      <c r="Q215" s="198"/>
      <c r="R215" s="197"/>
      <c r="S215" s="40"/>
      <c r="T215" s="40"/>
      <c r="U215" s="177">
        <f t="shared" si="40"/>
        <v>0</v>
      </c>
      <c r="V215" s="48"/>
      <c r="W215" s="198"/>
      <c r="X215" s="199">
        <f t="shared" si="37"/>
        <v>0</v>
      </c>
      <c r="Y215" s="178" t="str">
        <f t="shared" si="47"/>
        <v/>
      </c>
      <c r="Z215" s="22">
        <f t="shared" si="41"/>
        <v>0</v>
      </c>
      <c r="AA215" s="22" t="str">
        <f t="shared" si="42"/>
        <v/>
      </c>
      <c r="AG215" s="43" t="b">
        <f t="shared" si="43"/>
        <v>0</v>
      </c>
      <c r="AH215" s="93" t="b">
        <f t="shared" si="44"/>
        <v>0</v>
      </c>
      <c r="AI215" s="130" t="str">
        <f t="shared" si="45"/>
        <v/>
      </c>
      <c r="AJ215" s="116">
        <f t="shared" si="46"/>
        <v>0</v>
      </c>
      <c r="AK215" s="130" t="str">
        <f t="shared" si="48"/>
        <v/>
      </c>
      <c r="AL215" s="110"/>
    </row>
    <row r="216" spans="2:38" x14ac:dyDescent="0.25">
      <c r="B216" s="25" t="str">
        <f>IFERROR(INDEX('1 - Project Details and Scoring'!$B$18:$B$501,(MATCH('2 - Planting Details'!$Z216,'1 - Project Details and Scoring'!$C$18:C$501,0))),"")</f>
        <v/>
      </c>
      <c r="C216" s="38"/>
      <c r="D216" s="25" t="str">
        <f>IFERROR(INDEX('1 - Project Details and Scoring'!$D$18:$D$501,(MATCH('2 - Planting Details'!$Z216,'1 - Project Details and Scoring'!$C$18:C$501,0))),"")</f>
        <v/>
      </c>
      <c r="E216" s="195"/>
      <c r="F216" s="196"/>
      <c r="G216" s="38"/>
      <c r="H216" s="38"/>
      <c r="I216" s="177">
        <f t="shared" si="38"/>
        <v>0</v>
      </c>
      <c r="J216" s="48"/>
      <c r="K216" s="198"/>
      <c r="L216" s="197"/>
      <c r="M216" s="40"/>
      <c r="N216" s="40"/>
      <c r="O216" s="177">
        <f t="shared" si="39"/>
        <v>0</v>
      </c>
      <c r="P216" s="48"/>
      <c r="Q216" s="198"/>
      <c r="R216" s="197"/>
      <c r="S216" s="40"/>
      <c r="T216" s="40"/>
      <c r="U216" s="177">
        <f t="shared" si="40"/>
        <v>0</v>
      </c>
      <c r="V216" s="48"/>
      <c r="W216" s="198"/>
      <c r="X216" s="199">
        <f t="shared" si="37"/>
        <v>0</v>
      </c>
      <c r="Y216" s="178" t="str">
        <f t="shared" si="47"/>
        <v/>
      </c>
      <c r="Z216" s="22">
        <f t="shared" si="41"/>
        <v>0</v>
      </c>
      <c r="AA216" s="22" t="str">
        <f t="shared" si="42"/>
        <v/>
      </c>
      <c r="AG216" s="43" t="b">
        <f t="shared" si="43"/>
        <v>0</v>
      </c>
      <c r="AH216" s="93" t="b">
        <f t="shared" si="44"/>
        <v>0</v>
      </c>
      <c r="AI216" s="130" t="str">
        <f t="shared" si="45"/>
        <v/>
      </c>
      <c r="AJ216" s="116">
        <f t="shared" si="46"/>
        <v>0</v>
      </c>
      <c r="AK216" s="130" t="str">
        <f t="shared" si="48"/>
        <v/>
      </c>
      <c r="AL216" s="110"/>
    </row>
    <row r="217" spans="2:38" x14ac:dyDescent="0.25">
      <c r="B217" s="25" t="str">
        <f>IFERROR(INDEX('1 - Project Details and Scoring'!$B$18:$B$501,(MATCH('2 - Planting Details'!$Z217,'1 - Project Details and Scoring'!$C$18:C$501,0))),"")</f>
        <v/>
      </c>
      <c r="C217" s="38"/>
      <c r="D217" s="25" t="str">
        <f>IFERROR(INDEX('1 - Project Details and Scoring'!$D$18:$D$501,(MATCH('2 - Planting Details'!$Z217,'1 - Project Details and Scoring'!$C$18:C$501,0))),"")</f>
        <v/>
      </c>
      <c r="E217" s="195"/>
      <c r="F217" s="196"/>
      <c r="G217" s="38"/>
      <c r="H217" s="38"/>
      <c r="I217" s="177">
        <f t="shared" si="38"/>
        <v>0</v>
      </c>
      <c r="J217" s="48"/>
      <c r="K217" s="198"/>
      <c r="L217" s="197"/>
      <c r="M217" s="40"/>
      <c r="N217" s="40"/>
      <c r="O217" s="177">
        <f t="shared" si="39"/>
        <v>0</v>
      </c>
      <c r="P217" s="48"/>
      <c r="Q217" s="198"/>
      <c r="R217" s="197"/>
      <c r="S217" s="40"/>
      <c r="T217" s="40"/>
      <c r="U217" s="177">
        <f t="shared" si="40"/>
        <v>0</v>
      </c>
      <c r="V217" s="48"/>
      <c r="W217" s="198"/>
      <c r="X217" s="199">
        <f t="shared" si="37"/>
        <v>0</v>
      </c>
      <c r="Y217" s="178" t="str">
        <f t="shared" si="47"/>
        <v/>
      </c>
      <c r="Z217" s="22">
        <f t="shared" si="41"/>
        <v>0</v>
      </c>
      <c r="AA217" s="22" t="str">
        <f t="shared" si="42"/>
        <v/>
      </c>
      <c r="AG217" s="43" t="b">
        <f t="shared" si="43"/>
        <v>0</v>
      </c>
      <c r="AH217" s="93" t="b">
        <f t="shared" si="44"/>
        <v>0</v>
      </c>
      <c r="AI217" s="130" t="str">
        <f t="shared" si="45"/>
        <v/>
      </c>
      <c r="AJ217" s="116">
        <f t="shared" si="46"/>
        <v>0</v>
      </c>
      <c r="AK217" s="130" t="str">
        <f t="shared" si="48"/>
        <v/>
      </c>
      <c r="AL217" s="110"/>
    </row>
    <row r="218" spans="2:38" x14ac:dyDescent="0.25">
      <c r="B218" s="25" t="str">
        <f>IFERROR(INDEX('1 - Project Details and Scoring'!$B$18:$B$501,(MATCH('2 - Planting Details'!$Z218,'1 - Project Details and Scoring'!$C$18:C$501,0))),"")</f>
        <v/>
      </c>
      <c r="C218" s="38"/>
      <c r="D218" s="25" t="str">
        <f>IFERROR(INDEX('1 - Project Details and Scoring'!$D$18:$D$501,(MATCH('2 - Planting Details'!$Z218,'1 - Project Details and Scoring'!$C$18:C$501,0))),"")</f>
        <v/>
      </c>
      <c r="E218" s="195"/>
      <c r="F218" s="196"/>
      <c r="G218" s="38"/>
      <c r="H218" s="38"/>
      <c r="I218" s="177">
        <f t="shared" si="38"/>
        <v>0</v>
      </c>
      <c r="J218" s="48"/>
      <c r="K218" s="198"/>
      <c r="L218" s="197"/>
      <c r="M218" s="40"/>
      <c r="N218" s="40"/>
      <c r="O218" s="177">
        <f t="shared" si="39"/>
        <v>0</v>
      </c>
      <c r="P218" s="48"/>
      <c r="Q218" s="198"/>
      <c r="R218" s="197"/>
      <c r="S218" s="40"/>
      <c r="T218" s="40"/>
      <c r="U218" s="177">
        <f t="shared" si="40"/>
        <v>0</v>
      </c>
      <c r="V218" s="48"/>
      <c r="W218" s="198"/>
      <c r="X218" s="199">
        <f t="shared" si="37"/>
        <v>0</v>
      </c>
      <c r="Y218" s="178" t="str">
        <f t="shared" si="47"/>
        <v/>
      </c>
      <c r="Z218" s="22">
        <f t="shared" si="41"/>
        <v>0</v>
      </c>
      <c r="AA218" s="22" t="str">
        <f t="shared" si="42"/>
        <v/>
      </c>
      <c r="AG218" s="43" t="b">
        <f t="shared" si="43"/>
        <v>0</v>
      </c>
      <c r="AH218" s="93" t="b">
        <f t="shared" si="44"/>
        <v>0</v>
      </c>
      <c r="AI218" s="130" t="str">
        <f t="shared" si="45"/>
        <v/>
      </c>
      <c r="AJ218" s="116">
        <f t="shared" si="46"/>
        <v>0</v>
      </c>
      <c r="AK218" s="130" t="str">
        <f t="shared" si="48"/>
        <v/>
      </c>
      <c r="AL218" s="110"/>
    </row>
    <row r="219" spans="2:38" x14ac:dyDescent="0.25">
      <c r="B219" s="25" t="str">
        <f>IFERROR(INDEX('1 - Project Details and Scoring'!$B$18:$B$501,(MATCH('2 - Planting Details'!$Z219,'1 - Project Details and Scoring'!$C$18:C$501,0))),"")</f>
        <v/>
      </c>
      <c r="C219" s="38"/>
      <c r="D219" s="25" t="str">
        <f>IFERROR(INDEX('1 - Project Details and Scoring'!$D$18:$D$501,(MATCH('2 - Planting Details'!$Z219,'1 - Project Details and Scoring'!$C$18:C$501,0))),"")</f>
        <v/>
      </c>
      <c r="E219" s="195"/>
      <c r="F219" s="196"/>
      <c r="G219" s="38"/>
      <c r="H219" s="38"/>
      <c r="I219" s="177">
        <f t="shared" si="38"/>
        <v>0</v>
      </c>
      <c r="J219" s="48"/>
      <c r="K219" s="198"/>
      <c r="L219" s="197"/>
      <c r="M219" s="40"/>
      <c r="N219" s="40"/>
      <c r="O219" s="177">
        <f t="shared" si="39"/>
        <v>0</v>
      </c>
      <c r="P219" s="48"/>
      <c r="Q219" s="198"/>
      <c r="R219" s="197"/>
      <c r="S219" s="40"/>
      <c r="T219" s="40"/>
      <c r="U219" s="177">
        <f t="shared" si="40"/>
        <v>0</v>
      </c>
      <c r="V219" s="48"/>
      <c r="W219" s="198"/>
      <c r="X219" s="199">
        <f t="shared" si="37"/>
        <v>0</v>
      </c>
      <c r="Y219" s="178" t="str">
        <f t="shared" si="47"/>
        <v/>
      </c>
      <c r="Z219" s="22">
        <f t="shared" si="41"/>
        <v>0</v>
      </c>
      <c r="AA219" s="22" t="str">
        <f t="shared" si="42"/>
        <v/>
      </c>
      <c r="AG219" s="43" t="b">
        <f t="shared" si="43"/>
        <v>0</v>
      </c>
      <c r="AH219" s="93" t="b">
        <f t="shared" si="44"/>
        <v>0</v>
      </c>
      <c r="AI219" s="130" t="str">
        <f t="shared" si="45"/>
        <v/>
      </c>
      <c r="AJ219" s="116">
        <f t="shared" si="46"/>
        <v>0</v>
      </c>
      <c r="AK219" s="130" t="str">
        <f t="shared" si="48"/>
        <v/>
      </c>
      <c r="AL219" s="110"/>
    </row>
    <row r="220" spans="2:38" x14ac:dyDescent="0.25">
      <c r="B220" s="25" t="str">
        <f>IFERROR(INDEX('1 - Project Details and Scoring'!$B$18:$B$501,(MATCH('2 - Planting Details'!$Z220,'1 - Project Details and Scoring'!$C$18:C$501,0))),"")</f>
        <v/>
      </c>
      <c r="C220" s="38"/>
      <c r="D220" s="25" t="str">
        <f>IFERROR(INDEX('1 - Project Details and Scoring'!$D$18:$D$501,(MATCH('2 - Planting Details'!$Z220,'1 - Project Details and Scoring'!$C$18:C$501,0))),"")</f>
        <v/>
      </c>
      <c r="E220" s="195"/>
      <c r="F220" s="196"/>
      <c r="G220" s="38"/>
      <c r="H220" s="38"/>
      <c r="I220" s="177">
        <f t="shared" si="38"/>
        <v>0</v>
      </c>
      <c r="J220" s="48"/>
      <c r="K220" s="198"/>
      <c r="L220" s="197"/>
      <c r="M220" s="40"/>
      <c r="N220" s="40"/>
      <c r="O220" s="177">
        <f t="shared" si="39"/>
        <v>0</v>
      </c>
      <c r="P220" s="48"/>
      <c r="Q220" s="198"/>
      <c r="R220" s="197"/>
      <c r="S220" s="40"/>
      <c r="T220" s="40"/>
      <c r="U220" s="177">
        <f t="shared" si="40"/>
        <v>0</v>
      </c>
      <c r="V220" s="48"/>
      <c r="W220" s="198"/>
      <c r="X220" s="199">
        <f t="shared" si="37"/>
        <v>0</v>
      </c>
      <c r="Y220" s="178" t="str">
        <f t="shared" si="47"/>
        <v/>
      </c>
      <c r="Z220" s="22">
        <f t="shared" si="41"/>
        <v>0</v>
      </c>
      <c r="AA220" s="22" t="str">
        <f t="shared" si="42"/>
        <v/>
      </c>
      <c r="AG220" s="43" t="b">
        <f t="shared" si="43"/>
        <v>0</v>
      </c>
      <c r="AH220" s="93" t="b">
        <f t="shared" si="44"/>
        <v>0</v>
      </c>
      <c r="AI220" s="130" t="str">
        <f t="shared" si="45"/>
        <v/>
      </c>
      <c r="AJ220" s="116">
        <f t="shared" si="46"/>
        <v>0</v>
      </c>
      <c r="AK220" s="130" t="str">
        <f t="shared" si="48"/>
        <v/>
      </c>
      <c r="AL220" s="110"/>
    </row>
    <row r="221" spans="2:38" x14ac:dyDescent="0.25">
      <c r="B221" s="25" t="str">
        <f>IFERROR(INDEX('1 - Project Details and Scoring'!$B$18:$B$501,(MATCH('2 - Planting Details'!$Z221,'1 - Project Details and Scoring'!$C$18:C$501,0))),"")</f>
        <v/>
      </c>
      <c r="C221" s="38"/>
      <c r="D221" s="25" t="str">
        <f>IFERROR(INDEX('1 - Project Details and Scoring'!$D$18:$D$501,(MATCH('2 - Planting Details'!$Z221,'1 - Project Details and Scoring'!$C$18:C$501,0))),"")</f>
        <v/>
      </c>
      <c r="E221" s="195"/>
      <c r="F221" s="196"/>
      <c r="G221" s="38"/>
      <c r="H221" s="38"/>
      <c r="I221" s="177">
        <f t="shared" si="38"/>
        <v>0</v>
      </c>
      <c r="J221" s="48"/>
      <c r="K221" s="198"/>
      <c r="L221" s="197"/>
      <c r="M221" s="40"/>
      <c r="N221" s="40"/>
      <c r="O221" s="177">
        <f t="shared" si="39"/>
        <v>0</v>
      </c>
      <c r="P221" s="48"/>
      <c r="Q221" s="198"/>
      <c r="R221" s="197"/>
      <c r="S221" s="40"/>
      <c r="T221" s="40"/>
      <c r="U221" s="177">
        <f t="shared" si="40"/>
        <v>0</v>
      </c>
      <c r="V221" s="48"/>
      <c r="W221" s="198"/>
      <c r="X221" s="199">
        <f t="shared" si="37"/>
        <v>0</v>
      </c>
      <c r="Y221" s="178" t="str">
        <f t="shared" si="47"/>
        <v/>
      </c>
      <c r="Z221" s="22">
        <f t="shared" si="41"/>
        <v>0</v>
      </c>
      <c r="AA221" s="22" t="str">
        <f t="shared" si="42"/>
        <v/>
      </c>
      <c r="AG221" s="43" t="b">
        <f t="shared" si="43"/>
        <v>0</v>
      </c>
      <c r="AH221" s="93" t="b">
        <f t="shared" si="44"/>
        <v>0</v>
      </c>
      <c r="AI221" s="130" t="str">
        <f t="shared" si="45"/>
        <v/>
      </c>
      <c r="AJ221" s="116">
        <f t="shared" si="46"/>
        <v>0</v>
      </c>
      <c r="AK221" s="130" t="str">
        <f t="shared" si="48"/>
        <v/>
      </c>
      <c r="AL221" s="110"/>
    </row>
    <row r="222" spans="2:38" x14ac:dyDescent="0.25">
      <c r="B222" s="25" t="str">
        <f>IFERROR(INDEX('1 - Project Details and Scoring'!$B$18:$B$501,(MATCH('2 - Planting Details'!$Z222,'1 - Project Details and Scoring'!$C$18:C$501,0))),"")</f>
        <v/>
      </c>
      <c r="C222" s="38"/>
      <c r="D222" s="25" t="str">
        <f>IFERROR(INDEX('1 - Project Details and Scoring'!$D$18:$D$501,(MATCH('2 - Planting Details'!$Z222,'1 - Project Details and Scoring'!$C$18:C$501,0))),"")</f>
        <v/>
      </c>
      <c r="E222" s="195"/>
      <c r="F222" s="196"/>
      <c r="G222" s="38"/>
      <c r="H222" s="38"/>
      <c r="I222" s="177">
        <f t="shared" si="38"/>
        <v>0</v>
      </c>
      <c r="J222" s="48"/>
      <c r="K222" s="198"/>
      <c r="L222" s="197"/>
      <c r="M222" s="40"/>
      <c r="N222" s="40"/>
      <c r="O222" s="177">
        <f t="shared" si="39"/>
        <v>0</v>
      </c>
      <c r="P222" s="48"/>
      <c r="Q222" s="198"/>
      <c r="R222" s="197"/>
      <c r="S222" s="40"/>
      <c r="T222" s="40"/>
      <c r="U222" s="177">
        <f t="shared" si="40"/>
        <v>0</v>
      </c>
      <c r="V222" s="48"/>
      <c r="W222" s="198"/>
      <c r="X222" s="199">
        <f t="shared" si="37"/>
        <v>0</v>
      </c>
      <c r="Y222" s="178" t="str">
        <f t="shared" si="47"/>
        <v/>
      </c>
      <c r="Z222" s="22">
        <f t="shared" si="41"/>
        <v>0</v>
      </c>
      <c r="AA222" s="22" t="str">
        <f t="shared" si="42"/>
        <v/>
      </c>
      <c r="AG222" s="43" t="b">
        <f t="shared" si="43"/>
        <v>0</v>
      </c>
      <c r="AH222" s="93" t="b">
        <f t="shared" si="44"/>
        <v>0</v>
      </c>
      <c r="AI222" s="130" t="str">
        <f t="shared" si="45"/>
        <v/>
      </c>
      <c r="AJ222" s="116">
        <f t="shared" si="46"/>
        <v>0</v>
      </c>
      <c r="AK222" s="130" t="str">
        <f t="shared" si="48"/>
        <v/>
      </c>
      <c r="AL222" s="110"/>
    </row>
    <row r="223" spans="2:38" x14ac:dyDescent="0.25">
      <c r="B223" s="25" t="str">
        <f>IFERROR(INDEX('1 - Project Details and Scoring'!$B$18:$B$501,(MATCH('2 - Planting Details'!$Z223,'1 - Project Details and Scoring'!$C$18:C$501,0))),"")</f>
        <v/>
      </c>
      <c r="C223" s="38"/>
      <c r="D223" s="25" t="str">
        <f>IFERROR(INDEX('1 - Project Details and Scoring'!$D$18:$D$501,(MATCH('2 - Planting Details'!$Z223,'1 - Project Details and Scoring'!$C$18:C$501,0))),"")</f>
        <v/>
      </c>
      <c r="E223" s="195"/>
      <c r="F223" s="196"/>
      <c r="G223" s="38"/>
      <c r="H223" s="38"/>
      <c r="I223" s="177">
        <f t="shared" si="38"/>
        <v>0</v>
      </c>
      <c r="J223" s="48"/>
      <c r="K223" s="198"/>
      <c r="L223" s="197"/>
      <c r="M223" s="40"/>
      <c r="N223" s="40"/>
      <c r="O223" s="177">
        <f t="shared" si="39"/>
        <v>0</v>
      </c>
      <c r="P223" s="48"/>
      <c r="Q223" s="198"/>
      <c r="R223" s="197"/>
      <c r="S223" s="40"/>
      <c r="T223" s="40"/>
      <c r="U223" s="177">
        <f t="shared" si="40"/>
        <v>0</v>
      </c>
      <c r="V223" s="48"/>
      <c r="W223" s="198"/>
      <c r="X223" s="199">
        <f t="shared" si="37"/>
        <v>0</v>
      </c>
      <c r="Y223" s="178" t="str">
        <f t="shared" si="47"/>
        <v/>
      </c>
      <c r="Z223" s="22">
        <f t="shared" si="41"/>
        <v>0</v>
      </c>
      <c r="AA223" s="22" t="str">
        <f t="shared" si="42"/>
        <v/>
      </c>
      <c r="AG223" s="43" t="b">
        <f t="shared" si="43"/>
        <v>0</v>
      </c>
      <c r="AH223" s="93" t="b">
        <f t="shared" si="44"/>
        <v>0</v>
      </c>
      <c r="AI223" s="130" t="str">
        <f t="shared" si="45"/>
        <v/>
      </c>
      <c r="AJ223" s="116">
        <f t="shared" si="46"/>
        <v>0</v>
      </c>
      <c r="AK223" s="130" t="str">
        <f t="shared" si="48"/>
        <v/>
      </c>
      <c r="AL223" s="110"/>
    </row>
    <row r="224" spans="2:38" x14ac:dyDescent="0.25">
      <c r="B224" s="25" t="str">
        <f>IFERROR(INDEX('1 - Project Details and Scoring'!$B$18:$B$501,(MATCH('2 - Planting Details'!$Z224,'1 - Project Details and Scoring'!$C$18:C$501,0))),"")</f>
        <v/>
      </c>
      <c r="C224" s="38"/>
      <c r="D224" s="25" t="str">
        <f>IFERROR(INDEX('1 - Project Details and Scoring'!$D$18:$D$501,(MATCH('2 - Planting Details'!$Z224,'1 - Project Details and Scoring'!$C$18:C$501,0))),"")</f>
        <v/>
      </c>
      <c r="E224" s="195"/>
      <c r="F224" s="196"/>
      <c r="G224" s="38"/>
      <c r="H224" s="38"/>
      <c r="I224" s="177">
        <f t="shared" si="38"/>
        <v>0</v>
      </c>
      <c r="J224" s="48"/>
      <c r="K224" s="198"/>
      <c r="L224" s="197"/>
      <c r="M224" s="40"/>
      <c r="N224" s="40"/>
      <c r="O224" s="177">
        <f t="shared" si="39"/>
        <v>0</v>
      </c>
      <c r="P224" s="48"/>
      <c r="Q224" s="198"/>
      <c r="R224" s="197"/>
      <c r="S224" s="40"/>
      <c r="T224" s="40"/>
      <c r="U224" s="177">
        <f t="shared" si="40"/>
        <v>0</v>
      </c>
      <c r="V224" s="48"/>
      <c r="W224" s="198"/>
      <c r="X224" s="199">
        <f t="shared" si="37"/>
        <v>0</v>
      </c>
      <c r="Y224" s="178" t="str">
        <f t="shared" si="47"/>
        <v/>
      </c>
      <c r="Z224" s="22">
        <f t="shared" si="41"/>
        <v>0</v>
      </c>
      <c r="AA224" s="22" t="str">
        <f t="shared" si="42"/>
        <v/>
      </c>
      <c r="AG224" s="43" t="b">
        <f t="shared" si="43"/>
        <v>0</v>
      </c>
      <c r="AH224" s="93" t="b">
        <f t="shared" si="44"/>
        <v>0</v>
      </c>
      <c r="AI224" s="130" t="str">
        <f t="shared" si="45"/>
        <v/>
      </c>
      <c r="AJ224" s="116">
        <f t="shared" si="46"/>
        <v>0</v>
      </c>
      <c r="AK224" s="130" t="str">
        <f t="shared" si="48"/>
        <v/>
      </c>
      <c r="AL224" s="110"/>
    </row>
    <row r="225" spans="2:38" x14ac:dyDescent="0.25">
      <c r="B225" s="25" t="str">
        <f>IFERROR(INDEX('1 - Project Details and Scoring'!$B$18:$B$501,(MATCH('2 - Planting Details'!$Z225,'1 - Project Details and Scoring'!$C$18:C$501,0))),"")</f>
        <v/>
      </c>
      <c r="C225" s="38"/>
      <c r="D225" s="25" t="str">
        <f>IFERROR(INDEX('1 - Project Details and Scoring'!$D$18:$D$501,(MATCH('2 - Planting Details'!$Z225,'1 - Project Details and Scoring'!$C$18:C$501,0))),"")</f>
        <v/>
      </c>
      <c r="E225" s="195"/>
      <c r="F225" s="196"/>
      <c r="G225" s="38"/>
      <c r="H225" s="38"/>
      <c r="I225" s="177">
        <f t="shared" si="38"/>
        <v>0</v>
      </c>
      <c r="J225" s="48"/>
      <c r="K225" s="198"/>
      <c r="L225" s="197"/>
      <c r="M225" s="40"/>
      <c r="N225" s="40"/>
      <c r="O225" s="177">
        <f t="shared" si="39"/>
        <v>0</v>
      </c>
      <c r="P225" s="48"/>
      <c r="Q225" s="198"/>
      <c r="R225" s="197"/>
      <c r="S225" s="40"/>
      <c r="T225" s="40"/>
      <c r="U225" s="177">
        <f t="shared" si="40"/>
        <v>0</v>
      </c>
      <c r="V225" s="48"/>
      <c r="W225" s="198"/>
      <c r="X225" s="199">
        <f t="shared" si="37"/>
        <v>0</v>
      </c>
      <c r="Y225" s="178" t="str">
        <f t="shared" si="47"/>
        <v/>
      </c>
      <c r="Z225" s="22">
        <f t="shared" si="41"/>
        <v>0</v>
      </c>
      <c r="AA225" s="22" t="str">
        <f t="shared" si="42"/>
        <v/>
      </c>
      <c r="AG225" s="43" t="b">
        <f t="shared" si="43"/>
        <v>0</v>
      </c>
      <c r="AH225" s="93" t="b">
        <f t="shared" si="44"/>
        <v>0</v>
      </c>
      <c r="AI225" s="130" t="str">
        <f t="shared" si="45"/>
        <v/>
      </c>
      <c r="AJ225" s="116">
        <f t="shared" si="46"/>
        <v>0</v>
      </c>
      <c r="AK225" s="130" t="str">
        <f t="shared" si="48"/>
        <v/>
      </c>
      <c r="AL225" s="110"/>
    </row>
    <row r="226" spans="2:38" x14ac:dyDescent="0.25">
      <c r="B226" s="25" t="str">
        <f>IFERROR(INDEX('1 - Project Details and Scoring'!$B$18:$B$501,(MATCH('2 - Planting Details'!$Z226,'1 - Project Details and Scoring'!$C$18:C$501,0))),"")</f>
        <v/>
      </c>
      <c r="C226" s="38"/>
      <c r="D226" s="25" t="str">
        <f>IFERROR(INDEX('1 - Project Details and Scoring'!$D$18:$D$501,(MATCH('2 - Planting Details'!$Z226,'1 - Project Details and Scoring'!$C$18:C$501,0))),"")</f>
        <v/>
      </c>
      <c r="E226" s="195"/>
      <c r="F226" s="196"/>
      <c r="G226" s="38"/>
      <c r="H226" s="38"/>
      <c r="I226" s="177">
        <f t="shared" si="38"/>
        <v>0</v>
      </c>
      <c r="J226" s="48"/>
      <c r="K226" s="198"/>
      <c r="L226" s="197"/>
      <c r="M226" s="40"/>
      <c r="N226" s="40"/>
      <c r="O226" s="177">
        <f t="shared" si="39"/>
        <v>0</v>
      </c>
      <c r="P226" s="48"/>
      <c r="Q226" s="198"/>
      <c r="R226" s="197"/>
      <c r="S226" s="40"/>
      <c r="T226" s="40"/>
      <c r="U226" s="177">
        <f t="shared" si="40"/>
        <v>0</v>
      </c>
      <c r="V226" s="48"/>
      <c r="W226" s="198"/>
      <c r="X226" s="199">
        <f t="shared" si="37"/>
        <v>0</v>
      </c>
      <c r="Y226" s="178" t="str">
        <f t="shared" si="47"/>
        <v/>
      </c>
      <c r="Z226" s="22">
        <f t="shared" si="41"/>
        <v>0</v>
      </c>
      <c r="AA226" s="22" t="str">
        <f t="shared" si="42"/>
        <v/>
      </c>
      <c r="AG226" s="43" t="b">
        <f t="shared" si="43"/>
        <v>0</v>
      </c>
      <c r="AH226" s="93" t="b">
        <f t="shared" si="44"/>
        <v>0</v>
      </c>
      <c r="AI226" s="130" t="str">
        <f t="shared" si="45"/>
        <v/>
      </c>
      <c r="AJ226" s="116">
        <f t="shared" si="46"/>
        <v>0</v>
      </c>
      <c r="AK226" s="130" t="str">
        <f t="shared" si="48"/>
        <v/>
      </c>
      <c r="AL226" s="110"/>
    </row>
    <row r="227" spans="2:38" x14ac:dyDescent="0.25">
      <c r="B227" s="25" t="str">
        <f>IFERROR(INDEX('1 - Project Details and Scoring'!$B$18:$B$501,(MATCH('2 - Planting Details'!$Z227,'1 - Project Details and Scoring'!$C$18:C$501,0))),"")</f>
        <v/>
      </c>
      <c r="C227" s="38"/>
      <c r="D227" s="25" t="str">
        <f>IFERROR(INDEX('1 - Project Details and Scoring'!$D$18:$D$501,(MATCH('2 - Planting Details'!$Z227,'1 - Project Details and Scoring'!$C$18:C$501,0))),"")</f>
        <v/>
      </c>
      <c r="E227" s="195"/>
      <c r="F227" s="196"/>
      <c r="G227" s="38"/>
      <c r="H227" s="38"/>
      <c r="I227" s="177">
        <f t="shared" si="38"/>
        <v>0</v>
      </c>
      <c r="J227" s="48"/>
      <c r="K227" s="198"/>
      <c r="L227" s="197"/>
      <c r="M227" s="40"/>
      <c r="N227" s="40"/>
      <c r="O227" s="177">
        <f t="shared" si="39"/>
        <v>0</v>
      </c>
      <c r="P227" s="48"/>
      <c r="Q227" s="198"/>
      <c r="R227" s="197"/>
      <c r="S227" s="40"/>
      <c r="T227" s="40"/>
      <c r="U227" s="177">
        <f t="shared" si="40"/>
        <v>0</v>
      </c>
      <c r="V227" s="48"/>
      <c r="W227" s="198"/>
      <c r="X227" s="199">
        <f t="shared" si="37"/>
        <v>0</v>
      </c>
      <c r="Y227" s="178" t="str">
        <f t="shared" si="47"/>
        <v/>
      </c>
      <c r="Z227" s="22">
        <f t="shared" si="41"/>
        <v>0</v>
      </c>
      <c r="AA227" s="22" t="str">
        <f t="shared" si="42"/>
        <v/>
      </c>
      <c r="AG227" s="43" t="b">
        <f t="shared" si="43"/>
        <v>0</v>
      </c>
      <c r="AH227" s="93" t="b">
        <f t="shared" si="44"/>
        <v>0</v>
      </c>
      <c r="AI227" s="130" t="str">
        <f t="shared" si="45"/>
        <v/>
      </c>
      <c r="AJ227" s="116">
        <f t="shared" si="46"/>
        <v>0</v>
      </c>
      <c r="AK227" s="130" t="str">
        <f t="shared" si="48"/>
        <v/>
      </c>
      <c r="AL227" s="110"/>
    </row>
    <row r="228" spans="2:38" x14ac:dyDescent="0.25">
      <c r="B228" s="25" t="str">
        <f>IFERROR(INDEX('1 - Project Details and Scoring'!$B$18:$B$501,(MATCH('2 - Planting Details'!$Z228,'1 - Project Details and Scoring'!$C$18:C$501,0))),"")</f>
        <v/>
      </c>
      <c r="C228" s="38"/>
      <c r="D228" s="25" t="str">
        <f>IFERROR(INDEX('1 - Project Details and Scoring'!$D$18:$D$501,(MATCH('2 - Planting Details'!$Z228,'1 - Project Details and Scoring'!$C$18:C$501,0))),"")</f>
        <v/>
      </c>
      <c r="E228" s="195"/>
      <c r="F228" s="196"/>
      <c r="G228" s="38"/>
      <c r="H228" s="38"/>
      <c r="I228" s="177">
        <f t="shared" si="38"/>
        <v>0</v>
      </c>
      <c r="J228" s="48"/>
      <c r="K228" s="198"/>
      <c r="L228" s="197"/>
      <c r="M228" s="40"/>
      <c r="N228" s="40"/>
      <c r="O228" s="177">
        <f t="shared" si="39"/>
        <v>0</v>
      </c>
      <c r="P228" s="48"/>
      <c r="Q228" s="198"/>
      <c r="R228" s="197"/>
      <c r="S228" s="40"/>
      <c r="T228" s="40"/>
      <c r="U228" s="177">
        <f t="shared" si="40"/>
        <v>0</v>
      </c>
      <c r="V228" s="48"/>
      <c r="W228" s="198"/>
      <c r="X228" s="199">
        <f t="shared" si="37"/>
        <v>0</v>
      </c>
      <c r="Y228" s="178" t="str">
        <f t="shared" si="47"/>
        <v/>
      </c>
      <c r="Z228" s="22">
        <f t="shared" si="41"/>
        <v>0</v>
      </c>
      <c r="AA228" s="22" t="str">
        <f t="shared" si="42"/>
        <v/>
      </c>
      <c r="AG228" s="43" t="b">
        <f t="shared" si="43"/>
        <v>0</v>
      </c>
      <c r="AH228" s="93" t="b">
        <f t="shared" si="44"/>
        <v>0</v>
      </c>
      <c r="AI228" s="130" t="str">
        <f t="shared" si="45"/>
        <v/>
      </c>
      <c r="AJ228" s="116">
        <f t="shared" si="46"/>
        <v>0</v>
      </c>
      <c r="AK228" s="130" t="str">
        <f t="shared" si="48"/>
        <v/>
      </c>
      <c r="AL228" s="110"/>
    </row>
    <row r="229" spans="2:38" x14ac:dyDescent="0.25">
      <c r="B229" s="25" t="str">
        <f>IFERROR(INDEX('1 - Project Details and Scoring'!$B$18:$B$501,(MATCH('2 - Planting Details'!$Z229,'1 - Project Details and Scoring'!$C$18:C$501,0))),"")</f>
        <v/>
      </c>
      <c r="C229" s="38"/>
      <c r="D229" s="25" t="str">
        <f>IFERROR(INDEX('1 - Project Details and Scoring'!$D$18:$D$501,(MATCH('2 - Planting Details'!$Z229,'1 - Project Details and Scoring'!$C$18:C$501,0))),"")</f>
        <v/>
      </c>
      <c r="E229" s="195"/>
      <c r="F229" s="196"/>
      <c r="G229" s="38"/>
      <c r="H229" s="38"/>
      <c r="I229" s="177">
        <f t="shared" si="38"/>
        <v>0</v>
      </c>
      <c r="J229" s="48"/>
      <c r="K229" s="198"/>
      <c r="L229" s="197"/>
      <c r="M229" s="40"/>
      <c r="N229" s="40"/>
      <c r="O229" s="177">
        <f t="shared" si="39"/>
        <v>0</v>
      </c>
      <c r="P229" s="48"/>
      <c r="Q229" s="198"/>
      <c r="R229" s="197"/>
      <c r="S229" s="40"/>
      <c r="T229" s="40"/>
      <c r="U229" s="177">
        <f t="shared" si="40"/>
        <v>0</v>
      </c>
      <c r="V229" s="48"/>
      <c r="W229" s="198"/>
      <c r="X229" s="199">
        <f t="shared" si="37"/>
        <v>0</v>
      </c>
      <c r="Y229" s="178" t="str">
        <f t="shared" si="47"/>
        <v/>
      </c>
      <c r="Z229" s="22">
        <f t="shared" si="41"/>
        <v>0</v>
      </c>
      <c r="AA229" s="22" t="str">
        <f t="shared" si="42"/>
        <v/>
      </c>
      <c r="AG229" s="43" t="b">
        <f t="shared" si="43"/>
        <v>0</v>
      </c>
      <c r="AH229" s="93" t="b">
        <f t="shared" si="44"/>
        <v>0</v>
      </c>
      <c r="AI229" s="130" t="str">
        <f t="shared" si="45"/>
        <v/>
      </c>
      <c r="AJ229" s="116">
        <f t="shared" si="46"/>
        <v>0</v>
      </c>
      <c r="AK229" s="130" t="str">
        <f t="shared" si="48"/>
        <v/>
      </c>
      <c r="AL229" s="110"/>
    </row>
    <row r="230" spans="2:38" x14ac:dyDescent="0.25">
      <c r="B230" s="25" t="str">
        <f>IFERROR(INDEX('1 - Project Details and Scoring'!$B$18:$B$501,(MATCH('2 - Planting Details'!$Z230,'1 - Project Details and Scoring'!$C$18:C$501,0))),"")</f>
        <v/>
      </c>
      <c r="C230" s="38"/>
      <c r="D230" s="25" t="str">
        <f>IFERROR(INDEX('1 - Project Details and Scoring'!$D$18:$D$501,(MATCH('2 - Planting Details'!$Z230,'1 - Project Details and Scoring'!$C$18:C$501,0))),"")</f>
        <v/>
      </c>
      <c r="E230" s="195"/>
      <c r="F230" s="196"/>
      <c r="G230" s="38"/>
      <c r="H230" s="38"/>
      <c r="I230" s="177">
        <f t="shared" si="38"/>
        <v>0</v>
      </c>
      <c r="J230" s="48"/>
      <c r="K230" s="198"/>
      <c r="L230" s="197"/>
      <c r="M230" s="40"/>
      <c r="N230" s="40"/>
      <c r="O230" s="177">
        <f t="shared" si="39"/>
        <v>0</v>
      </c>
      <c r="P230" s="48"/>
      <c r="Q230" s="198"/>
      <c r="R230" s="197"/>
      <c r="S230" s="40"/>
      <c r="T230" s="40"/>
      <c r="U230" s="177">
        <f t="shared" si="40"/>
        <v>0</v>
      </c>
      <c r="V230" s="48"/>
      <c r="W230" s="198"/>
      <c r="X230" s="199">
        <f t="shared" si="37"/>
        <v>0</v>
      </c>
      <c r="Y230" s="178" t="str">
        <f t="shared" si="47"/>
        <v/>
      </c>
      <c r="Z230" s="22">
        <f t="shared" si="41"/>
        <v>0</v>
      </c>
      <c r="AA230" s="22" t="str">
        <f t="shared" si="42"/>
        <v/>
      </c>
      <c r="AG230" s="43" t="b">
        <f t="shared" si="43"/>
        <v>0</v>
      </c>
      <c r="AH230" s="93" t="b">
        <f t="shared" si="44"/>
        <v>0</v>
      </c>
      <c r="AI230" s="130" t="str">
        <f t="shared" si="45"/>
        <v/>
      </c>
      <c r="AJ230" s="116">
        <f t="shared" si="46"/>
        <v>0</v>
      </c>
      <c r="AK230" s="130" t="str">
        <f t="shared" si="48"/>
        <v/>
      </c>
      <c r="AL230" s="110"/>
    </row>
    <row r="231" spans="2:38" x14ac:dyDescent="0.25">
      <c r="B231" s="25" t="str">
        <f>IFERROR(INDEX('1 - Project Details and Scoring'!$B$18:$B$501,(MATCH('2 - Planting Details'!$Z231,'1 - Project Details and Scoring'!$C$18:C$501,0))),"")</f>
        <v/>
      </c>
      <c r="C231" s="38"/>
      <c r="D231" s="25" t="str">
        <f>IFERROR(INDEX('1 - Project Details and Scoring'!$D$18:$D$501,(MATCH('2 - Planting Details'!$Z231,'1 - Project Details and Scoring'!$C$18:C$501,0))),"")</f>
        <v/>
      </c>
      <c r="E231" s="195"/>
      <c r="F231" s="196"/>
      <c r="G231" s="38"/>
      <c r="H231" s="38"/>
      <c r="I231" s="177">
        <f t="shared" si="38"/>
        <v>0</v>
      </c>
      <c r="J231" s="48"/>
      <c r="K231" s="198"/>
      <c r="L231" s="197"/>
      <c r="M231" s="40"/>
      <c r="N231" s="40"/>
      <c r="O231" s="177">
        <f t="shared" si="39"/>
        <v>0</v>
      </c>
      <c r="P231" s="48"/>
      <c r="Q231" s="198"/>
      <c r="R231" s="197"/>
      <c r="S231" s="40"/>
      <c r="T231" s="40"/>
      <c r="U231" s="177">
        <f t="shared" si="40"/>
        <v>0</v>
      </c>
      <c r="V231" s="48"/>
      <c r="W231" s="198"/>
      <c r="X231" s="199">
        <f t="shared" si="37"/>
        <v>0</v>
      </c>
      <c r="Y231" s="178" t="str">
        <f t="shared" si="47"/>
        <v/>
      </c>
      <c r="Z231" s="22">
        <f t="shared" si="41"/>
        <v>0</v>
      </c>
      <c r="AA231" s="22" t="str">
        <f t="shared" si="42"/>
        <v/>
      </c>
      <c r="AG231" s="43" t="b">
        <f t="shared" si="43"/>
        <v>0</v>
      </c>
      <c r="AH231" s="93" t="b">
        <f t="shared" si="44"/>
        <v>0</v>
      </c>
      <c r="AI231" s="130" t="str">
        <f t="shared" si="45"/>
        <v/>
      </c>
      <c r="AJ231" s="116">
        <f t="shared" si="46"/>
        <v>0</v>
      </c>
      <c r="AK231" s="130" t="str">
        <f t="shared" si="48"/>
        <v/>
      </c>
      <c r="AL231" s="110"/>
    </row>
    <row r="232" spans="2:38" x14ac:dyDescent="0.25">
      <c r="B232" s="25" t="str">
        <f>IFERROR(INDEX('1 - Project Details and Scoring'!$B$18:$B$501,(MATCH('2 - Planting Details'!$Z232,'1 - Project Details and Scoring'!$C$18:C$501,0))),"")</f>
        <v/>
      </c>
      <c r="C232" s="38"/>
      <c r="D232" s="25" t="str">
        <f>IFERROR(INDEX('1 - Project Details and Scoring'!$D$18:$D$501,(MATCH('2 - Planting Details'!$Z232,'1 - Project Details and Scoring'!$C$18:C$501,0))),"")</f>
        <v/>
      </c>
      <c r="E232" s="195"/>
      <c r="F232" s="196"/>
      <c r="G232" s="38"/>
      <c r="H232" s="38"/>
      <c r="I232" s="177">
        <f t="shared" si="38"/>
        <v>0</v>
      </c>
      <c r="J232" s="48"/>
      <c r="K232" s="198"/>
      <c r="L232" s="197"/>
      <c r="M232" s="40"/>
      <c r="N232" s="40"/>
      <c r="O232" s="177">
        <f t="shared" si="39"/>
        <v>0</v>
      </c>
      <c r="P232" s="48"/>
      <c r="Q232" s="198"/>
      <c r="R232" s="197"/>
      <c r="S232" s="40"/>
      <c r="T232" s="40"/>
      <c r="U232" s="177">
        <f t="shared" si="40"/>
        <v>0</v>
      </c>
      <c r="V232" s="48"/>
      <c r="W232" s="198"/>
      <c r="X232" s="199">
        <f t="shared" si="37"/>
        <v>0</v>
      </c>
      <c r="Y232" s="178" t="str">
        <f t="shared" si="47"/>
        <v/>
      </c>
      <c r="Z232" s="22">
        <f t="shared" si="41"/>
        <v>0</v>
      </c>
      <c r="AA232" s="22" t="str">
        <f t="shared" si="42"/>
        <v/>
      </c>
      <c r="AG232" s="43" t="b">
        <f t="shared" si="43"/>
        <v>0</v>
      </c>
      <c r="AH232" s="93" t="b">
        <f t="shared" si="44"/>
        <v>0</v>
      </c>
      <c r="AI232" s="130" t="str">
        <f t="shared" si="45"/>
        <v/>
      </c>
      <c r="AJ232" s="116">
        <f t="shared" si="46"/>
        <v>0</v>
      </c>
      <c r="AK232" s="130" t="str">
        <f t="shared" si="48"/>
        <v/>
      </c>
      <c r="AL232" s="110"/>
    </row>
    <row r="233" spans="2:38" x14ac:dyDescent="0.25">
      <c r="B233" s="25" t="str">
        <f>IFERROR(INDEX('1 - Project Details and Scoring'!$B$18:$B$501,(MATCH('2 - Planting Details'!$Z233,'1 - Project Details and Scoring'!$C$18:C$501,0))),"")</f>
        <v/>
      </c>
      <c r="C233" s="38"/>
      <c r="D233" s="25" t="str">
        <f>IFERROR(INDEX('1 - Project Details and Scoring'!$D$18:$D$501,(MATCH('2 - Planting Details'!$Z233,'1 - Project Details and Scoring'!$C$18:C$501,0))),"")</f>
        <v/>
      </c>
      <c r="E233" s="195"/>
      <c r="F233" s="196"/>
      <c r="G233" s="38"/>
      <c r="H233" s="38"/>
      <c r="I233" s="177">
        <f t="shared" si="38"/>
        <v>0</v>
      </c>
      <c r="J233" s="48"/>
      <c r="K233" s="198"/>
      <c r="L233" s="197"/>
      <c r="M233" s="40"/>
      <c r="N233" s="40"/>
      <c r="O233" s="177">
        <f t="shared" si="39"/>
        <v>0</v>
      </c>
      <c r="P233" s="48"/>
      <c r="Q233" s="198"/>
      <c r="R233" s="197"/>
      <c r="S233" s="40"/>
      <c r="T233" s="40"/>
      <c r="U233" s="177">
        <f t="shared" si="40"/>
        <v>0</v>
      </c>
      <c r="V233" s="48"/>
      <c r="W233" s="198"/>
      <c r="X233" s="199">
        <f t="shared" si="37"/>
        <v>0</v>
      </c>
      <c r="Y233" s="178" t="str">
        <f t="shared" si="47"/>
        <v/>
      </c>
      <c r="Z233" s="22">
        <f t="shared" si="41"/>
        <v>0</v>
      </c>
      <c r="AA233" s="22" t="str">
        <f t="shared" si="42"/>
        <v/>
      </c>
      <c r="AG233" s="43" t="b">
        <f t="shared" si="43"/>
        <v>0</v>
      </c>
      <c r="AH233" s="93" t="b">
        <f t="shared" si="44"/>
        <v>0</v>
      </c>
      <c r="AI233" s="130" t="str">
        <f t="shared" si="45"/>
        <v/>
      </c>
      <c r="AJ233" s="116">
        <f t="shared" si="46"/>
        <v>0</v>
      </c>
      <c r="AK233" s="130" t="str">
        <f t="shared" si="48"/>
        <v/>
      </c>
      <c r="AL233" s="110"/>
    </row>
    <row r="234" spans="2:38" x14ac:dyDescent="0.25">
      <c r="B234" s="25" t="str">
        <f>IFERROR(INDEX('1 - Project Details and Scoring'!$B$18:$B$501,(MATCH('2 - Planting Details'!$Z234,'1 - Project Details and Scoring'!$C$18:C$501,0))),"")</f>
        <v/>
      </c>
      <c r="C234" s="38"/>
      <c r="D234" s="25" t="str">
        <f>IFERROR(INDEX('1 - Project Details and Scoring'!$D$18:$D$501,(MATCH('2 - Planting Details'!$Z234,'1 - Project Details and Scoring'!$C$18:C$501,0))),"")</f>
        <v/>
      </c>
      <c r="E234" s="195"/>
      <c r="F234" s="196"/>
      <c r="G234" s="38"/>
      <c r="H234" s="38"/>
      <c r="I234" s="177">
        <f t="shared" si="38"/>
        <v>0</v>
      </c>
      <c r="J234" s="48"/>
      <c r="K234" s="198"/>
      <c r="L234" s="197"/>
      <c r="M234" s="40"/>
      <c r="N234" s="40"/>
      <c r="O234" s="177">
        <f t="shared" si="39"/>
        <v>0</v>
      </c>
      <c r="P234" s="48"/>
      <c r="Q234" s="198"/>
      <c r="R234" s="197"/>
      <c r="S234" s="40"/>
      <c r="T234" s="40"/>
      <c r="U234" s="177">
        <f t="shared" si="40"/>
        <v>0</v>
      </c>
      <c r="V234" s="48"/>
      <c r="W234" s="198"/>
      <c r="X234" s="199">
        <f t="shared" si="37"/>
        <v>0</v>
      </c>
      <c r="Y234" s="178" t="str">
        <f t="shared" si="47"/>
        <v/>
      </c>
      <c r="Z234" s="22">
        <f t="shared" si="41"/>
        <v>0</v>
      </c>
      <c r="AA234" s="22" t="str">
        <f t="shared" si="42"/>
        <v/>
      </c>
      <c r="AG234" s="43" t="b">
        <f t="shared" si="43"/>
        <v>0</v>
      </c>
      <c r="AH234" s="93" t="b">
        <f t="shared" si="44"/>
        <v>0</v>
      </c>
      <c r="AI234" s="130" t="str">
        <f t="shared" si="45"/>
        <v/>
      </c>
      <c r="AJ234" s="116">
        <f t="shared" si="46"/>
        <v>0</v>
      </c>
      <c r="AK234" s="130" t="str">
        <f t="shared" si="48"/>
        <v/>
      </c>
      <c r="AL234" s="110"/>
    </row>
    <row r="235" spans="2:38" x14ac:dyDescent="0.25">
      <c r="B235" s="25" t="str">
        <f>IFERROR(INDEX('1 - Project Details and Scoring'!$B$18:$B$501,(MATCH('2 - Planting Details'!$Z235,'1 - Project Details and Scoring'!$C$18:C$501,0))),"")</f>
        <v/>
      </c>
      <c r="C235" s="38"/>
      <c r="D235" s="25" t="str">
        <f>IFERROR(INDEX('1 - Project Details and Scoring'!$D$18:$D$501,(MATCH('2 - Planting Details'!$Z235,'1 - Project Details and Scoring'!$C$18:C$501,0))),"")</f>
        <v/>
      </c>
      <c r="E235" s="195"/>
      <c r="F235" s="196"/>
      <c r="G235" s="38"/>
      <c r="H235" s="38"/>
      <c r="I235" s="177">
        <f t="shared" si="38"/>
        <v>0</v>
      </c>
      <c r="J235" s="48"/>
      <c r="K235" s="198"/>
      <c r="L235" s="197"/>
      <c r="M235" s="40"/>
      <c r="N235" s="40"/>
      <c r="O235" s="177">
        <f t="shared" si="39"/>
        <v>0</v>
      </c>
      <c r="P235" s="48"/>
      <c r="Q235" s="198"/>
      <c r="R235" s="197"/>
      <c r="S235" s="40"/>
      <c r="T235" s="40"/>
      <c r="U235" s="177">
        <f t="shared" si="40"/>
        <v>0</v>
      </c>
      <c r="V235" s="48"/>
      <c r="W235" s="198"/>
      <c r="X235" s="199">
        <f t="shared" si="37"/>
        <v>0</v>
      </c>
      <c r="Y235" s="178" t="str">
        <f t="shared" si="47"/>
        <v/>
      </c>
      <c r="Z235" s="22">
        <f t="shared" si="41"/>
        <v>0</v>
      </c>
      <c r="AA235" s="22" t="str">
        <f t="shared" si="42"/>
        <v/>
      </c>
      <c r="AG235" s="43" t="b">
        <f t="shared" si="43"/>
        <v>0</v>
      </c>
      <c r="AH235" s="93" t="b">
        <f t="shared" si="44"/>
        <v>0</v>
      </c>
      <c r="AI235" s="130" t="str">
        <f t="shared" si="45"/>
        <v/>
      </c>
      <c r="AJ235" s="116">
        <f t="shared" si="46"/>
        <v>0</v>
      </c>
      <c r="AK235" s="130" t="str">
        <f t="shared" si="48"/>
        <v/>
      </c>
      <c r="AL235" s="110"/>
    </row>
    <row r="236" spans="2:38" x14ac:dyDescent="0.25">
      <c r="B236" s="25" t="str">
        <f>IFERROR(INDEX('1 - Project Details and Scoring'!$B$18:$B$501,(MATCH('2 - Planting Details'!$Z236,'1 - Project Details and Scoring'!$C$18:C$501,0))),"")</f>
        <v/>
      </c>
      <c r="C236" s="38"/>
      <c r="D236" s="25" t="str">
        <f>IFERROR(INDEX('1 - Project Details and Scoring'!$D$18:$D$501,(MATCH('2 - Planting Details'!$Z236,'1 - Project Details and Scoring'!$C$18:C$501,0))),"")</f>
        <v/>
      </c>
      <c r="E236" s="195"/>
      <c r="F236" s="196"/>
      <c r="G236" s="38"/>
      <c r="H236" s="38"/>
      <c r="I236" s="177">
        <f t="shared" si="38"/>
        <v>0</v>
      </c>
      <c r="J236" s="48"/>
      <c r="K236" s="198"/>
      <c r="L236" s="197"/>
      <c r="M236" s="40"/>
      <c r="N236" s="40"/>
      <c r="O236" s="177">
        <f t="shared" si="39"/>
        <v>0</v>
      </c>
      <c r="P236" s="48"/>
      <c r="Q236" s="198"/>
      <c r="R236" s="197"/>
      <c r="S236" s="40"/>
      <c r="T236" s="40"/>
      <c r="U236" s="177">
        <f t="shared" si="40"/>
        <v>0</v>
      </c>
      <c r="V236" s="48"/>
      <c r="W236" s="198"/>
      <c r="X236" s="199">
        <f t="shared" si="37"/>
        <v>0</v>
      </c>
      <c r="Y236" s="178" t="str">
        <f t="shared" si="47"/>
        <v/>
      </c>
      <c r="Z236" s="22">
        <f t="shared" si="41"/>
        <v>0</v>
      </c>
      <c r="AA236" s="22" t="str">
        <f t="shared" si="42"/>
        <v/>
      </c>
      <c r="AG236" s="43" t="b">
        <f t="shared" si="43"/>
        <v>0</v>
      </c>
      <c r="AH236" s="93" t="b">
        <f t="shared" si="44"/>
        <v>0</v>
      </c>
      <c r="AI236" s="130" t="str">
        <f t="shared" si="45"/>
        <v/>
      </c>
      <c r="AJ236" s="116">
        <f t="shared" si="46"/>
        <v>0</v>
      </c>
      <c r="AK236" s="130" t="str">
        <f t="shared" si="48"/>
        <v/>
      </c>
      <c r="AL236" s="110"/>
    </row>
    <row r="237" spans="2:38" x14ac:dyDescent="0.25">
      <c r="B237" s="25" t="str">
        <f>IFERROR(INDEX('1 - Project Details and Scoring'!$B$18:$B$501,(MATCH('2 - Planting Details'!$Z237,'1 - Project Details and Scoring'!$C$18:C$501,0))),"")</f>
        <v/>
      </c>
      <c r="C237" s="38"/>
      <c r="D237" s="25" t="str">
        <f>IFERROR(INDEX('1 - Project Details and Scoring'!$D$18:$D$501,(MATCH('2 - Planting Details'!$Z237,'1 - Project Details and Scoring'!$C$18:C$501,0))),"")</f>
        <v/>
      </c>
      <c r="E237" s="195"/>
      <c r="F237" s="196"/>
      <c r="G237" s="38"/>
      <c r="H237" s="38"/>
      <c r="I237" s="177">
        <f t="shared" si="38"/>
        <v>0</v>
      </c>
      <c r="J237" s="48"/>
      <c r="K237" s="198"/>
      <c r="L237" s="197"/>
      <c r="M237" s="40"/>
      <c r="N237" s="40"/>
      <c r="O237" s="177">
        <f t="shared" si="39"/>
        <v>0</v>
      </c>
      <c r="P237" s="48"/>
      <c r="Q237" s="198"/>
      <c r="R237" s="197"/>
      <c r="S237" s="40"/>
      <c r="T237" s="40"/>
      <c r="U237" s="177">
        <f t="shared" si="40"/>
        <v>0</v>
      </c>
      <c r="V237" s="48"/>
      <c r="W237" s="198"/>
      <c r="X237" s="199">
        <f t="shared" si="37"/>
        <v>0</v>
      </c>
      <c r="Y237" s="178" t="str">
        <f t="shared" si="47"/>
        <v/>
      </c>
      <c r="Z237" s="22">
        <f t="shared" si="41"/>
        <v>0</v>
      </c>
      <c r="AA237" s="22" t="str">
        <f t="shared" si="42"/>
        <v/>
      </c>
      <c r="AG237" s="43" t="b">
        <f t="shared" si="43"/>
        <v>0</v>
      </c>
      <c r="AH237" s="93" t="b">
        <f t="shared" si="44"/>
        <v>0</v>
      </c>
      <c r="AI237" s="130" t="str">
        <f t="shared" si="45"/>
        <v/>
      </c>
      <c r="AJ237" s="116">
        <f t="shared" si="46"/>
        <v>0</v>
      </c>
      <c r="AK237" s="130" t="str">
        <f t="shared" si="48"/>
        <v/>
      </c>
      <c r="AL237" s="110"/>
    </row>
    <row r="238" spans="2:38" x14ac:dyDescent="0.25">
      <c r="B238" s="25" t="str">
        <f>IFERROR(INDEX('1 - Project Details and Scoring'!$B$18:$B$501,(MATCH('2 - Planting Details'!$Z238,'1 - Project Details and Scoring'!$C$18:C$501,0))),"")</f>
        <v/>
      </c>
      <c r="C238" s="38"/>
      <c r="D238" s="25" t="str">
        <f>IFERROR(INDEX('1 - Project Details and Scoring'!$D$18:$D$501,(MATCH('2 - Planting Details'!$Z238,'1 - Project Details and Scoring'!$C$18:C$501,0))),"")</f>
        <v/>
      </c>
      <c r="E238" s="195"/>
      <c r="F238" s="196"/>
      <c r="G238" s="38"/>
      <c r="H238" s="38"/>
      <c r="I238" s="177">
        <f t="shared" si="38"/>
        <v>0</v>
      </c>
      <c r="J238" s="48"/>
      <c r="K238" s="198"/>
      <c r="L238" s="197"/>
      <c r="M238" s="40"/>
      <c r="N238" s="40"/>
      <c r="O238" s="177">
        <f t="shared" si="39"/>
        <v>0</v>
      </c>
      <c r="P238" s="48"/>
      <c r="Q238" s="198"/>
      <c r="R238" s="197"/>
      <c r="S238" s="40"/>
      <c r="T238" s="40"/>
      <c r="U238" s="177">
        <f t="shared" si="40"/>
        <v>0</v>
      </c>
      <c r="V238" s="48"/>
      <c r="W238" s="198"/>
      <c r="X238" s="199">
        <f t="shared" si="37"/>
        <v>0</v>
      </c>
      <c r="Y238" s="178" t="str">
        <f t="shared" si="47"/>
        <v/>
      </c>
      <c r="Z238" s="22">
        <f t="shared" si="41"/>
        <v>0</v>
      </c>
      <c r="AA238" s="22" t="str">
        <f t="shared" si="42"/>
        <v/>
      </c>
      <c r="AG238" s="43" t="b">
        <f t="shared" si="43"/>
        <v>0</v>
      </c>
      <c r="AH238" s="93" t="b">
        <f t="shared" si="44"/>
        <v>0</v>
      </c>
      <c r="AI238" s="130" t="str">
        <f t="shared" si="45"/>
        <v/>
      </c>
      <c r="AJ238" s="116">
        <f t="shared" si="46"/>
        <v>0</v>
      </c>
      <c r="AK238" s="130" t="str">
        <f t="shared" si="48"/>
        <v/>
      </c>
      <c r="AL238" s="110"/>
    </row>
    <row r="239" spans="2:38" x14ac:dyDescent="0.25">
      <c r="B239" s="25" t="str">
        <f>IFERROR(INDEX('1 - Project Details and Scoring'!$B$18:$B$501,(MATCH('2 - Planting Details'!$Z239,'1 - Project Details and Scoring'!$C$18:C$501,0))),"")</f>
        <v/>
      </c>
      <c r="C239" s="38"/>
      <c r="D239" s="25" t="str">
        <f>IFERROR(INDEX('1 - Project Details and Scoring'!$D$18:$D$501,(MATCH('2 - Planting Details'!$Z239,'1 - Project Details and Scoring'!$C$18:C$501,0))),"")</f>
        <v/>
      </c>
      <c r="E239" s="195"/>
      <c r="F239" s="196"/>
      <c r="G239" s="38"/>
      <c r="H239" s="38"/>
      <c r="I239" s="177">
        <f t="shared" si="38"/>
        <v>0</v>
      </c>
      <c r="J239" s="48"/>
      <c r="K239" s="198"/>
      <c r="L239" s="197"/>
      <c r="M239" s="40"/>
      <c r="N239" s="40"/>
      <c r="O239" s="177">
        <f t="shared" si="39"/>
        <v>0</v>
      </c>
      <c r="P239" s="48"/>
      <c r="Q239" s="198"/>
      <c r="R239" s="197"/>
      <c r="S239" s="40"/>
      <c r="T239" s="40"/>
      <c r="U239" s="177">
        <f t="shared" si="40"/>
        <v>0</v>
      </c>
      <c r="V239" s="48"/>
      <c r="W239" s="198"/>
      <c r="X239" s="199">
        <f t="shared" si="37"/>
        <v>0</v>
      </c>
      <c r="Y239" s="178" t="str">
        <f t="shared" si="47"/>
        <v/>
      </c>
      <c r="Z239" s="22">
        <f t="shared" si="41"/>
        <v>0</v>
      </c>
      <c r="AA239" s="22" t="str">
        <f t="shared" si="42"/>
        <v/>
      </c>
      <c r="AG239" s="43" t="b">
        <f t="shared" si="43"/>
        <v>0</v>
      </c>
      <c r="AH239" s="93" t="b">
        <f t="shared" si="44"/>
        <v>0</v>
      </c>
      <c r="AI239" s="130" t="str">
        <f t="shared" si="45"/>
        <v/>
      </c>
      <c r="AJ239" s="116">
        <f t="shared" si="46"/>
        <v>0</v>
      </c>
      <c r="AK239" s="130" t="str">
        <f t="shared" si="48"/>
        <v/>
      </c>
      <c r="AL239" s="110"/>
    </row>
    <row r="240" spans="2:38" x14ac:dyDescent="0.25">
      <c r="B240" s="25" t="str">
        <f>IFERROR(INDEX('1 - Project Details and Scoring'!$B$18:$B$501,(MATCH('2 - Planting Details'!$Z240,'1 - Project Details and Scoring'!$C$18:C$501,0))),"")</f>
        <v/>
      </c>
      <c r="C240" s="38"/>
      <c r="D240" s="25" t="str">
        <f>IFERROR(INDEX('1 - Project Details and Scoring'!$D$18:$D$501,(MATCH('2 - Planting Details'!$Z240,'1 - Project Details and Scoring'!$C$18:C$501,0))),"")</f>
        <v/>
      </c>
      <c r="E240" s="195"/>
      <c r="F240" s="196"/>
      <c r="G240" s="38"/>
      <c r="H240" s="38"/>
      <c r="I240" s="177">
        <f t="shared" si="38"/>
        <v>0</v>
      </c>
      <c r="J240" s="48"/>
      <c r="K240" s="198"/>
      <c r="L240" s="197"/>
      <c r="M240" s="40"/>
      <c r="N240" s="40"/>
      <c r="O240" s="177">
        <f t="shared" si="39"/>
        <v>0</v>
      </c>
      <c r="P240" s="48"/>
      <c r="Q240" s="198"/>
      <c r="R240" s="197"/>
      <c r="S240" s="40"/>
      <c r="T240" s="40"/>
      <c r="U240" s="177">
        <f t="shared" si="40"/>
        <v>0</v>
      </c>
      <c r="V240" s="48"/>
      <c r="W240" s="198"/>
      <c r="X240" s="199">
        <f t="shared" ref="X240:X303" si="49">I240+O240+U240</f>
        <v>0</v>
      </c>
      <c r="Y240" s="178" t="str">
        <f t="shared" si="47"/>
        <v/>
      </c>
      <c r="Z240" s="22">
        <f t="shared" si="41"/>
        <v>0</v>
      </c>
      <c r="AA240" s="22" t="str">
        <f t="shared" si="42"/>
        <v/>
      </c>
      <c r="AG240" s="43" t="b">
        <f t="shared" si="43"/>
        <v>0</v>
      </c>
      <c r="AH240" s="93" t="b">
        <f t="shared" si="44"/>
        <v>0</v>
      </c>
      <c r="AI240" s="130" t="str">
        <f t="shared" si="45"/>
        <v/>
      </c>
      <c r="AJ240" s="116">
        <f t="shared" si="46"/>
        <v>0</v>
      </c>
      <c r="AK240" s="130" t="str">
        <f t="shared" si="48"/>
        <v/>
      </c>
      <c r="AL240" s="110"/>
    </row>
    <row r="241" spans="2:38" x14ac:dyDescent="0.25">
      <c r="B241" s="25" t="str">
        <f>IFERROR(INDEX('1 - Project Details and Scoring'!$B$18:$B$501,(MATCH('2 - Planting Details'!$Z241,'1 - Project Details and Scoring'!$C$18:C$501,0))),"")</f>
        <v/>
      </c>
      <c r="C241" s="38"/>
      <c r="D241" s="25" t="str">
        <f>IFERROR(INDEX('1 - Project Details and Scoring'!$D$18:$D$501,(MATCH('2 - Planting Details'!$Z241,'1 - Project Details and Scoring'!$C$18:C$501,0))),"")</f>
        <v/>
      </c>
      <c r="E241" s="195"/>
      <c r="F241" s="196"/>
      <c r="G241" s="38"/>
      <c r="H241" s="38"/>
      <c r="I241" s="177">
        <f t="shared" si="38"/>
        <v>0</v>
      </c>
      <c r="J241" s="48"/>
      <c r="K241" s="198"/>
      <c r="L241" s="197"/>
      <c r="M241" s="40"/>
      <c r="N241" s="40"/>
      <c r="O241" s="177">
        <f t="shared" si="39"/>
        <v>0</v>
      </c>
      <c r="P241" s="48"/>
      <c r="Q241" s="198"/>
      <c r="R241" s="197"/>
      <c r="S241" s="40"/>
      <c r="T241" s="40"/>
      <c r="U241" s="177">
        <f t="shared" si="40"/>
        <v>0</v>
      </c>
      <c r="V241" s="48"/>
      <c r="W241" s="198"/>
      <c r="X241" s="199">
        <f t="shared" si="49"/>
        <v>0</v>
      </c>
      <c r="Y241" s="178" t="str">
        <f t="shared" si="47"/>
        <v/>
      </c>
      <c r="Z241" s="22">
        <f t="shared" si="41"/>
        <v>0</v>
      </c>
      <c r="AA241" s="22" t="str">
        <f t="shared" si="42"/>
        <v/>
      </c>
      <c r="AG241" s="43" t="b">
        <f t="shared" si="43"/>
        <v>0</v>
      </c>
      <c r="AH241" s="93" t="b">
        <f t="shared" si="44"/>
        <v>0</v>
      </c>
      <c r="AI241" s="130" t="str">
        <f t="shared" si="45"/>
        <v/>
      </c>
      <c r="AJ241" s="116">
        <f t="shared" si="46"/>
        <v>0</v>
      </c>
      <c r="AK241" s="130" t="str">
        <f t="shared" si="48"/>
        <v/>
      </c>
      <c r="AL241" s="110"/>
    </row>
    <row r="242" spans="2:38" x14ac:dyDescent="0.25">
      <c r="B242" s="25" t="str">
        <f>IFERROR(INDEX('1 - Project Details and Scoring'!$B$18:$B$501,(MATCH('2 - Planting Details'!$Z242,'1 - Project Details and Scoring'!$C$18:C$501,0))),"")</f>
        <v/>
      </c>
      <c r="C242" s="38"/>
      <c r="D242" s="25" t="str">
        <f>IFERROR(INDEX('1 - Project Details and Scoring'!$D$18:$D$501,(MATCH('2 - Planting Details'!$Z242,'1 - Project Details and Scoring'!$C$18:C$501,0))),"")</f>
        <v/>
      </c>
      <c r="E242" s="195"/>
      <c r="F242" s="196"/>
      <c r="G242" s="38"/>
      <c r="H242" s="38"/>
      <c r="I242" s="177">
        <f t="shared" si="38"/>
        <v>0</v>
      </c>
      <c r="J242" s="48"/>
      <c r="K242" s="198"/>
      <c r="L242" s="197"/>
      <c r="M242" s="40"/>
      <c r="N242" s="40"/>
      <c r="O242" s="177">
        <f t="shared" si="39"/>
        <v>0</v>
      </c>
      <c r="P242" s="48"/>
      <c r="Q242" s="198"/>
      <c r="R242" s="197"/>
      <c r="S242" s="40"/>
      <c r="T242" s="40"/>
      <c r="U242" s="177">
        <f t="shared" si="40"/>
        <v>0</v>
      </c>
      <c r="V242" s="48"/>
      <c r="W242" s="198"/>
      <c r="X242" s="199">
        <f t="shared" si="49"/>
        <v>0</v>
      </c>
      <c r="Y242" s="178" t="str">
        <f t="shared" si="47"/>
        <v/>
      </c>
      <c r="Z242" s="22">
        <f t="shared" si="41"/>
        <v>0</v>
      </c>
      <c r="AA242" s="22" t="str">
        <f t="shared" si="42"/>
        <v/>
      </c>
      <c r="AG242" s="43" t="b">
        <f t="shared" si="43"/>
        <v>0</v>
      </c>
      <c r="AH242" s="93" t="b">
        <f t="shared" si="44"/>
        <v>0</v>
      </c>
      <c r="AI242" s="130" t="str">
        <f t="shared" si="45"/>
        <v/>
      </c>
      <c r="AJ242" s="116">
        <f t="shared" si="46"/>
        <v>0</v>
      </c>
      <c r="AK242" s="130" t="str">
        <f t="shared" si="48"/>
        <v/>
      </c>
      <c r="AL242" s="110"/>
    </row>
    <row r="243" spans="2:38" x14ac:dyDescent="0.25">
      <c r="B243" s="25" t="str">
        <f>IFERROR(INDEX('1 - Project Details and Scoring'!$B$18:$B$501,(MATCH('2 - Planting Details'!$Z243,'1 - Project Details and Scoring'!$C$18:C$501,0))),"")</f>
        <v/>
      </c>
      <c r="C243" s="38"/>
      <c r="D243" s="25" t="str">
        <f>IFERROR(INDEX('1 - Project Details and Scoring'!$D$18:$D$501,(MATCH('2 - Planting Details'!$Z243,'1 - Project Details and Scoring'!$C$18:C$501,0))),"")</f>
        <v/>
      </c>
      <c r="E243" s="195"/>
      <c r="F243" s="196"/>
      <c r="G243" s="38"/>
      <c r="H243" s="38"/>
      <c r="I243" s="177">
        <f t="shared" si="38"/>
        <v>0</v>
      </c>
      <c r="J243" s="48"/>
      <c r="K243" s="198"/>
      <c r="L243" s="197"/>
      <c r="M243" s="40"/>
      <c r="N243" s="40"/>
      <c r="O243" s="177">
        <f t="shared" si="39"/>
        <v>0</v>
      </c>
      <c r="P243" s="48"/>
      <c r="Q243" s="198"/>
      <c r="R243" s="197"/>
      <c r="S243" s="40"/>
      <c r="T243" s="40"/>
      <c r="U243" s="177">
        <f t="shared" si="40"/>
        <v>0</v>
      </c>
      <c r="V243" s="48"/>
      <c r="W243" s="198"/>
      <c r="X243" s="199">
        <f t="shared" si="49"/>
        <v>0</v>
      </c>
      <c r="Y243" s="178" t="str">
        <f t="shared" si="47"/>
        <v/>
      </c>
      <c r="Z243" s="22">
        <f t="shared" si="41"/>
        <v>0</v>
      </c>
      <c r="AA243" s="22" t="str">
        <f t="shared" si="42"/>
        <v/>
      </c>
      <c r="AG243" s="43" t="b">
        <f t="shared" si="43"/>
        <v>0</v>
      </c>
      <c r="AH243" s="93" t="b">
        <f t="shared" si="44"/>
        <v>0</v>
      </c>
      <c r="AI243" s="130" t="str">
        <f t="shared" si="45"/>
        <v/>
      </c>
      <c r="AJ243" s="116">
        <f t="shared" si="46"/>
        <v>0</v>
      </c>
      <c r="AK243" s="130" t="str">
        <f t="shared" si="48"/>
        <v/>
      </c>
      <c r="AL243" s="110"/>
    </row>
    <row r="244" spans="2:38" x14ac:dyDescent="0.25">
      <c r="B244" s="25" t="str">
        <f>IFERROR(INDEX('1 - Project Details and Scoring'!$B$18:$B$501,(MATCH('2 - Planting Details'!$Z244,'1 - Project Details and Scoring'!$C$18:C$501,0))),"")</f>
        <v/>
      </c>
      <c r="C244" s="38"/>
      <c r="D244" s="25" t="str">
        <f>IFERROR(INDEX('1 - Project Details and Scoring'!$D$18:$D$501,(MATCH('2 - Planting Details'!$Z244,'1 - Project Details and Scoring'!$C$18:C$501,0))),"")</f>
        <v/>
      </c>
      <c r="E244" s="195"/>
      <c r="F244" s="196"/>
      <c r="G244" s="38"/>
      <c r="H244" s="38"/>
      <c r="I244" s="177">
        <f t="shared" si="38"/>
        <v>0</v>
      </c>
      <c r="J244" s="48"/>
      <c r="K244" s="198"/>
      <c r="L244" s="197"/>
      <c r="M244" s="40"/>
      <c r="N244" s="40"/>
      <c r="O244" s="177">
        <f t="shared" si="39"/>
        <v>0</v>
      </c>
      <c r="P244" s="48"/>
      <c r="Q244" s="198"/>
      <c r="R244" s="197"/>
      <c r="S244" s="40"/>
      <c r="T244" s="40"/>
      <c r="U244" s="177">
        <f t="shared" si="40"/>
        <v>0</v>
      </c>
      <c r="V244" s="48"/>
      <c r="W244" s="198"/>
      <c r="X244" s="199">
        <f t="shared" si="49"/>
        <v>0</v>
      </c>
      <c r="Y244" s="178" t="str">
        <f t="shared" si="47"/>
        <v/>
      </c>
      <c r="Z244" s="22">
        <f t="shared" si="41"/>
        <v>0</v>
      </c>
      <c r="AA244" s="22" t="str">
        <f t="shared" si="42"/>
        <v/>
      </c>
      <c r="AG244" s="43" t="b">
        <f t="shared" si="43"/>
        <v>0</v>
      </c>
      <c r="AH244" s="93" t="b">
        <f t="shared" si="44"/>
        <v>0</v>
      </c>
      <c r="AI244" s="130" t="str">
        <f t="shared" si="45"/>
        <v/>
      </c>
      <c r="AJ244" s="116">
        <f t="shared" si="46"/>
        <v>0</v>
      </c>
      <c r="AK244" s="130" t="str">
        <f t="shared" si="48"/>
        <v/>
      </c>
      <c r="AL244" s="110"/>
    </row>
    <row r="245" spans="2:38" x14ac:dyDescent="0.25">
      <c r="B245" s="25" t="str">
        <f>IFERROR(INDEX('1 - Project Details and Scoring'!$B$18:$B$501,(MATCH('2 - Planting Details'!$Z245,'1 - Project Details and Scoring'!$C$18:C$501,0))),"")</f>
        <v/>
      </c>
      <c r="C245" s="38"/>
      <c r="D245" s="25" t="str">
        <f>IFERROR(INDEX('1 - Project Details and Scoring'!$D$18:$D$501,(MATCH('2 - Planting Details'!$Z245,'1 - Project Details and Scoring'!$C$18:C$501,0))),"")</f>
        <v/>
      </c>
      <c r="E245" s="195"/>
      <c r="F245" s="196"/>
      <c r="G245" s="38"/>
      <c r="H245" s="38"/>
      <c r="I245" s="177">
        <f t="shared" si="38"/>
        <v>0</v>
      </c>
      <c r="J245" s="48"/>
      <c r="K245" s="198"/>
      <c r="L245" s="197"/>
      <c r="M245" s="40"/>
      <c r="N245" s="40"/>
      <c r="O245" s="177">
        <f t="shared" si="39"/>
        <v>0</v>
      </c>
      <c r="P245" s="48"/>
      <c r="Q245" s="198"/>
      <c r="R245" s="197"/>
      <c r="S245" s="40"/>
      <c r="T245" s="40"/>
      <c r="U245" s="177">
        <f t="shared" si="40"/>
        <v>0</v>
      </c>
      <c r="V245" s="48"/>
      <c r="W245" s="198"/>
      <c r="X245" s="199">
        <f t="shared" si="49"/>
        <v>0</v>
      </c>
      <c r="Y245" s="178" t="str">
        <f t="shared" si="47"/>
        <v/>
      </c>
      <c r="Z245" s="22">
        <f t="shared" si="41"/>
        <v>0</v>
      </c>
      <c r="AA245" s="22" t="str">
        <f t="shared" si="42"/>
        <v/>
      </c>
      <c r="AG245" s="43" t="b">
        <f t="shared" si="43"/>
        <v>0</v>
      </c>
      <c r="AH245" s="93" t="b">
        <f t="shared" si="44"/>
        <v>0</v>
      </c>
      <c r="AI245" s="130" t="str">
        <f t="shared" si="45"/>
        <v/>
      </c>
      <c r="AJ245" s="116">
        <f t="shared" si="46"/>
        <v>0</v>
      </c>
      <c r="AK245" s="130" t="str">
        <f t="shared" si="48"/>
        <v/>
      </c>
      <c r="AL245" s="110"/>
    </row>
    <row r="246" spans="2:38" x14ac:dyDescent="0.25">
      <c r="B246" s="25" t="str">
        <f>IFERROR(INDEX('1 - Project Details and Scoring'!$B$18:$B$501,(MATCH('2 - Planting Details'!$Z246,'1 - Project Details and Scoring'!$C$18:C$501,0))),"")</f>
        <v/>
      </c>
      <c r="C246" s="38"/>
      <c r="D246" s="25" t="str">
        <f>IFERROR(INDEX('1 - Project Details and Scoring'!$D$18:$D$501,(MATCH('2 - Planting Details'!$Z246,'1 - Project Details and Scoring'!$C$18:C$501,0))),"")</f>
        <v/>
      </c>
      <c r="E246" s="195"/>
      <c r="F246" s="196"/>
      <c r="G246" s="38"/>
      <c r="H246" s="38"/>
      <c r="I246" s="177">
        <f t="shared" si="38"/>
        <v>0</v>
      </c>
      <c r="J246" s="48"/>
      <c r="K246" s="198"/>
      <c r="L246" s="197"/>
      <c r="M246" s="40"/>
      <c r="N246" s="40"/>
      <c r="O246" s="177">
        <f t="shared" si="39"/>
        <v>0</v>
      </c>
      <c r="P246" s="48"/>
      <c r="Q246" s="198"/>
      <c r="R246" s="197"/>
      <c r="S246" s="40"/>
      <c r="T246" s="40"/>
      <c r="U246" s="177">
        <f t="shared" si="40"/>
        <v>0</v>
      </c>
      <c r="V246" s="48"/>
      <c r="W246" s="198"/>
      <c r="X246" s="199">
        <f t="shared" si="49"/>
        <v>0</v>
      </c>
      <c r="Y246" s="178" t="str">
        <f t="shared" si="47"/>
        <v/>
      </c>
      <c r="Z246" s="22">
        <f t="shared" si="41"/>
        <v>0</v>
      </c>
      <c r="AA246" s="22" t="str">
        <f t="shared" si="42"/>
        <v/>
      </c>
      <c r="AG246" s="43" t="b">
        <f t="shared" si="43"/>
        <v>0</v>
      </c>
      <c r="AH246" s="93" t="b">
        <f t="shared" si="44"/>
        <v>0</v>
      </c>
      <c r="AI246" s="130" t="str">
        <f t="shared" si="45"/>
        <v/>
      </c>
      <c r="AJ246" s="116">
        <f t="shared" si="46"/>
        <v>0</v>
      </c>
      <c r="AK246" s="130" t="str">
        <f t="shared" si="48"/>
        <v/>
      </c>
      <c r="AL246" s="110"/>
    </row>
    <row r="247" spans="2:38" x14ac:dyDescent="0.25">
      <c r="B247" s="25" t="str">
        <f>IFERROR(INDEX('1 - Project Details and Scoring'!$B$18:$B$501,(MATCH('2 - Planting Details'!$Z247,'1 - Project Details and Scoring'!$C$18:C$501,0))),"")</f>
        <v/>
      </c>
      <c r="C247" s="38"/>
      <c r="D247" s="25" t="str">
        <f>IFERROR(INDEX('1 - Project Details and Scoring'!$D$18:$D$501,(MATCH('2 - Planting Details'!$Z247,'1 - Project Details and Scoring'!$C$18:C$501,0))),"")</f>
        <v/>
      </c>
      <c r="E247" s="195"/>
      <c r="F247" s="196"/>
      <c r="G247" s="38"/>
      <c r="H247" s="38"/>
      <c r="I247" s="177">
        <f t="shared" si="38"/>
        <v>0</v>
      </c>
      <c r="J247" s="48"/>
      <c r="K247" s="198"/>
      <c r="L247" s="197"/>
      <c r="M247" s="40"/>
      <c r="N247" s="40"/>
      <c r="O247" s="177">
        <f t="shared" si="39"/>
        <v>0</v>
      </c>
      <c r="P247" s="48"/>
      <c r="Q247" s="198"/>
      <c r="R247" s="197"/>
      <c r="S247" s="40"/>
      <c r="T247" s="40"/>
      <c r="U247" s="177">
        <f t="shared" si="40"/>
        <v>0</v>
      </c>
      <c r="V247" s="48"/>
      <c r="W247" s="198"/>
      <c r="X247" s="199">
        <f t="shared" si="49"/>
        <v>0</v>
      </c>
      <c r="Y247" s="178" t="str">
        <f t="shared" si="47"/>
        <v/>
      </c>
      <c r="Z247" s="22">
        <f t="shared" si="41"/>
        <v>0</v>
      </c>
      <c r="AA247" s="22" t="str">
        <f t="shared" si="42"/>
        <v/>
      </c>
      <c r="AG247" s="43" t="b">
        <f t="shared" si="43"/>
        <v>0</v>
      </c>
      <c r="AH247" s="93" t="b">
        <f t="shared" si="44"/>
        <v>0</v>
      </c>
      <c r="AI247" s="130" t="str">
        <f t="shared" si="45"/>
        <v/>
      </c>
      <c r="AJ247" s="116">
        <f t="shared" si="46"/>
        <v>0</v>
      </c>
      <c r="AK247" s="130" t="str">
        <f t="shared" si="48"/>
        <v/>
      </c>
      <c r="AL247" s="110"/>
    </row>
    <row r="248" spans="2:38" x14ac:dyDescent="0.25">
      <c r="B248" s="25" t="str">
        <f>IFERROR(INDEX('1 - Project Details and Scoring'!$B$18:$B$501,(MATCH('2 - Planting Details'!$Z248,'1 - Project Details and Scoring'!$C$18:C$501,0))),"")</f>
        <v/>
      </c>
      <c r="C248" s="38"/>
      <c r="D248" s="25" t="str">
        <f>IFERROR(INDEX('1 - Project Details and Scoring'!$D$18:$D$501,(MATCH('2 - Planting Details'!$Z248,'1 - Project Details and Scoring'!$C$18:C$501,0))),"")</f>
        <v/>
      </c>
      <c r="E248" s="195"/>
      <c r="F248" s="196"/>
      <c r="G248" s="38"/>
      <c r="H248" s="38"/>
      <c r="I248" s="177">
        <f t="shared" si="38"/>
        <v>0</v>
      </c>
      <c r="J248" s="48"/>
      <c r="K248" s="198"/>
      <c r="L248" s="197"/>
      <c r="M248" s="40"/>
      <c r="N248" s="40"/>
      <c r="O248" s="177">
        <f t="shared" si="39"/>
        <v>0</v>
      </c>
      <c r="P248" s="48"/>
      <c r="Q248" s="198"/>
      <c r="R248" s="197"/>
      <c r="S248" s="40"/>
      <c r="T248" s="40"/>
      <c r="U248" s="177">
        <f t="shared" si="40"/>
        <v>0</v>
      </c>
      <c r="V248" s="48"/>
      <c r="W248" s="198"/>
      <c r="X248" s="199">
        <f t="shared" si="49"/>
        <v>0</v>
      </c>
      <c r="Y248" s="178" t="str">
        <f t="shared" si="47"/>
        <v/>
      </c>
      <c r="Z248" s="22">
        <f t="shared" si="41"/>
        <v>0</v>
      </c>
      <c r="AA248" s="22" t="str">
        <f t="shared" si="42"/>
        <v/>
      </c>
      <c r="AG248" s="43" t="b">
        <f t="shared" si="43"/>
        <v>0</v>
      </c>
      <c r="AH248" s="93" t="b">
        <f t="shared" si="44"/>
        <v>0</v>
      </c>
      <c r="AI248" s="130" t="str">
        <f t="shared" si="45"/>
        <v/>
      </c>
      <c r="AJ248" s="116">
        <f t="shared" si="46"/>
        <v>0</v>
      </c>
      <c r="AK248" s="130" t="str">
        <f t="shared" si="48"/>
        <v/>
      </c>
      <c r="AL248" s="110"/>
    </row>
    <row r="249" spans="2:38" x14ac:dyDescent="0.25">
      <c r="B249" s="25" t="str">
        <f>IFERROR(INDEX('1 - Project Details and Scoring'!$B$18:$B$501,(MATCH('2 - Planting Details'!$Z249,'1 - Project Details and Scoring'!$C$18:C$501,0))),"")</f>
        <v/>
      </c>
      <c r="C249" s="38"/>
      <c r="D249" s="25" t="str">
        <f>IFERROR(INDEX('1 - Project Details and Scoring'!$D$18:$D$501,(MATCH('2 - Planting Details'!$Z249,'1 - Project Details and Scoring'!$C$18:C$501,0))),"")</f>
        <v/>
      </c>
      <c r="E249" s="195"/>
      <c r="F249" s="196"/>
      <c r="G249" s="38"/>
      <c r="H249" s="38"/>
      <c r="I249" s="177">
        <f t="shared" si="38"/>
        <v>0</v>
      </c>
      <c r="J249" s="48"/>
      <c r="K249" s="198"/>
      <c r="L249" s="197"/>
      <c r="M249" s="40"/>
      <c r="N249" s="40"/>
      <c r="O249" s="177">
        <f t="shared" si="39"/>
        <v>0</v>
      </c>
      <c r="P249" s="48"/>
      <c r="Q249" s="198"/>
      <c r="R249" s="197"/>
      <c r="S249" s="40"/>
      <c r="T249" s="40"/>
      <c r="U249" s="177">
        <f t="shared" si="40"/>
        <v>0</v>
      </c>
      <c r="V249" s="48"/>
      <c r="W249" s="198"/>
      <c r="X249" s="199">
        <f t="shared" si="49"/>
        <v>0</v>
      </c>
      <c r="Y249" s="178" t="str">
        <f t="shared" si="47"/>
        <v/>
      </c>
      <c r="Z249" s="22">
        <f t="shared" si="41"/>
        <v>0</v>
      </c>
      <c r="AA249" s="22" t="str">
        <f t="shared" si="42"/>
        <v/>
      </c>
      <c r="AG249" s="43" t="b">
        <f t="shared" si="43"/>
        <v>0</v>
      </c>
      <c r="AH249" s="93" t="b">
        <f t="shared" si="44"/>
        <v>0</v>
      </c>
      <c r="AI249" s="130" t="str">
        <f t="shared" si="45"/>
        <v/>
      </c>
      <c r="AJ249" s="116">
        <f t="shared" si="46"/>
        <v>0</v>
      </c>
      <c r="AK249" s="130" t="str">
        <f t="shared" si="48"/>
        <v/>
      </c>
      <c r="AL249" s="110"/>
    </row>
    <row r="250" spans="2:38" x14ac:dyDescent="0.25">
      <c r="B250" s="25" t="str">
        <f>IFERROR(INDEX('1 - Project Details and Scoring'!$B$18:$B$501,(MATCH('2 - Planting Details'!$Z250,'1 - Project Details and Scoring'!$C$18:C$501,0))),"")</f>
        <v/>
      </c>
      <c r="C250" s="38"/>
      <c r="D250" s="25" t="str">
        <f>IFERROR(INDEX('1 - Project Details and Scoring'!$D$18:$D$501,(MATCH('2 - Planting Details'!$Z250,'1 - Project Details and Scoring'!$C$18:C$501,0))),"")</f>
        <v/>
      </c>
      <c r="E250" s="195"/>
      <c r="F250" s="196"/>
      <c r="G250" s="38"/>
      <c r="H250" s="38"/>
      <c r="I250" s="177">
        <f t="shared" si="38"/>
        <v>0</v>
      </c>
      <c r="J250" s="48"/>
      <c r="K250" s="198"/>
      <c r="L250" s="197"/>
      <c r="M250" s="40"/>
      <c r="N250" s="40"/>
      <c r="O250" s="177">
        <f t="shared" si="39"/>
        <v>0</v>
      </c>
      <c r="P250" s="48"/>
      <c r="Q250" s="198"/>
      <c r="R250" s="197"/>
      <c r="S250" s="40"/>
      <c r="T250" s="40"/>
      <c r="U250" s="177">
        <f t="shared" si="40"/>
        <v>0</v>
      </c>
      <c r="V250" s="48"/>
      <c r="W250" s="198"/>
      <c r="X250" s="199">
        <f t="shared" si="49"/>
        <v>0</v>
      </c>
      <c r="Y250" s="178" t="str">
        <f t="shared" si="47"/>
        <v/>
      </c>
      <c r="Z250" s="22">
        <f t="shared" si="41"/>
        <v>0</v>
      </c>
      <c r="AA250" s="22" t="str">
        <f t="shared" si="42"/>
        <v/>
      </c>
      <c r="AG250" s="43" t="b">
        <f t="shared" si="43"/>
        <v>0</v>
      </c>
      <c r="AH250" s="93" t="b">
        <f t="shared" si="44"/>
        <v>0</v>
      </c>
      <c r="AI250" s="130" t="str">
        <f t="shared" si="45"/>
        <v/>
      </c>
      <c r="AJ250" s="116">
        <f t="shared" si="46"/>
        <v>0</v>
      </c>
      <c r="AK250" s="130" t="str">
        <f t="shared" si="48"/>
        <v/>
      </c>
      <c r="AL250" s="110"/>
    </row>
    <row r="251" spans="2:38" x14ac:dyDescent="0.25">
      <c r="B251" s="25" t="str">
        <f>IFERROR(INDEX('1 - Project Details and Scoring'!$B$18:$B$501,(MATCH('2 - Planting Details'!$Z251,'1 - Project Details and Scoring'!$C$18:C$501,0))),"")</f>
        <v/>
      </c>
      <c r="C251" s="38"/>
      <c r="D251" s="25" t="str">
        <f>IFERROR(INDEX('1 - Project Details and Scoring'!$D$18:$D$501,(MATCH('2 - Planting Details'!$Z251,'1 - Project Details and Scoring'!$C$18:C$501,0))),"")</f>
        <v/>
      </c>
      <c r="E251" s="195"/>
      <c r="F251" s="196"/>
      <c r="G251" s="38"/>
      <c r="H251" s="38"/>
      <c r="I251" s="177">
        <f t="shared" si="38"/>
        <v>0</v>
      </c>
      <c r="J251" s="48"/>
      <c r="K251" s="198"/>
      <c r="L251" s="197"/>
      <c r="M251" s="40"/>
      <c r="N251" s="40"/>
      <c r="O251" s="177">
        <f t="shared" si="39"/>
        <v>0</v>
      </c>
      <c r="P251" s="48"/>
      <c r="Q251" s="198"/>
      <c r="R251" s="197"/>
      <c r="S251" s="40"/>
      <c r="T251" s="40"/>
      <c r="U251" s="177">
        <f t="shared" si="40"/>
        <v>0</v>
      </c>
      <c r="V251" s="48"/>
      <c r="W251" s="198"/>
      <c r="X251" s="199">
        <f t="shared" si="49"/>
        <v>0</v>
      </c>
      <c r="Y251" s="178" t="str">
        <f t="shared" si="47"/>
        <v/>
      </c>
      <c r="Z251" s="22">
        <f t="shared" si="41"/>
        <v>0</v>
      </c>
      <c r="AA251" s="22" t="str">
        <f t="shared" si="42"/>
        <v/>
      </c>
      <c r="AG251" s="43" t="b">
        <f t="shared" si="43"/>
        <v>0</v>
      </c>
      <c r="AH251" s="93" t="b">
        <f t="shared" si="44"/>
        <v>0</v>
      </c>
      <c r="AI251" s="130" t="str">
        <f t="shared" si="45"/>
        <v/>
      </c>
      <c r="AJ251" s="116">
        <f t="shared" si="46"/>
        <v>0</v>
      </c>
      <c r="AK251" s="130" t="str">
        <f t="shared" si="48"/>
        <v/>
      </c>
      <c r="AL251" s="110"/>
    </row>
    <row r="252" spans="2:38" x14ac:dyDescent="0.25">
      <c r="B252" s="25" t="str">
        <f>IFERROR(INDEX('1 - Project Details and Scoring'!$B$18:$B$501,(MATCH('2 - Planting Details'!$Z252,'1 - Project Details and Scoring'!$C$18:C$501,0))),"")</f>
        <v/>
      </c>
      <c r="C252" s="38"/>
      <c r="D252" s="25" t="str">
        <f>IFERROR(INDEX('1 - Project Details and Scoring'!$D$18:$D$501,(MATCH('2 - Planting Details'!$Z252,'1 - Project Details and Scoring'!$C$18:C$501,0))),"")</f>
        <v/>
      </c>
      <c r="E252" s="195"/>
      <c r="F252" s="196"/>
      <c r="G252" s="38"/>
      <c r="H252" s="38"/>
      <c r="I252" s="177">
        <f t="shared" si="38"/>
        <v>0</v>
      </c>
      <c r="J252" s="48"/>
      <c r="K252" s="198"/>
      <c r="L252" s="197"/>
      <c r="M252" s="40"/>
      <c r="N252" s="40"/>
      <c r="O252" s="177">
        <f t="shared" si="39"/>
        <v>0</v>
      </c>
      <c r="P252" s="48"/>
      <c r="Q252" s="198"/>
      <c r="R252" s="197"/>
      <c r="S252" s="40"/>
      <c r="T252" s="40"/>
      <c r="U252" s="177">
        <f t="shared" si="40"/>
        <v>0</v>
      </c>
      <c r="V252" s="48"/>
      <c r="W252" s="198"/>
      <c r="X252" s="199">
        <f t="shared" si="49"/>
        <v>0</v>
      </c>
      <c r="Y252" s="178" t="str">
        <f t="shared" si="47"/>
        <v/>
      </c>
      <c r="Z252" s="22">
        <f t="shared" si="41"/>
        <v>0</v>
      </c>
      <c r="AA252" s="22" t="str">
        <f t="shared" si="42"/>
        <v/>
      </c>
      <c r="AG252" s="43" t="b">
        <f t="shared" si="43"/>
        <v>0</v>
      </c>
      <c r="AH252" s="93" t="b">
        <f t="shared" si="44"/>
        <v>0</v>
      </c>
      <c r="AI252" s="130" t="str">
        <f t="shared" si="45"/>
        <v/>
      </c>
      <c r="AJ252" s="116">
        <f t="shared" si="46"/>
        <v>0</v>
      </c>
      <c r="AK252" s="130" t="str">
        <f t="shared" si="48"/>
        <v/>
      </c>
      <c r="AL252" s="110"/>
    </row>
    <row r="253" spans="2:38" x14ac:dyDescent="0.25">
      <c r="B253" s="25" t="str">
        <f>IFERROR(INDEX('1 - Project Details and Scoring'!$B$18:$B$501,(MATCH('2 - Planting Details'!$Z253,'1 - Project Details and Scoring'!$C$18:C$501,0))),"")</f>
        <v/>
      </c>
      <c r="C253" s="38"/>
      <c r="D253" s="25" t="str">
        <f>IFERROR(INDEX('1 - Project Details and Scoring'!$D$18:$D$501,(MATCH('2 - Planting Details'!$Z253,'1 - Project Details and Scoring'!$C$18:C$501,0))),"")</f>
        <v/>
      </c>
      <c r="E253" s="195"/>
      <c r="F253" s="196"/>
      <c r="G253" s="38"/>
      <c r="H253" s="38"/>
      <c r="I253" s="177">
        <f t="shared" si="38"/>
        <v>0</v>
      </c>
      <c r="J253" s="48"/>
      <c r="K253" s="198"/>
      <c r="L253" s="197"/>
      <c r="M253" s="40"/>
      <c r="N253" s="40"/>
      <c r="O253" s="177">
        <f t="shared" si="39"/>
        <v>0</v>
      </c>
      <c r="P253" s="48"/>
      <c r="Q253" s="198"/>
      <c r="R253" s="197"/>
      <c r="S253" s="40"/>
      <c r="T253" s="40"/>
      <c r="U253" s="177">
        <f t="shared" si="40"/>
        <v>0</v>
      </c>
      <c r="V253" s="48"/>
      <c r="W253" s="198"/>
      <c r="X253" s="199">
        <f t="shared" si="49"/>
        <v>0</v>
      </c>
      <c r="Y253" s="178" t="str">
        <f t="shared" si="47"/>
        <v/>
      </c>
      <c r="Z253" s="22">
        <f t="shared" si="41"/>
        <v>0</v>
      </c>
      <c r="AA253" s="22" t="str">
        <f t="shared" si="42"/>
        <v/>
      </c>
      <c r="AG253" s="43" t="b">
        <f t="shared" si="43"/>
        <v>0</v>
      </c>
      <c r="AH253" s="93" t="b">
        <f t="shared" si="44"/>
        <v>0</v>
      </c>
      <c r="AI253" s="130" t="str">
        <f t="shared" si="45"/>
        <v/>
      </c>
      <c r="AJ253" s="116">
        <f t="shared" si="46"/>
        <v>0</v>
      </c>
      <c r="AK253" s="130" t="str">
        <f t="shared" si="48"/>
        <v/>
      </c>
      <c r="AL253" s="110"/>
    </row>
    <row r="254" spans="2:38" x14ac:dyDescent="0.25">
      <c r="B254" s="25" t="str">
        <f>IFERROR(INDEX('1 - Project Details and Scoring'!$B$18:$B$501,(MATCH('2 - Planting Details'!$Z254,'1 - Project Details and Scoring'!$C$18:C$501,0))),"")</f>
        <v/>
      </c>
      <c r="C254" s="38"/>
      <c r="D254" s="25" t="str">
        <f>IFERROR(INDEX('1 - Project Details and Scoring'!$D$18:$D$501,(MATCH('2 - Planting Details'!$Z254,'1 - Project Details and Scoring'!$C$18:C$501,0))),"")</f>
        <v/>
      </c>
      <c r="E254" s="195"/>
      <c r="F254" s="196"/>
      <c r="G254" s="38"/>
      <c r="H254" s="38"/>
      <c r="I254" s="177">
        <f t="shared" si="38"/>
        <v>0</v>
      </c>
      <c r="J254" s="48"/>
      <c r="K254" s="198"/>
      <c r="L254" s="197"/>
      <c r="M254" s="40"/>
      <c r="N254" s="40"/>
      <c r="O254" s="177">
        <f t="shared" si="39"/>
        <v>0</v>
      </c>
      <c r="P254" s="48"/>
      <c r="Q254" s="198"/>
      <c r="R254" s="197"/>
      <c r="S254" s="40"/>
      <c r="T254" s="40"/>
      <c r="U254" s="177">
        <f t="shared" si="40"/>
        <v>0</v>
      </c>
      <c r="V254" s="48"/>
      <c r="W254" s="198"/>
      <c r="X254" s="199">
        <f t="shared" si="49"/>
        <v>0</v>
      </c>
      <c r="Y254" s="178" t="str">
        <f t="shared" si="47"/>
        <v/>
      </c>
      <c r="Z254" s="22">
        <f t="shared" si="41"/>
        <v>0</v>
      </c>
      <c r="AA254" s="22" t="str">
        <f t="shared" si="42"/>
        <v/>
      </c>
      <c r="AG254" s="43" t="b">
        <f t="shared" si="43"/>
        <v>0</v>
      </c>
      <c r="AH254" s="93" t="b">
        <f t="shared" si="44"/>
        <v>0</v>
      </c>
      <c r="AI254" s="130" t="str">
        <f t="shared" si="45"/>
        <v/>
      </c>
      <c r="AJ254" s="116">
        <f t="shared" si="46"/>
        <v>0</v>
      </c>
      <c r="AK254" s="130" t="str">
        <f t="shared" si="48"/>
        <v/>
      </c>
      <c r="AL254" s="110"/>
    </row>
    <row r="255" spans="2:38" x14ac:dyDescent="0.25">
      <c r="B255" s="25" t="str">
        <f>IFERROR(INDEX('1 - Project Details and Scoring'!$B$18:$B$501,(MATCH('2 - Planting Details'!$Z255,'1 - Project Details and Scoring'!$C$18:C$501,0))),"")</f>
        <v/>
      </c>
      <c r="C255" s="38"/>
      <c r="D255" s="25" t="str">
        <f>IFERROR(INDEX('1 - Project Details and Scoring'!$D$18:$D$501,(MATCH('2 - Planting Details'!$Z255,'1 - Project Details and Scoring'!$C$18:C$501,0))),"")</f>
        <v/>
      </c>
      <c r="E255" s="195"/>
      <c r="F255" s="196"/>
      <c r="G255" s="38"/>
      <c r="H255" s="38"/>
      <c r="I255" s="177">
        <f t="shared" si="38"/>
        <v>0</v>
      </c>
      <c r="J255" s="48"/>
      <c r="K255" s="198"/>
      <c r="L255" s="197"/>
      <c r="M255" s="40"/>
      <c r="N255" s="40"/>
      <c r="O255" s="177">
        <f t="shared" si="39"/>
        <v>0</v>
      </c>
      <c r="P255" s="48"/>
      <c r="Q255" s="198"/>
      <c r="R255" s="197"/>
      <c r="S255" s="40"/>
      <c r="T255" s="40"/>
      <c r="U255" s="177">
        <f t="shared" si="40"/>
        <v>0</v>
      </c>
      <c r="V255" s="48"/>
      <c r="W255" s="198"/>
      <c r="X255" s="199">
        <f t="shared" si="49"/>
        <v>0</v>
      </c>
      <c r="Y255" s="178" t="str">
        <f t="shared" si="47"/>
        <v/>
      </c>
      <c r="Z255" s="22">
        <f t="shared" si="41"/>
        <v>0</v>
      </c>
      <c r="AA255" s="22" t="str">
        <f t="shared" si="42"/>
        <v/>
      </c>
      <c r="AG255" s="43" t="b">
        <f t="shared" si="43"/>
        <v>0</v>
      </c>
      <c r="AH255" s="93" t="b">
        <f t="shared" si="44"/>
        <v>0</v>
      </c>
      <c r="AI255" s="130" t="str">
        <f t="shared" si="45"/>
        <v/>
      </c>
      <c r="AJ255" s="116">
        <f t="shared" si="46"/>
        <v>0</v>
      </c>
      <c r="AK255" s="130" t="str">
        <f t="shared" si="48"/>
        <v/>
      </c>
      <c r="AL255" s="110"/>
    </row>
    <row r="256" spans="2:38" x14ac:dyDescent="0.25">
      <c r="B256" s="25" t="str">
        <f>IFERROR(INDEX('1 - Project Details and Scoring'!$B$18:$B$501,(MATCH('2 - Planting Details'!$Z256,'1 - Project Details and Scoring'!$C$18:C$501,0))),"")</f>
        <v/>
      </c>
      <c r="C256" s="38"/>
      <c r="D256" s="25" t="str">
        <f>IFERROR(INDEX('1 - Project Details and Scoring'!$D$18:$D$501,(MATCH('2 - Planting Details'!$Z256,'1 - Project Details and Scoring'!$C$18:C$501,0))),"")</f>
        <v/>
      </c>
      <c r="E256" s="195"/>
      <c r="F256" s="196"/>
      <c r="G256" s="38"/>
      <c r="H256" s="38"/>
      <c r="I256" s="177">
        <f t="shared" si="38"/>
        <v>0</v>
      </c>
      <c r="J256" s="48"/>
      <c r="K256" s="198"/>
      <c r="L256" s="197"/>
      <c r="M256" s="40"/>
      <c r="N256" s="40"/>
      <c r="O256" s="177">
        <f t="shared" si="39"/>
        <v>0</v>
      </c>
      <c r="P256" s="48"/>
      <c r="Q256" s="198"/>
      <c r="R256" s="197"/>
      <c r="S256" s="40"/>
      <c r="T256" s="40"/>
      <c r="U256" s="177">
        <f t="shared" si="40"/>
        <v>0</v>
      </c>
      <c r="V256" s="48"/>
      <c r="W256" s="198"/>
      <c r="X256" s="199">
        <f t="shared" si="49"/>
        <v>0</v>
      </c>
      <c r="Y256" s="178" t="str">
        <f t="shared" si="47"/>
        <v/>
      </c>
      <c r="Z256" s="22">
        <f t="shared" si="41"/>
        <v>0</v>
      </c>
      <c r="AA256" s="22" t="str">
        <f t="shared" si="42"/>
        <v/>
      </c>
      <c r="AG256" s="43" t="b">
        <f t="shared" si="43"/>
        <v>0</v>
      </c>
      <c r="AH256" s="93" t="b">
        <f t="shared" si="44"/>
        <v>0</v>
      </c>
      <c r="AI256" s="130" t="str">
        <f t="shared" si="45"/>
        <v/>
      </c>
      <c r="AJ256" s="116">
        <f t="shared" si="46"/>
        <v>0</v>
      </c>
      <c r="AK256" s="130" t="str">
        <f t="shared" si="48"/>
        <v/>
      </c>
      <c r="AL256" s="110"/>
    </row>
    <row r="257" spans="2:38" x14ac:dyDescent="0.25">
      <c r="B257" s="25" t="str">
        <f>IFERROR(INDEX('1 - Project Details and Scoring'!$B$18:$B$501,(MATCH('2 - Planting Details'!$Z257,'1 - Project Details and Scoring'!$C$18:C$501,0))),"")</f>
        <v/>
      </c>
      <c r="C257" s="38"/>
      <c r="D257" s="25" t="str">
        <f>IFERROR(INDEX('1 - Project Details and Scoring'!$D$18:$D$501,(MATCH('2 - Planting Details'!$Z257,'1 - Project Details and Scoring'!$C$18:C$501,0))),"")</f>
        <v/>
      </c>
      <c r="E257" s="195"/>
      <c r="F257" s="196"/>
      <c r="G257" s="38"/>
      <c r="H257" s="38"/>
      <c r="I257" s="177">
        <f t="shared" si="38"/>
        <v>0</v>
      </c>
      <c r="J257" s="48"/>
      <c r="K257" s="198"/>
      <c r="L257" s="197"/>
      <c r="M257" s="40"/>
      <c r="N257" s="40"/>
      <c r="O257" s="177">
        <f t="shared" si="39"/>
        <v>0</v>
      </c>
      <c r="P257" s="48"/>
      <c r="Q257" s="198"/>
      <c r="R257" s="197"/>
      <c r="S257" s="40"/>
      <c r="T257" s="40"/>
      <c r="U257" s="177">
        <f t="shared" si="40"/>
        <v>0</v>
      </c>
      <c r="V257" s="48"/>
      <c r="W257" s="198"/>
      <c r="X257" s="199">
        <f t="shared" si="49"/>
        <v>0</v>
      </c>
      <c r="Y257" s="178" t="str">
        <f t="shared" si="47"/>
        <v/>
      </c>
      <c r="Z257" s="22">
        <f t="shared" si="41"/>
        <v>0</v>
      </c>
      <c r="AA257" s="22" t="str">
        <f t="shared" si="42"/>
        <v/>
      </c>
      <c r="AG257" s="43" t="b">
        <f t="shared" si="43"/>
        <v>0</v>
      </c>
      <c r="AH257" s="93" t="b">
        <f t="shared" si="44"/>
        <v>0</v>
      </c>
      <c r="AI257" s="130" t="str">
        <f t="shared" si="45"/>
        <v/>
      </c>
      <c r="AJ257" s="116">
        <f t="shared" si="46"/>
        <v>0</v>
      </c>
      <c r="AK257" s="130" t="str">
        <f t="shared" si="48"/>
        <v/>
      </c>
      <c r="AL257" s="110"/>
    </row>
    <row r="258" spans="2:38" x14ac:dyDescent="0.25">
      <c r="B258" s="25" t="str">
        <f>IFERROR(INDEX('1 - Project Details and Scoring'!$B$18:$B$501,(MATCH('2 - Planting Details'!$Z258,'1 - Project Details and Scoring'!$C$18:C$501,0))),"")</f>
        <v/>
      </c>
      <c r="C258" s="38"/>
      <c r="D258" s="25" t="str">
        <f>IFERROR(INDEX('1 - Project Details and Scoring'!$D$18:$D$501,(MATCH('2 - Planting Details'!$Z258,'1 - Project Details and Scoring'!$C$18:C$501,0))),"")</f>
        <v/>
      </c>
      <c r="E258" s="195"/>
      <c r="F258" s="196"/>
      <c r="G258" s="38"/>
      <c r="H258" s="38"/>
      <c r="I258" s="177">
        <f t="shared" si="38"/>
        <v>0</v>
      </c>
      <c r="J258" s="48"/>
      <c r="K258" s="198"/>
      <c r="L258" s="197"/>
      <c r="M258" s="40"/>
      <c r="N258" s="40"/>
      <c r="O258" s="177">
        <f t="shared" si="39"/>
        <v>0</v>
      </c>
      <c r="P258" s="48"/>
      <c r="Q258" s="198"/>
      <c r="R258" s="197"/>
      <c r="S258" s="40"/>
      <c r="T258" s="40"/>
      <c r="U258" s="177">
        <f t="shared" si="40"/>
        <v>0</v>
      </c>
      <c r="V258" s="48"/>
      <c r="W258" s="198"/>
      <c r="X258" s="199">
        <f t="shared" si="49"/>
        <v>0</v>
      </c>
      <c r="Y258" s="178" t="str">
        <f t="shared" si="47"/>
        <v/>
      </c>
      <c r="Z258" s="22">
        <f t="shared" si="41"/>
        <v>0</v>
      </c>
      <c r="AA258" s="22" t="str">
        <f t="shared" si="42"/>
        <v/>
      </c>
      <c r="AG258" s="43" t="b">
        <f t="shared" si="43"/>
        <v>0</v>
      </c>
      <c r="AH258" s="93" t="b">
        <f t="shared" si="44"/>
        <v>0</v>
      </c>
      <c r="AI258" s="130" t="str">
        <f t="shared" si="45"/>
        <v/>
      </c>
      <c r="AJ258" s="116">
        <f t="shared" si="46"/>
        <v>0</v>
      </c>
      <c r="AK258" s="130" t="str">
        <f t="shared" si="48"/>
        <v/>
      </c>
      <c r="AL258" s="110"/>
    </row>
    <row r="259" spans="2:38" x14ac:dyDescent="0.25">
      <c r="B259" s="25" t="str">
        <f>IFERROR(INDEX('1 - Project Details and Scoring'!$B$18:$B$501,(MATCH('2 - Planting Details'!$Z259,'1 - Project Details and Scoring'!$C$18:C$501,0))),"")</f>
        <v/>
      </c>
      <c r="C259" s="38"/>
      <c r="D259" s="25" t="str">
        <f>IFERROR(INDEX('1 - Project Details and Scoring'!$D$18:$D$501,(MATCH('2 - Planting Details'!$Z259,'1 - Project Details and Scoring'!$C$18:C$501,0))),"")</f>
        <v/>
      </c>
      <c r="E259" s="195"/>
      <c r="F259" s="196"/>
      <c r="G259" s="38"/>
      <c r="H259" s="38"/>
      <c r="I259" s="177">
        <f t="shared" si="38"/>
        <v>0</v>
      </c>
      <c r="J259" s="48"/>
      <c r="K259" s="198"/>
      <c r="L259" s="197"/>
      <c r="M259" s="40"/>
      <c r="N259" s="40"/>
      <c r="O259" s="177">
        <f t="shared" si="39"/>
        <v>0</v>
      </c>
      <c r="P259" s="48"/>
      <c r="Q259" s="198"/>
      <c r="R259" s="197"/>
      <c r="S259" s="40"/>
      <c r="T259" s="40"/>
      <c r="U259" s="177">
        <f t="shared" si="40"/>
        <v>0</v>
      </c>
      <c r="V259" s="48"/>
      <c r="W259" s="198"/>
      <c r="X259" s="199">
        <f t="shared" si="49"/>
        <v>0</v>
      </c>
      <c r="Y259" s="178" t="str">
        <f t="shared" si="47"/>
        <v/>
      </c>
      <c r="Z259" s="22">
        <f t="shared" si="41"/>
        <v>0</v>
      </c>
      <c r="AA259" s="22" t="str">
        <f t="shared" si="42"/>
        <v/>
      </c>
      <c r="AG259" s="43" t="b">
        <f t="shared" si="43"/>
        <v>0</v>
      </c>
      <c r="AH259" s="93" t="b">
        <f t="shared" si="44"/>
        <v>0</v>
      </c>
      <c r="AI259" s="130" t="str">
        <f t="shared" si="45"/>
        <v/>
      </c>
      <c r="AJ259" s="116">
        <f t="shared" si="46"/>
        <v>0</v>
      </c>
      <c r="AK259" s="130" t="str">
        <f t="shared" si="48"/>
        <v/>
      </c>
      <c r="AL259" s="110"/>
    </row>
    <row r="260" spans="2:38" x14ac:dyDescent="0.25">
      <c r="B260" s="25" t="str">
        <f>IFERROR(INDEX('1 - Project Details and Scoring'!$B$18:$B$501,(MATCH('2 - Planting Details'!$Z260,'1 - Project Details and Scoring'!$C$18:C$501,0))),"")</f>
        <v/>
      </c>
      <c r="C260" s="38"/>
      <c r="D260" s="25" t="str">
        <f>IFERROR(INDEX('1 - Project Details and Scoring'!$D$18:$D$501,(MATCH('2 - Planting Details'!$Z260,'1 - Project Details and Scoring'!$C$18:C$501,0))),"")</f>
        <v/>
      </c>
      <c r="E260" s="195"/>
      <c r="F260" s="196"/>
      <c r="G260" s="38"/>
      <c r="H260" s="38"/>
      <c r="I260" s="177">
        <f t="shared" si="38"/>
        <v>0</v>
      </c>
      <c r="J260" s="48"/>
      <c r="K260" s="198"/>
      <c r="L260" s="197"/>
      <c r="M260" s="40"/>
      <c r="N260" s="40"/>
      <c r="O260" s="177">
        <f t="shared" si="39"/>
        <v>0</v>
      </c>
      <c r="P260" s="48"/>
      <c r="Q260" s="198"/>
      <c r="R260" s="197"/>
      <c r="S260" s="40"/>
      <c r="T260" s="40"/>
      <c r="U260" s="177">
        <f t="shared" si="40"/>
        <v>0</v>
      </c>
      <c r="V260" s="48"/>
      <c r="W260" s="198"/>
      <c r="X260" s="199">
        <f t="shared" si="49"/>
        <v>0</v>
      </c>
      <c r="Y260" s="178" t="str">
        <f t="shared" si="47"/>
        <v/>
      </c>
      <c r="Z260" s="22">
        <f t="shared" si="41"/>
        <v>0</v>
      </c>
      <c r="AA260" s="22" t="str">
        <f t="shared" si="42"/>
        <v/>
      </c>
      <c r="AG260" s="43" t="b">
        <f t="shared" si="43"/>
        <v>0</v>
      </c>
      <c r="AH260" s="93" t="b">
        <f t="shared" si="44"/>
        <v>0</v>
      </c>
      <c r="AI260" s="130" t="str">
        <f t="shared" si="45"/>
        <v/>
      </c>
      <c r="AJ260" s="116">
        <f t="shared" si="46"/>
        <v>0</v>
      </c>
      <c r="AK260" s="130" t="str">
        <f t="shared" si="48"/>
        <v/>
      </c>
      <c r="AL260" s="110"/>
    </row>
    <row r="261" spans="2:38" x14ac:dyDescent="0.25">
      <c r="B261" s="25" t="str">
        <f>IFERROR(INDEX('1 - Project Details and Scoring'!$B$18:$B$501,(MATCH('2 - Planting Details'!$Z261,'1 - Project Details and Scoring'!$C$18:C$501,0))),"")</f>
        <v/>
      </c>
      <c r="C261" s="38"/>
      <c r="D261" s="25" t="str">
        <f>IFERROR(INDEX('1 - Project Details and Scoring'!$D$18:$D$501,(MATCH('2 - Planting Details'!$Z261,'1 - Project Details and Scoring'!$C$18:C$501,0))),"")</f>
        <v/>
      </c>
      <c r="E261" s="195"/>
      <c r="F261" s="196"/>
      <c r="G261" s="38"/>
      <c r="H261" s="38"/>
      <c r="I261" s="177">
        <f t="shared" si="38"/>
        <v>0</v>
      </c>
      <c r="J261" s="48"/>
      <c r="K261" s="198"/>
      <c r="L261" s="197"/>
      <c r="M261" s="40"/>
      <c r="N261" s="40"/>
      <c r="O261" s="177">
        <f t="shared" si="39"/>
        <v>0</v>
      </c>
      <c r="P261" s="48"/>
      <c r="Q261" s="198"/>
      <c r="R261" s="197"/>
      <c r="S261" s="40"/>
      <c r="T261" s="40"/>
      <c r="U261" s="177">
        <f t="shared" si="40"/>
        <v>0</v>
      </c>
      <c r="V261" s="48"/>
      <c r="W261" s="198"/>
      <c r="X261" s="199">
        <f t="shared" si="49"/>
        <v>0</v>
      </c>
      <c r="Y261" s="178" t="str">
        <f t="shared" si="47"/>
        <v/>
      </c>
      <c r="Z261" s="22">
        <f t="shared" si="41"/>
        <v>0</v>
      </c>
      <c r="AA261" s="22" t="str">
        <f t="shared" si="42"/>
        <v/>
      </c>
      <c r="AG261" s="43" t="b">
        <f t="shared" si="43"/>
        <v>0</v>
      </c>
      <c r="AH261" s="93" t="b">
        <f t="shared" si="44"/>
        <v>0</v>
      </c>
      <c r="AI261" s="130" t="str">
        <f t="shared" si="45"/>
        <v/>
      </c>
      <c r="AJ261" s="116">
        <f t="shared" si="46"/>
        <v>0</v>
      </c>
      <c r="AK261" s="130" t="str">
        <f t="shared" si="48"/>
        <v/>
      </c>
      <c r="AL261" s="110"/>
    </row>
    <row r="262" spans="2:38" x14ac:dyDescent="0.25">
      <c r="B262" s="25" t="str">
        <f>IFERROR(INDEX('1 - Project Details and Scoring'!$B$18:$B$501,(MATCH('2 - Planting Details'!$Z262,'1 - Project Details and Scoring'!$C$18:C$501,0))),"")</f>
        <v/>
      </c>
      <c r="C262" s="38"/>
      <c r="D262" s="25" t="str">
        <f>IFERROR(INDEX('1 - Project Details and Scoring'!$D$18:$D$501,(MATCH('2 - Planting Details'!$Z262,'1 - Project Details and Scoring'!$C$18:C$501,0))),"")</f>
        <v/>
      </c>
      <c r="E262" s="195"/>
      <c r="F262" s="196"/>
      <c r="G262" s="38"/>
      <c r="H262" s="38"/>
      <c r="I262" s="177">
        <f t="shared" si="38"/>
        <v>0</v>
      </c>
      <c r="J262" s="48"/>
      <c r="K262" s="198"/>
      <c r="L262" s="197"/>
      <c r="M262" s="40"/>
      <c r="N262" s="40"/>
      <c r="O262" s="177">
        <f t="shared" si="39"/>
        <v>0</v>
      </c>
      <c r="P262" s="48"/>
      <c r="Q262" s="198"/>
      <c r="R262" s="197"/>
      <c r="S262" s="40"/>
      <c r="T262" s="40"/>
      <c r="U262" s="177">
        <f t="shared" si="40"/>
        <v>0</v>
      </c>
      <c r="V262" s="48"/>
      <c r="W262" s="198"/>
      <c r="X262" s="199">
        <f t="shared" si="49"/>
        <v>0</v>
      </c>
      <c r="Y262" s="178" t="str">
        <f t="shared" si="47"/>
        <v/>
      </c>
      <c r="Z262" s="22">
        <f t="shared" si="41"/>
        <v>0</v>
      </c>
      <c r="AA262" s="22" t="str">
        <f t="shared" si="42"/>
        <v/>
      </c>
      <c r="AG262" s="43" t="b">
        <f t="shared" si="43"/>
        <v>0</v>
      </c>
      <c r="AH262" s="93" t="b">
        <f t="shared" si="44"/>
        <v>0</v>
      </c>
      <c r="AI262" s="130" t="str">
        <f t="shared" si="45"/>
        <v/>
      </c>
      <c r="AJ262" s="116">
        <f t="shared" si="46"/>
        <v>0</v>
      </c>
      <c r="AK262" s="130" t="str">
        <f t="shared" si="48"/>
        <v/>
      </c>
      <c r="AL262" s="110"/>
    </row>
    <row r="263" spans="2:38" x14ac:dyDescent="0.25">
      <c r="B263" s="25" t="str">
        <f>IFERROR(INDEX('1 - Project Details and Scoring'!$B$18:$B$501,(MATCH('2 - Planting Details'!$Z263,'1 - Project Details and Scoring'!$C$18:C$501,0))),"")</f>
        <v/>
      </c>
      <c r="C263" s="38"/>
      <c r="D263" s="25" t="str">
        <f>IFERROR(INDEX('1 - Project Details and Scoring'!$D$18:$D$501,(MATCH('2 - Planting Details'!$Z263,'1 - Project Details and Scoring'!$C$18:C$501,0))),"")</f>
        <v/>
      </c>
      <c r="E263" s="195"/>
      <c r="F263" s="196"/>
      <c r="G263" s="38"/>
      <c r="H263" s="38"/>
      <c r="I263" s="177">
        <f t="shared" si="38"/>
        <v>0</v>
      </c>
      <c r="J263" s="48"/>
      <c r="K263" s="198"/>
      <c r="L263" s="197"/>
      <c r="M263" s="40"/>
      <c r="N263" s="40"/>
      <c r="O263" s="177">
        <f t="shared" si="39"/>
        <v>0</v>
      </c>
      <c r="P263" s="48"/>
      <c r="Q263" s="198"/>
      <c r="R263" s="197"/>
      <c r="S263" s="40"/>
      <c r="T263" s="40"/>
      <c r="U263" s="177">
        <f t="shared" si="40"/>
        <v>0</v>
      </c>
      <c r="V263" s="48"/>
      <c r="W263" s="198"/>
      <c r="X263" s="199">
        <f t="shared" si="49"/>
        <v>0</v>
      </c>
      <c r="Y263" s="178" t="str">
        <f t="shared" si="47"/>
        <v/>
      </c>
      <c r="Z263" s="22">
        <f t="shared" si="41"/>
        <v>0</v>
      </c>
      <c r="AA263" s="22" t="str">
        <f t="shared" si="42"/>
        <v/>
      </c>
      <c r="AG263" s="43" t="b">
        <f t="shared" si="43"/>
        <v>0</v>
      </c>
      <c r="AH263" s="93" t="b">
        <f t="shared" si="44"/>
        <v>0</v>
      </c>
      <c r="AI263" s="130" t="str">
        <f t="shared" si="45"/>
        <v/>
      </c>
      <c r="AJ263" s="116">
        <f t="shared" si="46"/>
        <v>0</v>
      </c>
      <c r="AK263" s="130" t="str">
        <f t="shared" si="48"/>
        <v/>
      </c>
      <c r="AL263" s="110"/>
    </row>
    <row r="264" spans="2:38" x14ac:dyDescent="0.25">
      <c r="B264" s="25" t="str">
        <f>IFERROR(INDEX('1 - Project Details and Scoring'!$B$18:$B$501,(MATCH('2 - Planting Details'!$Z264,'1 - Project Details and Scoring'!$C$18:C$501,0))),"")</f>
        <v/>
      </c>
      <c r="C264" s="38"/>
      <c r="D264" s="25" t="str">
        <f>IFERROR(INDEX('1 - Project Details and Scoring'!$D$18:$D$501,(MATCH('2 - Planting Details'!$Z264,'1 - Project Details and Scoring'!$C$18:C$501,0))),"")</f>
        <v/>
      </c>
      <c r="E264" s="195"/>
      <c r="F264" s="196"/>
      <c r="G264" s="38"/>
      <c r="H264" s="38"/>
      <c r="I264" s="177">
        <f t="shared" si="38"/>
        <v>0</v>
      </c>
      <c r="J264" s="48"/>
      <c r="K264" s="198"/>
      <c r="L264" s="197"/>
      <c r="M264" s="40"/>
      <c r="N264" s="40"/>
      <c r="O264" s="177">
        <f t="shared" si="39"/>
        <v>0</v>
      </c>
      <c r="P264" s="48"/>
      <c r="Q264" s="198"/>
      <c r="R264" s="197"/>
      <c r="S264" s="40"/>
      <c r="T264" s="40"/>
      <c r="U264" s="177">
        <f t="shared" si="40"/>
        <v>0</v>
      </c>
      <c r="V264" s="48"/>
      <c r="W264" s="198"/>
      <c r="X264" s="199">
        <f t="shared" si="49"/>
        <v>0</v>
      </c>
      <c r="Y264" s="178" t="str">
        <f t="shared" si="47"/>
        <v/>
      </c>
      <c r="Z264" s="22">
        <f t="shared" si="41"/>
        <v>0</v>
      </c>
      <c r="AA264" s="22" t="str">
        <f t="shared" si="42"/>
        <v/>
      </c>
      <c r="AG264" s="43" t="b">
        <f t="shared" si="43"/>
        <v>0</v>
      </c>
      <c r="AH264" s="93" t="b">
        <f t="shared" si="44"/>
        <v>0</v>
      </c>
      <c r="AI264" s="130" t="str">
        <f t="shared" si="45"/>
        <v/>
      </c>
      <c r="AJ264" s="116">
        <f t="shared" si="46"/>
        <v>0</v>
      </c>
      <c r="AK264" s="130" t="str">
        <f t="shared" si="48"/>
        <v/>
      </c>
      <c r="AL264" s="110"/>
    </row>
    <row r="265" spans="2:38" x14ac:dyDescent="0.25">
      <c r="B265" s="25" t="str">
        <f>IFERROR(INDEX('1 - Project Details and Scoring'!$B$18:$B$501,(MATCH('2 - Planting Details'!$Z265,'1 - Project Details and Scoring'!$C$18:C$501,0))),"")</f>
        <v/>
      </c>
      <c r="C265" s="38"/>
      <c r="D265" s="25" t="str">
        <f>IFERROR(INDEX('1 - Project Details and Scoring'!$D$18:$D$501,(MATCH('2 - Planting Details'!$Z265,'1 - Project Details and Scoring'!$C$18:C$501,0))),"")</f>
        <v/>
      </c>
      <c r="E265" s="195"/>
      <c r="F265" s="196"/>
      <c r="G265" s="38"/>
      <c r="H265" s="38"/>
      <c r="I265" s="177">
        <f t="shared" si="38"/>
        <v>0</v>
      </c>
      <c r="J265" s="48"/>
      <c r="K265" s="198"/>
      <c r="L265" s="197"/>
      <c r="M265" s="40"/>
      <c r="N265" s="40"/>
      <c r="O265" s="177">
        <f t="shared" si="39"/>
        <v>0</v>
      </c>
      <c r="P265" s="48"/>
      <c r="Q265" s="198"/>
      <c r="R265" s="197"/>
      <c r="S265" s="40"/>
      <c r="T265" s="40"/>
      <c r="U265" s="177">
        <f t="shared" si="40"/>
        <v>0</v>
      </c>
      <c r="V265" s="48"/>
      <c r="W265" s="198"/>
      <c r="X265" s="199">
        <f t="shared" si="49"/>
        <v>0</v>
      </c>
      <c r="Y265" s="178" t="str">
        <f t="shared" si="47"/>
        <v/>
      </c>
      <c r="Z265" s="22">
        <f t="shared" si="41"/>
        <v>0</v>
      </c>
      <c r="AA265" s="22" t="str">
        <f t="shared" si="42"/>
        <v/>
      </c>
      <c r="AG265" s="43" t="b">
        <f t="shared" si="43"/>
        <v>0</v>
      </c>
      <c r="AH265" s="93" t="b">
        <f t="shared" si="44"/>
        <v>0</v>
      </c>
      <c r="AI265" s="130" t="str">
        <f t="shared" si="45"/>
        <v/>
      </c>
      <c r="AJ265" s="116">
        <f t="shared" si="46"/>
        <v>0</v>
      </c>
      <c r="AK265" s="130" t="str">
        <f t="shared" si="48"/>
        <v/>
      </c>
      <c r="AL265" s="110"/>
    </row>
    <row r="266" spans="2:38" x14ac:dyDescent="0.25">
      <c r="B266" s="25" t="str">
        <f>IFERROR(INDEX('1 - Project Details and Scoring'!$B$18:$B$501,(MATCH('2 - Planting Details'!$Z266,'1 - Project Details and Scoring'!$C$18:C$501,0))),"")</f>
        <v/>
      </c>
      <c r="C266" s="38"/>
      <c r="D266" s="25" t="str">
        <f>IFERROR(INDEX('1 - Project Details and Scoring'!$D$18:$D$501,(MATCH('2 - Planting Details'!$Z266,'1 - Project Details and Scoring'!$C$18:C$501,0))),"")</f>
        <v/>
      </c>
      <c r="E266" s="195"/>
      <c r="F266" s="196"/>
      <c r="G266" s="38"/>
      <c r="H266" s="38"/>
      <c r="I266" s="177">
        <f t="shared" si="38"/>
        <v>0</v>
      </c>
      <c r="J266" s="48"/>
      <c r="K266" s="198"/>
      <c r="L266" s="197"/>
      <c r="M266" s="40"/>
      <c r="N266" s="40"/>
      <c r="O266" s="177">
        <f t="shared" si="39"/>
        <v>0</v>
      </c>
      <c r="P266" s="48"/>
      <c r="Q266" s="198"/>
      <c r="R266" s="197"/>
      <c r="S266" s="40"/>
      <c r="T266" s="40"/>
      <c r="U266" s="177">
        <f t="shared" si="40"/>
        <v>0</v>
      </c>
      <c r="V266" s="48"/>
      <c r="W266" s="198"/>
      <c r="X266" s="199">
        <f t="shared" si="49"/>
        <v>0</v>
      </c>
      <c r="Y266" s="178" t="str">
        <f t="shared" si="47"/>
        <v/>
      </c>
      <c r="Z266" s="22">
        <f t="shared" si="41"/>
        <v>0</v>
      </c>
      <c r="AA266" s="22" t="str">
        <f t="shared" si="42"/>
        <v/>
      </c>
      <c r="AG266" s="43" t="b">
        <f t="shared" si="43"/>
        <v>0</v>
      </c>
      <c r="AH266" s="93" t="b">
        <f t="shared" si="44"/>
        <v>0</v>
      </c>
      <c r="AI266" s="130" t="str">
        <f t="shared" si="45"/>
        <v/>
      </c>
      <c r="AJ266" s="116">
        <f t="shared" si="46"/>
        <v>0</v>
      </c>
      <c r="AK266" s="130" t="str">
        <f t="shared" si="48"/>
        <v/>
      </c>
      <c r="AL266" s="110"/>
    </row>
    <row r="267" spans="2:38" x14ac:dyDescent="0.25">
      <c r="B267" s="25" t="str">
        <f>IFERROR(INDEX('1 - Project Details and Scoring'!$B$18:$B$501,(MATCH('2 - Planting Details'!$Z267,'1 - Project Details and Scoring'!$C$18:C$501,0))),"")</f>
        <v/>
      </c>
      <c r="C267" s="38"/>
      <c r="D267" s="25" t="str">
        <f>IFERROR(INDEX('1 - Project Details and Scoring'!$D$18:$D$501,(MATCH('2 - Planting Details'!$Z267,'1 - Project Details and Scoring'!$C$18:C$501,0))),"")</f>
        <v/>
      </c>
      <c r="E267" s="195"/>
      <c r="F267" s="196"/>
      <c r="G267" s="38"/>
      <c r="H267" s="38"/>
      <c r="I267" s="177">
        <f t="shared" si="38"/>
        <v>0</v>
      </c>
      <c r="J267" s="48"/>
      <c r="K267" s="198"/>
      <c r="L267" s="197"/>
      <c r="M267" s="40"/>
      <c r="N267" s="40"/>
      <c r="O267" s="177">
        <f t="shared" si="39"/>
        <v>0</v>
      </c>
      <c r="P267" s="48"/>
      <c r="Q267" s="198"/>
      <c r="R267" s="197"/>
      <c r="S267" s="40"/>
      <c r="T267" s="40"/>
      <c r="U267" s="177">
        <f t="shared" si="40"/>
        <v>0</v>
      </c>
      <c r="V267" s="48"/>
      <c r="W267" s="198"/>
      <c r="X267" s="199">
        <f t="shared" si="49"/>
        <v>0</v>
      </c>
      <c r="Y267" s="178" t="str">
        <f t="shared" si="47"/>
        <v/>
      </c>
      <c r="Z267" s="22">
        <f t="shared" si="41"/>
        <v>0</v>
      </c>
      <c r="AA267" s="22" t="str">
        <f t="shared" si="42"/>
        <v/>
      </c>
      <c r="AG267" s="43" t="b">
        <f t="shared" si="43"/>
        <v>0</v>
      </c>
      <c r="AH267" s="93" t="b">
        <f t="shared" si="44"/>
        <v>0</v>
      </c>
      <c r="AI267" s="130" t="str">
        <f t="shared" si="45"/>
        <v/>
      </c>
      <c r="AJ267" s="116">
        <f t="shared" si="46"/>
        <v>0</v>
      </c>
      <c r="AK267" s="130" t="str">
        <f t="shared" si="48"/>
        <v/>
      </c>
      <c r="AL267" s="110"/>
    </row>
    <row r="268" spans="2:38" x14ac:dyDescent="0.25">
      <c r="B268" s="25" t="str">
        <f>IFERROR(INDEX('1 - Project Details and Scoring'!$B$18:$B$501,(MATCH('2 - Planting Details'!$Z268,'1 - Project Details and Scoring'!$C$18:C$501,0))),"")</f>
        <v/>
      </c>
      <c r="C268" s="38"/>
      <c r="D268" s="25" t="str">
        <f>IFERROR(INDEX('1 - Project Details and Scoring'!$D$18:$D$501,(MATCH('2 - Planting Details'!$Z268,'1 - Project Details and Scoring'!$C$18:C$501,0))),"")</f>
        <v/>
      </c>
      <c r="E268" s="195"/>
      <c r="F268" s="196"/>
      <c r="G268" s="38"/>
      <c r="H268" s="38"/>
      <c r="I268" s="177">
        <f t="shared" si="38"/>
        <v>0</v>
      </c>
      <c r="J268" s="48"/>
      <c r="K268" s="198"/>
      <c r="L268" s="197"/>
      <c r="M268" s="40"/>
      <c r="N268" s="40"/>
      <c r="O268" s="177">
        <f t="shared" si="39"/>
        <v>0</v>
      </c>
      <c r="P268" s="48"/>
      <c r="Q268" s="198"/>
      <c r="R268" s="197"/>
      <c r="S268" s="40"/>
      <c r="T268" s="40"/>
      <c r="U268" s="177">
        <f t="shared" si="40"/>
        <v>0</v>
      </c>
      <c r="V268" s="48"/>
      <c r="W268" s="198"/>
      <c r="X268" s="199">
        <f t="shared" si="49"/>
        <v>0</v>
      </c>
      <c r="Y268" s="178" t="str">
        <f t="shared" si="47"/>
        <v/>
      </c>
      <c r="Z268" s="22">
        <f t="shared" si="41"/>
        <v>0</v>
      </c>
      <c r="AA268" s="22" t="str">
        <f t="shared" si="42"/>
        <v/>
      </c>
      <c r="AG268" s="43" t="b">
        <f t="shared" si="43"/>
        <v>0</v>
      </c>
      <c r="AH268" s="93" t="b">
        <f t="shared" si="44"/>
        <v>0</v>
      </c>
      <c r="AI268" s="130" t="str">
        <f t="shared" si="45"/>
        <v/>
      </c>
      <c r="AJ268" s="116">
        <f t="shared" si="46"/>
        <v>0</v>
      </c>
      <c r="AK268" s="130" t="str">
        <f t="shared" si="48"/>
        <v/>
      </c>
      <c r="AL268" s="110"/>
    </row>
    <row r="269" spans="2:38" x14ac:dyDescent="0.25">
      <c r="B269" s="25" t="str">
        <f>IFERROR(INDEX('1 - Project Details and Scoring'!$B$18:$B$501,(MATCH('2 - Planting Details'!$Z269,'1 - Project Details and Scoring'!$C$18:C$501,0))),"")</f>
        <v/>
      </c>
      <c r="C269" s="38"/>
      <c r="D269" s="25" t="str">
        <f>IFERROR(INDEX('1 - Project Details and Scoring'!$D$18:$D$501,(MATCH('2 - Planting Details'!$Z269,'1 - Project Details and Scoring'!$C$18:C$501,0))),"")</f>
        <v/>
      </c>
      <c r="E269" s="195"/>
      <c r="F269" s="196"/>
      <c r="G269" s="38"/>
      <c r="H269" s="38"/>
      <c r="I269" s="177">
        <f t="shared" si="38"/>
        <v>0</v>
      </c>
      <c r="J269" s="48"/>
      <c r="K269" s="198"/>
      <c r="L269" s="197"/>
      <c r="M269" s="40"/>
      <c r="N269" s="40"/>
      <c r="O269" s="177">
        <f t="shared" si="39"/>
        <v>0</v>
      </c>
      <c r="P269" s="48"/>
      <c r="Q269" s="198"/>
      <c r="R269" s="197"/>
      <c r="S269" s="40"/>
      <c r="T269" s="40"/>
      <c r="U269" s="177">
        <f t="shared" si="40"/>
        <v>0</v>
      </c>
      <c r="V269" s="48"/>
      <c r="W269" s="198"/>
      <c r="X269" s="199">
        <f t="shared" si="49"/>
        <v>0</v>
      </c>
      <c r="Y269" s="178" t="str">
        <f t="shared" si="47"/>
        <v/>
      </c>
      <c r="Z269" s="22">
        <f t="shared" si="41"/>
        <v>0</v>
      </c>
      <c r="AA269" s="22" t="str">
        <f t="shared" si="42"/>
        <v/>
      </c>
      <c r="AG269" s="43" t="b">
        <f t="shared" si="43"/>
        <v>0</v>
      </c>
      <c r="AH269" s="93" t="b">
        <f t="shared" si="44"/>
        <v>0</v>
      </c>
      <c r="AI269" s="130" t="str">
        <f t="shared" si="45"/>
        <v/>
      </c>
      <c r="AJ269" s="116">
        <f t="shared" si="46"/>
        <v>0</v>
      </c>
      <c r="AK269" s="130" t="str">
        <f t="shared" si="48"/>
        <v/>
      </c>
      <c r="AL269" s="110"/>
    </row>
    <row r="270" spans="2:38" x14ac:dyDescent="0.25">
      <c r="B270" s="25" t="str">
        <f>IFERROR(INDEX('1 - Project Details and Scoring'!$B$18:$B$501,(MATCH('2 - Planting Details'!$Z270,'1 - Project Details and Scoring'!$C$18:C$501,0))),"")</f>
        <v/>
      </c>
      <c r="C270" s="38"/>
      <c r="D270" s="25" t="str">
        <f>IFERROR(INDEX('1 - Project Details and Scoring'!$D$18:$D$501,(MATCH('2 - Planting Details'!$Z270,'1 - Project Details and Scoring'!$C$18:C$501,0))),"")</f>
        <v/>
      </c>
      <c r="E270" s="195"/>
      <c r="F270" s="196"/>
      <c r="G270" s="38"/>
      <c r="H270" s="38"/>
      <c r="I270" s="177">
        <f t="shared" si="38"/>
        <v>0</v>
      </c>
      <c r="J270" s="48"/>
      <c r="K270" s="198"/>
      <c r="L270" s="197"/>
      <c r="M270" s="40"/>
      <c r="N270" s="40"/>
      <c r="O270" s="177">
        <f t="shared" si="39"/>
        <v>0</v>
      </c>
      <c r="P270" s="48"/>
      <c r="Q270" s="198"/>
      <c r="R270" s="197"/>
      <c r="S270" s="40"/>
      <c r="T270" s="40"/>
      <c r="U270" s="177">
        <f t="shared" si="40"/>
        <v>0</v>
      </c>
      <c r="V270" s="48"/>
      <c r="W270" s="198"/>
      <c r="X270" s="199">
        <f t="shared" si="49"/>
        <v>0</v>
      </c>
      <c r="Y270" s="178" t="str">
        <f t="shared" si="47"/>
        <v/>
      </c>
      <c r="Z270" s="22">
        <f t="shared" si="41"/>
        <v>0</v>
      </c>
      <c r="AA270" s="22" t="str">
        <f t="shared" si="42"/>
        <v/>
      </c>
      <c r="AG270" s="43" t="b">
        <f t="shared" si="43"/>
        <v>0</v>
      </c>
      <c r="AH270" s="93" t="b">
        <f t="shared" si="44"/>
        <v>0</v>
      </c>
      <c r="AI270" s="130" t="str">
        <f t="shared" si="45"/>
        <v/>
      </c>
      <c r="AJ270" s="116">
        <f t="shared" si="46"/>
        <v>0</v>
      </c>
      <c r="AK270" s="130" t="str">
        <f t="shared" si="48"/>
        <v/>
      </c>
      <c r="AL270" s="110"/>
    </row>
    <row r="271" spans="2:38" x14ac:dyDescent="0.25">
      <c r="B271" s="25" t="str">
        <f>IFERROR(INDEX('1 - Project Details and Scoring'!$B$18:$B$501,(MATCH('2 - Planting Details'!$Z271,'1 - Project Details and Scoring'!$C$18:C$501,0))),"")</f>
        <v/>
      </c>
      <c r="C271" s="38"/>
      <c r="D271" s="25" t="str">
        <f>IFERROR(INDEX('1 - Project Details and Scoring'!$D$18:$D$501,(MATCH('2 - Planting Details'!$Z271,'1 - Project Details and Scoring'!$C$18:C$501,0))),"")</f>
        <v/>
      </c>
      <c r="E271" s="195"/>
      <c r="F271" s="196"/>
      <c r="G271" s="38"/>
      <c r="H271" s="38"/>
      <c r="I271" s="177">
        <f t="shared" si="38"/>
        <v>0</v>
      </c>
      <c r="J271" s="48"/>
      <c r="K271" s="198"/>
      <c r="L271" s="197"/>
      <c r="M271" s="40"/>
      <c r="N271" s="40"/>
      <c r="O271" s="177">
        <f t="shared" si="39"/>
        <v>0</v>
      </c>
      <c r="P271" s="48"/>
      <c r="Q271" s="198"/>
      <c r="R271" s="197"/>
      <c r="S271" s="40"/>
      <c r="T271" s="40"/>
      <c r="U271" s="177">
        <f t="shared" si="40"/>
        <v>0</v>
      </c>
      <c r="V271" s="48"/>
      <c r="W271" s="198"/>
      <c r="X271" s="199">
        <f t="shared" si="49"/>
        <v>0</v>
      </c>
      <c r="Y271" s="178" t="str">
        <f t="shared" si="47"/>
        <v/>
      </c>
      <c r="Z271" s="22">
        <f t="shared" si="41"/>
        <v>0</v>
      </c>
      <c r="AA271" s="22" t="str">
        <f t="shared" si="42"/>
        <v/>
      </c>
      <c r="AG271" s="43" t="b">
        <f t="shared" si="43"/>
        <v>0</v>
      </c>
      <c r="AH271" s="93" t="b">
        <f t="shared" si="44"/>
        <v>0</v>
      </c>
      <c r="AI271" s="130" t="str">
        <f t="shared" si="45"/>
        <v/>
      </c>
      <c r="AJ271" s="116">
        <f t="shared" si="46"/>
        <v>0</v>
      </c>
      <c r="AK271" s="130" t="str">
        <f t="shared" si="48"/>
        <v/>
      </c>
      <c r="AL271" s="110"/>
    </row>
    <row r="272" spans="2:38" x14ac:dyDescent="0.25">
      <c r="B272" s="25" t="str">
        <f>IFERROR(INDEX('1 - Project Details and Scoring'!$B$18:$B$501,(MATCH('2 - Planting Details'!$Z272,'1 - Project Details and Scoring'!$C$18:C$501,0))),"")</f>
        <v/>
      </c>
      <c r="C272" s="38"/>
      <c r="D272" s="25" t="str">
        <f>IFERROR(INDEX('1 - Project Details and Scoring'!$D$18:$D$501,(MATCH('2 - Planting Details'!$Z272,'1 - Project Details and Scoring'!$C$18:C$501,0))),"")</f>
        <v/>
      </c>
      <c r="E272" s="195"/>
      <c r="F272" s="196"/>
      <c r="G272" s="38"/>
      <c r="H272" s="38"/>
      <c r="I272" s="177">
        <f t="shared" si="38"/>
        <v>0</v>
      </c>
      <c r="J272" s="48"/>
      <c r="K272" s="198"/>
      <c r="L272" s="197"/>
      <c r="M272" s="40"/>
      <c r="N272" s="40"/>
      <c r="O272" s="177">
        <f t="shared" si="39"/>
        <v>0</v>
      </c>
      <c r="P272" s="48"/>
      <c r="Q272" s="198"/>
      <c r="R272" s="197"/>
      <c r="S272" s="40"/>
      <c r="T272" s="40"/>
      <c r="U272" s="177">
        <f t="shared" si="40"/>
        <v>0</v>
      </c>
      <c r="V272" s="48"/>
      <c r="W272" s="198"/>
      <c r="X272" s="199">
        <f t="shared" si="49"/>
        <v>0</v>
      </c>
      <c r="Y272" s="178" t="str">
        <f t="shared" si="47"/>
        <v/>
      </c>
      <c r="Z272" s="22">
        <f t="shared" si="41"/>
        <v>0</v>
      </c>
      <c r="AA272" s="22" t="str">
        <f t="shared" si="42"/>
        <v/>
      </c>
      <c r="AG272" s="43" t="b">
        <f t="shared" si="43"/>
        <v>0</v>
      </c>
      <c r="AH272" s="93" t="b">
        <f t="shared" si="44"/>
        <v>0</v>
      </c>
      <c r="AI272" s="130" t="str">
        <f t="shared" si="45"/>
        <v/>
      </c>
      <c r="AJ272" s="116">
        <f t="shared" si="46"/>
        <v>0</v>
      </c>
      <c r="AK272" s="130" t="str">
        <f t="shared" si="48"/>
        <v/>
      </c>
      <c r="AL272" s="110"/>
    </row>
    <row r="273" spans="2:38" x14ac:dyDescent="0.25">
      <c r="B273" s="25" t="str">
        <f>IFERROR(INDEX('1 - Project Details and Scoring'!$B$18:$B$501,(MATCH('2 - Planting Details'!$Z273,'1 - Project Details and Scoring'!$C$18:C$501,0))),"")</f>
        <v/>
      </c>
      <c r="C273" s="38"/>
      <c r="D273" s="25" t="str">
        <f>IFERROR(INDEX('1 - Project Details and Scoring'!$D$18:$D$501,(MATCH('2 - Planting Details'!$Z273,'1 - Project Details and Scoring'!$C$18:C$501,0))),"")</f>
        <v/>
      </c>
      <c r="E273" s="195"/>
      <c r="F273" s="196"/>
      <c r="G273" s="38"/>
      <c r="H273" s="38"/>
      <c r="I273" s="177">
        <f t="shared" si="38"/>
        <v>0</v>
      </c>
      <c r="J273" s="48"/>
      <c r="K273" s="198"/>
      <c r="L273" s="197"/>
      <c r="M273" s="40"/>
      <c r="N273" s="40"/>
      <c r="O273" s="177">
        <f t="shared" si="39"/>
        <v>0</v>
      </c>
      <c r="P273" s="48"/>
      <c r="Q273" s="198"/>
      <c r="R273" s="197"/>
      <c r="S273" s="40"/>
      <c r="T273" s="40"/>
      <c r="U273" s="177">
        <f t="shared" si="40"/>
        <v>0</v>
      </c>
      <c r="V273" s="48"/>
      <c r="W273" s="198"/>
      <c r="X273" s="199">
        <f t="shared" si="49"/>
        <v>0</v>
      </c>
      <c r="Y273" s="178" t="str">
        <f t="shared" si="47"/>
        <v/>
      </c>
      <c r="Z273" s="22">
        <f t="shared" si="41"/>
        <v>0</v>
      </c>
      <c r="AA273" s="22" t="str">
        <f t="shared" si="42"/>
        <v/>
      </c>
      <c r="AG273" s="43" t="b">
        <f t="shared" si="43"/>
        <v>0</v>
      </c>
      <c r="AH273" s="93" t="b">
        <f t="shared" si="44"/>
        <v>0</v>
      </c>
      <c r="AI273" s="130" t="str">
        <f t="shared" si="45"/>
        <v/>
      </c>
      <c r="AJ273" s="116">
        <f t="shared" si="46"/>
        <v>0</v>
      </c>
      <c r="AK273" s="130" t="str">
        <f t="shared" si="48"/>
        <v/>
      </c>
      <c r="AL273" s="110"/>
    </row>
    <row r="274" spans="2:38" x14ac:dyDescent="0.25">
      <c r="B274" s="25" t="str">
        <f>IFERROR(INDEX('1 - Project Details and Scoring'!$B$18:$B$501,(MATCH('2 - Planting Details'!$Z274,'1 - Project Details and Scoring'!$C$18:C$501,0))),"")</f>
        <v/>
      </c>
      <c r="C274" s="38"/>
      <c r="D274" s="25" t="str">
        <f>IFERROR(INDEX('1 - Project Details and Scoring'!$D$18:$D$501,(MATCH('2 - Planting Details'!$Z274,'1 - Project Details and Scoring'!$C$18:C$501,0))),"")</f>
        <v/>
      </c>
      <c r="E274" s="195"/>
      <c r="F274" s="196"/>
      <c r="G274" s="38"/>
      <c r="H274" s="38"/>
      <c r="I274" s="177">
        <f t="shared" ref="I274:I337" si="50">F274*Standard</f>
        <v>0</v>
      </c>
      <c r="J274" s="48"/>
      <c r="K274" s="198"/>
      <c r="L274" s="197"/>
      <c r="M274" s="40"/>
      <c r="N274" s="40"/>
      <c r="O274" s="177">
        <f t="shared" ref="O274:O337" si="51">L274*Feather</f>
        <v>0</v>
      </c>
      <c r="P274" s="48"/>
      <c r="Q274" s="198"/>
      <c r="R274" s="197"/>
      <c r="S274" s="40"/>
      <c r="T274" s="40"/>
      <c r="U274" s="177">
        <f t="shared" ref="U274:U337" si="52">R274*Whip</f>
        <v>0</v>
      </c>
      <c r="V274" s="48"/>
      <c r="W274" s="198"/>
      <c r="X274" s="199">
        <f t="shared" si="49"/>
        <v>0</v>
      </c>
      <c r="Y274" s="178" t="str">
        <f t="shared" si="47"/>
        <v/>
      </c>
      <c r="Z274" s="22">
        <f t="shared" ref="Z274:Z337" si="53">C274</f>
        <v>0</v>
      </c>
      <c r="AA274" s="22" t="str">
        <f t="shared" ref="AA274:AA337" si="54">D274</f>
        <v/>
      </c>
      <c r="AG274" s="43" t="b">
        <f t="shared" ref="AG274:AG337" si="55">IF(F274&gt;0,
IF(F274&lt;10,"Error",
IF(F274&gt;=10,"Yes",
"")))</f>
        <v>0</v>
      </c>
      <c r="AH274" s="93" t="b">
        <f t="shared" ref="AH274:AH337" si="56">IF(SUM(L274,R274)&gt;0,
IF(SUM(L274,R274)&gt;=150,"Yes",
IF(SUM(L274,R274)&lt;150,"Error",
"")))</f>
        <v>0</v>
      </c>
      <c r="AI274" s="130" t="str">
        <f t="shared" ref="AI274:AI337" si="57">IF(AND($AG274="Error",$AH274="Error"),Standard_And_Small_Tree_Error,
IF(AG274="Error",Standard_Tree_Error,
IF(AH274="Error",Small_Tree_Error,
IF(AG274="Yes","Yes",
IF(AH274="Yes","Yes","")))))</f>
        <v/>
      </c>
      <c r="AJ274" s="116">
        <f t="shared" ref="AJ274:AJ337" si="58">((L274*M274*N274)+(R274*S274*T274))/10000</f>
        <v>0</v>
      </c>
      <c r="AK274" s="130" t="str">
        <f t="shared" si="48"/>
        <v/>
      </c>
      <c r="AL274" s="110"/>
    </row>
    <row r="275" spans="2:38" x14ac:dyDescent="0.25">
      <c r="B275" s="25" t="str">
        <f>IFERROR(INDEX('1 - Project Details and Scoring'!$B$18:$B$501,(MATCH('2 - Planting Details'!$Z275,'1 - Project Details and Scoring'!$C$18:C$501,0))),"")</f>
        <v/>
      </c>
      <c r="C275" s="38"/>
      <c r="D275" s="25" t="str">
        <f>IFERROR(INDEX('1 - Project Details and Scoring'!$D$18:$D$501,(MATCH('2 - Planting Details'!$Z275,'1 - Project Details and Scoring'!$C$18:C$501,0))),"")</f>
        <v/>
      </c>
      <c r="E275" s="195"/>
      <c r="F275" s="196"/>
      <c r="G275" s="38"/>
      <c r="H275" s="38"/>
      <c r="I275" s="177">
        <f t="shared" si="50"/>
        <v>0</v>
      </c>
      <c r="J275" s="48"/>
      <c r="K275" s="198"/>
      <c r="L275" s="197"/>
      <c r="M275" s="40"/>
      <c r="N275" s="40"/>
      <c r="O275" s="177">
        <f t="shared" si="51"/>
        <v>0</v>
      </c>
      <c r="P275" s="48"/>
      <c r="Q275" s="198"/>
      <c r="R275" s="197"/>
      <c r="S275" s="40"/>
      <c r="T275" s="40"/>
      <c r="U275" s="177">
        <f t="shared" si="52"/>
        <v>0</v>
      </c>
      <c r="V275" s="48"/>
      <c r="W275" s="198"/>
      <c r="X275" s="199">
        <f t="shared" si="49"/>
        <v>0</v>
      </c>
      <c r="Y275" s="178" t="str">
        <f t="shared" ref="Y275:Y338" si="59">IF(AL275=FALSE,"",AL275)</f>
        <v/>
      </c>
      <c r="Z275" s="22">
        <f t="shared" si="53"/>
        <v>0</v>
      </c>
      <c r="AA275" s="22" t="str">
        <f t="shared" si="54"/>
        <v/>
      </c>
      <c r="AG275" s="43" t="b">
        <f t="shared" si="55"/>
        <v>0</v>
      </c>
      <c r="AH275" s="93" t="b">
        <f t="shared" si="56"/>
        <v>0</v>
      </c>
      <c r="AI275" s="130" t="str">
        <f t="shared" si="57"/>
        <v/>
      </c>
      <c r="AJ275" s="116">
        <f t="shared" si="58"/>
        <v>0</v>
      </c>
      <c r="AK275" s="130" t="str">
        <f t="shared" ref="AK275:AK338" si="60">IF(AJ275=0,"",
IF(AJ275&lt;0.5,"Yes",$AE$20))</f>
        <v/>
      </c>
      <c r="AL275" s="110"/>
    </row>
    <row r="276" spans="2:38" x14ac:dyDescent="0.25">
      <c r="B276" s="25" t="str">
        <f>IFERROR(INDEX('1 - Project Details and Scoring'!$B$18:$B$501,(MATCH('2 - Planting Details'!$Z276,'1 - Project Details and Scoring'!$C$18:C$501,0))),"")</f>
        <v/>
      </c>
      <c r="C276" s="38"/>
      <c r="D276" s="25" t="str">
        <f>IFERROR(INDEX('1 - Project Details and Scoring'!$D$18:$D$501,(MATCH('2 - Planting Details'!$Z276,'1 - Project Details and Scoring'!$C$18:C$501,0))),"")</f>
        <v/>
      </c>
      <c r="E276" s="195"/>
      <c r="F276" s="196"/>
      <c r="G276" s="38"/>
      <c r="H276" s="38"/>
      <c r="I276" s="177">
        <f t="shared" si="50"/>
        <v>0</v>
      </c>
      <c r="J276" s="48"/>
      <c r="K276" s="198"/>
      <c r="L276" s="197"/>
      <c r="M276" s="40"/>
      <c r="N276" s="40"/>
      <c r="O276" s="177">
        <f t="shared" si="51"/>
        <v>0</v>
      </c>
      <c r="P276" s="48"/>
      <c r="Q276" s="198"/>
      <c r="R276" s="197"/>
      <c r="S276" s="40"/>
      <c r="T276" s="40"/>
      <c r="U276" s="177">
        <f t="shared" si="52"/>
        <v>0</v>
      </c>
      <c r="V276" s="48"/>
      <c r="W276" s="198"/>
      <c r="X276" s="199">
        <f t="shared" si="49"/>
        <v>0</v>
      </c>
      <c r="Y276" s="178" t="str">
        <f t="shared" si="59"/>
        <v/>
      </c>
      <c r="Z276" s="22">
        <f t="shared" si="53"/>
        <v>0</v>
      </c>
      <c r="AA276" s="22" t="str">
        <f t="shared" si="54"/>
        <v/>
      </c>
      <c r="AG276" s="43" t="b">
        <f t="shared" si="55"/>
        <v>0</v>
      </c>
      <c r="AH276" s="93" t="b">
        <f t="shared" si="56"/>
        <v>0</v>
      </c>
      <c r="AI276" s="130" t="str">
        <f t="shared" si="57"/>
        <v/>
      </c>
      <c r="AJ276" s="116">
        <f t="shared" si="58"/>
        <v>0</v>
      </c>
      <c r="AK276" s="130" t="str">
        <f t="shared" si="60"/>
        <v/>
      </c>
      <c r="AL276" s="110"/>
    </row>
    <row r="277" spans="2:38" x14ac:dyDescent="0.25">
      <c r="B277" s="25" t="str">
        <f>IFERROR(INDEX('1 - Project Details and Scoring'!$B$18:$B$501,(MATCH('2 - Planting Details'!$Z277,'1 - Project Details and Scoring'!$C$18:C$501,0))),"")</f>
        <v/>
      </c>
      <c r="C277" s="38"/>
      <c r="D277" s="25" t="str">
        <f>IFERROR(INDEX('1 - Project Details and Scoring'!$D$18:$D$501,(MATCH('2 - Planting Details'!$Z277,'1 - Project Details and Scoring'!$C$18:C$501,0))),"")</f>
        <v/>
      </c>
      <c r="E277" s="195"/>
      <c r="F277" s="196"/>
      <c r="G277" s="38"/>
      <c r="H277" s="38"/>
      <c r="I277" s="177">
        <f t="shared" si="50"/>
        <v>0</v>
      </c>
      <c r="J277" s="48"/>
      <c r="K277" s="198"/>
      <c r="L277" s="197"/>
      <c r="M277" s="40"/>
      <c r="N277" s="40"/>
      <c r="O277" s="177">
        <f t="shared" si="51"/>
        <v>0</v>
      </c>
      <c r="P277" s="48"/>
      <c r="Q277" s="198"/>
      <c r="R277" s="197"/>
      <c r="S277" s="40"/>
      <c r="T277" s="40"/>
      <c r="U277" s="177">
        <f t="shared" si="52"/>
        <v>0</v>
      </c>
      <c r="V277" s="48"/>
      <c r="W277" s="198"/>
      <c r="X277" s="199">
        <f t="shared" si="49"/>
        <v>0</v>
      </c>
      <c r="Y277" s="178" t="str">
        <f t="shared" si="59"/>
        <v/>
      </c>
      <c r="Z277" s="22">
        <f t="shared" si="53"/>
        <v>0</v>
      </c>
      <c r="AA277" s="22" t="str">
        <f t="shared" si="54"/>
        <v/>
      </c>
      <c r="AG277" s="43" t="b">
        <f t="shared" si="55"/>
        <v>0</v>
      </c>
      <c r="AH277" s="93" t="b">
        <f t="shared" si="56"/>
        <v>0</v>
      </c>
      <c r="AI277" s="130" t="str">
        <f t="shared" si="57"/>
        <v/>
      </c>
      <c r="AJ277" s="116">
        <f t="shared" si="58"/>
        <v>0</v>
      </c>
      <c r="AK277" s="130" t="str">
        <f t="shared" si="60"/>
        <v/>
      </c>
      <c r="AL277" s="110"/>
    </row>
    <row r="278" spans="2:38" x14ac:dyDescent="0.25">
      <c r="B278" s="25" t="str">
        <f>IFERROR(INDEX('1 - Project Details and Scoring'!$B$18:$B$501,(MATCH('2 - Planting Details'!$Z278,'1 - Project Details and Scoring'!$C$18:C$501,0))),"")</f>
        <v/>
      </c>
      <c r="C278" s="38"/>
      <c r="D278" s="25" t="str">
        <f>IFERROR(INDEX('1 - Project Details and Scoring'!$D$18:$D$501,(MATCH('2 - Planting Details'!$Z278,'1 - Project Details and Scoring'!$C$18:C$501,0))),"")</f>
        <v/>
      </c>
      <c r="E278" s="195"/>
      <c r="F278" s="196"/>
      <c r="G278" s="38"/>
      <c r="H278" s="38"/>
      <c r="I278" s="177">
        <f t="shared" si="50"/>
        <v>0</v>
      </c>
      <c r="J278" s="48"/>
      <c r="K278" s="198"/>
      <c r="L278" s="197"/>
      <c r="M278" s="40"/>
      <c r="N278" s="40"/>
      <c r="O278" s="177">
        <f t="shared" si="51"/>
        <v>0</v>
      </c>
      <c r="P278" s="48"/>
      <c r="Q278" s="198"/>
      <c r="R278" s="197"/>
      <c r="S278" s="40"/>
      <c r="T278" s="40"/>
      <c r="U278" s="177">
        <f t="shared" si="52"/>
        <v>0</v>
      </c>
      <c r="V278" s="48"/>
      <c r="W278" s="198"/>
      <c r="X278" s="199">
        <f t="shared" si="49"/>
        <v>0</v>
      </c>
      <c r="Y278" s="178" t="str">
        <f t="shared" si="59"/>
        <v/>
      </c>
      <c r="Z278" s="22">
        <f t="shared" si="53"/>
        <v>0</v>
      </c>
      <c r="AA278" s="22" t="str">
        <f t="shared" si="54"/>
        <v/>
      </c>
      <c r="AG278" s="43" t="b">
        <f t="shared" si="55"/>
        <v>0</v>
      </c>
      <c r="AH278" s="93" t="b">
        <f t="shared" si="56"/>
        <v>0</v>
      </c>
      <c r="AI278" s="130" t="str">
        <f t="shared" si="57"/>
        <v/>
      </c>
      <c r="AJ278" s="116">
        <f t="shared" si="58"/>
        <v>0</v>
      </c>
      <c r="AK278" s="130" t="str">
        <f t="shared" si="60"/>
        <v/>
      </c>
      <c r="AL278" s="110"/>
    </row>
    <row r="279" spans="2:38" x14ac:dyDescent="0.25">
      <c r="B279" s="25" t="str">
        <f>IFERROR(INDEX('1 - Project Details and Scoring'!$B$18:$B$501,(MATCH('2 - Planting Details'!$Z279,'1 - Project Details and Scoring'!$C$18:C$501,0))),"")</f>
        <v/>
      </c>
      <c r="C279" s="38"/>
      <c r="D279" s="25" t="str">
        <f>IFERROR(INDEX('1 - Project Details and Scoring'!$D$18:$D$501,(MATCH('2 - Planting Details'!$Z279,'1 - Project Details and Scoring'!$C$18:C$501,0))),"")</f>
        <v/>
      </c>
      <c r="E279" s="195"/>
      <c r="F279" s="196"/>
      <c r="G279" s="38"/>
      <c r="H279" s="38"/>
      <c r="I279" s="177">
        <f t="shared" si="50"/>
        <v>0</v>
      </c>
      <c r="J279" s="48"/>
      <c r="K279" s="198"/>
      <c r="L279" s="197"/>
      <c r="M279" s="40"/>
      <c r="N279" s="40"/>
      <c r="O279" s="177">
        <f t="shared" si="51"/>
        <v>0</v>
      </c>
      <c r="P279" s="48"/>
      <c r="Q279" s="198"/>
      <c r="R279" s="197"/>
      <c r="S279" s="40"/>
      <c r="T279" s="40"/>
      <c r="U279" s="177">
        <f t="shared" si="52"/>
        <v>0</v>
      </c>
      <c r="V279" s="48"/>
      <c r="W279" s="198"/>
      <c r="X279" s="199">
        <f t="shared" si="49"/>
        <v>0</v>
      </c>
      <c r="Y279" s="178" t="str">
        <f t="shared" si="59"/>
        <v/>
      </c>
      <c r="Z279" s="22">
        <f t="shared" si="53"/>
        <v>0</v>
      </c>
      <c r="AA279" s="22" t="str">
        <f t="shared" si="54"/>
        <v/>
      </c>
      <c r="AG279" s="43" t="b">
        <f t="shared" si="55"/>
        <v>0</v>
      </c>
      <c r="AH279" s="93" t="b">
        <f t="shared" si="56"/>
        <v>0</v>
      </c>
      <c r="AI279" s="130" t="str">
        <f t="shared" si="57"/>
        <v/>
      </c>
      <c r="AJ279" s="116">
        <f t="shared" si="58"/>
        <v>0</v>
      </c>
      <c r="AK279" s="130" t="str">
        <f t="shared" si="60"/>
        <v/>
      </c>
      <c r="AL279" s="110"/>
    </row>
    <row r="280" spans="2:38" x14ac:dyDescent="0.25">
      <c r="B280" s="25" t="str">
        <f>IFERROR(INDEX('1 - Project Details and Scoring'!$B$18:$B$501,(MATCH('2 - Planting Details'!$Z280,'1 - Project Details and Scoring'!$C$18:C$501,0))),"")</f>
        <v/>
      </c>
      <c r="C280" s="38"/>
      <c r="D280" s="25" t="str">
        <f>IFERROR(INDEX('1 - Project Details and Scoring'!$D$18:$D$501,(MATCH('2 - Planting Details'!$Z280,'1 - Project Details and Scoring'!$C$18:C$501,0))),"")</f>
        <v/>
      </c>
      <c r="E280" s="195"/>
      <c r="F280" s="196"/>
      <c r="G280" s="38"/>
      <c r="H280" s="38"/>
      <c r="I280" s="177">
        <f t="shared" si="50"/>
        <v>0</v>
      </c>
      <c r="J280" s="48"/>
      <c r="K280" s="198"/>
      <c r="L280" s="197"/>
      <c r="M280" s="40"/>
      <c r="N280" s="40"/>
      <c r="O280" s="177">
        <f t="shared" si="51"/>
        <v>0</v>
      </c>
      <c r="P280" s="48"/>
      <c r="Q280" s="198"/>
      <c r="R280" s="197"/>
      <c r="S280" s="40"/>
      <c r="T280" s="40"/>
      <c r="U280" s="177">
        <f t="shared" si="52"/>
        <v>0</v>
      </c>
      <c r="V280" s="48"/>
      <c r="W280" s="198"/>
      <c r="X280" s="199">
        <f t="shared" si="49"/>
        <v>0</v>
      </c>
      <c r="Y280" s="178" t="str">
        <f t="shared" si="59"/>
        <v/>
      </c>
      <c r="Z280" s="22">
        <f t="shared" si="53"/>
        <v>0</v>
      </c>
      <c r="AA280" s="22" t="str">
        <f t="shared" si="54"/>
        <v/>
      </c>
      <c r="AG280" s="43" t="b">
        <f t="shared" si="55"/>
        <v>0</v>
      </c>
      <c r="AH280" s="93" t="b">
        <f t="shared" si="56"/>
        <v>0</v>
      </c>
      <c r="AI280" s="130" t="str">
        <f t="shared" si="57"/>
        <v/>
      </c>
      <c r="AJ280" s="116">
        <f t="shared" si="58"/>
        <v>0</v>
      </c>
      <c r="AK280" s="130" t="str">
        <f t="shared" si="60"/>
        <v/>
      </c>
      <c r="AL280" s="110"/>
    </row>
    <row r="281" spans="2:38" x14ac:dyDescent="0.25">
      <c r="B281" s="25" t="str">
        <f>IFERROR(INDEX('1 - Project Details and Scoring'!$B$18:$B$501,(MATCH('2 - Planting Details'!$Z281,'1 - Project Details and Scoring'!$C$18:C$501,0))),"")</f>
        <v/>
      </c>
      <c r="C281" s="38"/>
      <c r="D281" s="25" t="str">
        <f>IFERROR(INDEX('1 - Project Details and Scoring'!$D$18:$D$501,(MATCH('2 - Planting Details'!$Z281,'1 - Project Details and Scoring'!$C$18:C$501,0))),"")</f>
        <v/>
      </c>
      <c r="E281" s="195"/>
      <c r="F281" s="196"/>
      <c r="G281" s="38"/>
      <c r="H281" s="38"/>
      <c r="I281" s="177">
        <f t="shared" si="50"/>
        <v>0</v>
      </c>
      <c r="J281" s="48"/>
      <c r="K281" s="198"/>
      <c r="L281" s="197"/>
      <c r="M281" s="40"/>
      <c r="N281" s="40"/>
      <c r="O281" s="177">
        <f t="shared" si="51"/>
        <v>0</v>
      </c>
      <c r="P281" s="48"/>
      <c r="Q281" s="198"/>
      <c r="R281" s="197"/>
      <c r="S281" s="40"/>
      <c r="T281" s="40"/>
      <c r="U281" s="177">
        <f t="shared" si="52"/>
        <v>0</v>
      </c>
      <c r="V281" s="48"/>
      <c r="W281" s="198"/>
      <c r="X281" s="199">
        <f t="shared" si="49"/>
        <v>0</v>
      </c>
      <c r="Y281" s="178" t="str">
        <f t="shared" si="59"/>
        <v/>
      </c>
      <c r="Z281" s="22">
        <f t="shared" si="53"/>
        <v>0</v>
      </c>
      <c r="AA281" s="22" t="str">
        <f t="shared" si="54"/>
        <v/>
      </c>
      <c r="AG281" s="43" t="b">
        <f t="shared" si="55"/>
        <v>0</v>
      </c>
      <c r="AH281" s="93" t="b">
        <f t="shared" si="56"/>
        <v>0</v>
      </c>
      <c r="AI281" s="130" t="str">
        <f t="shared" si="57"/>
        <v/>
      </c>
      <c r="AJ281" s="116">
        <f t="shared" si="58"/>
        <v>0</v>
      </c>
      <c r="AK281" s="130" t="str">
        <f t="shared" si="60"/>
        <v/>
      </c>
      <c r="AL281" s="110"/>
    </row>
    <row r="282" spans="2:38" x14ac:dyDescent="0.25">
      <c r="B282" s="25" t="str">
        <f>IFERROR(INDEX('1 - Project Details and Scoring'!$B$18:$B$501,(MATCH('2 - Planting Details'!$Z282,'1 - Project Details and Scoring'!$C$18:C$501,0))),"")</f>
        <v/>
      </c>
      <c r="C282" s="38"/>
      <c r="D282" s="25" t="str">
        <f>IFERROR(INDEX('1 - Project Details and Scoring'!$D$18:$D$501,(MATCH('2 - Planting Details'!$Z282,'1 - Project Details and Scoring'!$C$18:C$501,0))),"")</f>
        <v/>
      </c>
      <c r="E282" s="195"/>
      <c r="F282" s="196"/>
      <c r="G282" s="38"/>
      <c r="H282" s="38"/>
      <c r="I282" s="177">
        <f t="shared" si="50"/>
        <v>0</v>
      </c>
      <c r="J282" s="48"/>
      <c r="K282" s="198"/>
      <c r="L282" s="197"/>
      <c r="M282" s="40"/>
      <c r="N282" s="40"/>
      <c r="O282" s="177">
        <f t="shared" si="51"/>
        <v>0</v>
      </c>
      <c r="P282" s="48"/>
      <c r="Q282" s="198"/>
      <c r="R282" s="197"/>
      <c r="S282" s="40"/>
      <c r="T282" s="40"/>
      <c r="U282" s="177">
        <f t="shared" si="52"/>
        <v>0</v>
      </c>
      <c r="V282" s="48"/>
      <c r="W282" s="198"/>
      <c r="X282" s="199">
        <f t="shared" si="49"/>
        <v>0</v>
      </c>
      <c r="Y282" s="178" t="str">
        <f t="shared" si="59"/>
        <v/>
      </c>
      <c r="Z282" s="22">
        <f t="shared" si="53"/>
        <v>0</v>
      </c>
      <c r="AA282" s="22" t="str">
        <f t="shared" si="54"/>
        <v/>
      </c>
      <c r="AG282" s="43" t="b">
        <f t="shared" si="55"/>
        <v>0</v>
      </c>
      <c r="AH282" s="93" t="b">
        <f t="shared" si="56"/>
        <v>0</v>
      </c>
      <c r="AI282" s="130" t="str">
        <f t="shared" si="57"/>
        <v/>
      </c>
      <c r="AJ282" s="116">
        <f t="shared" si="58"/>
        <v>0</v>
      </c>
      <c r="AK282" s="130" t="str">
        <f t="shared" si="60"/>
        <v/>
      </c>
      <c r="AL282" s="110"/>
    </row>
    <row r="283" spans="2:38" x14ac:dyDescent="0.25">
      <c r="B283" s="25" t="str">
        <f>IFERROR(INDEX('1 - Project Details and Scoring'!$B$18:$B$501,(MATCH('2 - Planting Details'!$Z283,'1 - Project Details and Scoring'!$C$18:C$501,0))),"")</f>
        <v/>
      </c>
      <c r="C283" s="38"/>
      <c r="D283" s="25" t="str">
        <f>IFERROR(INDEX('1 - Project Details and Scoring'!$D$18:$D$501,(MATCH('2 - Planting Details'!$Z283,'1 - Project Details and Scoring'!$C$18:C$501,0))),"")</f>
        <v/>
      </c>
      <c r="E283" s="195"/>
      <c r="F283" s="196"/>
      <c r="G283" s="38"/>
      <c r="H283" s="38"/>
      <c r="I283" s="177">
        <f t="shared" si="50"/>
        <v>0</v>
      </c>
      <c r="J283" s="48"/>
      <c r="K283" s="198"/>
      <c r="L283" s="197"/>
      <c r="M283" s="40"/>
      <c r="N283" s="40"/>
      <c r="O283" s="177">
        <f t="shared" si="51"/>
        <v>0</v>
      </c>
      <c r="P283" s="48"/>
      <c r="Q283" s="198"/>
      <c r="R283" s="197"/>
      <c r="S283" s="40"/>
      <c r="T283" s="40"/>
      <c r="U283" s="177">
        <f t="shared" si="52"/>
        <v>0</v>
      </c>
      <c r="V283" s="48"/>
      <c r="W283" s="198"/>
      <c r="X283" s="199">
        <f t="shared" si="49"/>
        <v>0</v>
      </c>
      <c r="Y283" s="178" t="str">
        <f t="shared" si="59"/>
        <v/>
      </c>
      <c r="Z283" s="22">
        <f t="shared" si="53"/>
        <v>0</v>
      </c>
      <c r="AA283" s="22" t="str">
        <f t="shared" si="54"/>
        <v/>
      </c>
      <c r="AG283" s="43" t="b">
        <f t="shared" si="55"/>
        <v>0</v>
      </c>
      <c r="AH283" s="93" t="b">
        <f t="shared" si="56"/>
        <v>0</v>
      </c>
      <c r="AI283" s="130" t="str">
        <f t="shared" si="57"/>
        <v/>
      </c>
      <c r="AJ283" s="116">
        <f t="shared" si="58"/>
        <v>0</v>
      </c>
      <c r="AK283" s="130" t="str">
        <f t="shared" si="60"/>
        <v/>
      </c>
      <c r="AL283" s="110"/>
    </row>
    <row r="284" spans="2:38" x14ac:dyDescent="0.25">
      <c r="B284" s="25" t="str">
        <f>IFERROR(INDEX('1 - Project Details and Scoring'!$B$18:$B$501,(MATCH('2 - Planting Details'!$Z284,'1 - Project Details and Scoring'!$C$18:C$501,0))),"")</f>
        <v/>
      </c>
      <c r="C284" s="38"/>
      <c r="D284" s="25" t="str">
        <f>IFERROR(INDEX('1 - Project Details and Scoring'!$D$18:$D$501,(MATCH('2 - Planting Details'!$Z284,'1 - Project Details and Scoring'!$C$18:C$501,0))),"")</f>
        <v/>
      </c>
      <c r="E284" s="195"/>
      <c r="F284" s="196"/>
      <c r="G284" s="38"/>
      <c r="H284" s="38"/>
      <c r="I284" s="177">
        <f t="shared" si="50"/>
        <v>0</v>
      </c>
      <c r="J284" s="48"/>
      <c r="K284" s="198"/>
      <c r="L284" s="197"/>
      <c r="M284" s="40"/>
      <c r="N284" s="40"/>
      <c r="O284" s="177">
        <f t="shared" si="51"/>
        <v>0</v>
      </c>
      <c r="P284" s="48"/>
      <c r="Q284" s="198"/>
      <c r="R284" s="197"/>
      <c r="S284" s="40"/>
      <c r="T284" s="40"/>
      <c r="U284" s="177">
        <f t="shared" si="52"/>
        <v>0</v>
      </c>
      <c r="V284" s="48"/>
      <c r="W284" s="198"/>
      <c r="X284" s="199">
        <f t="shared" si="49"/>
        <v>0</v>
      </c>
      <c r="Y284" s="178" t="str">
        <f t="shared" si="59"/>
        <v/>
      </c>
      <c r="Z284" s="22">
        <f t="shared" si="53"/>
        <v>0</v>
      </c>
      <c r="AA284" s="22" t="str">
        <f t="shared" si="54"/>
        <v/>
      </c>
      <c r="AG284" s="43" t="b">
        <f t="shared" si="55"/>
        <v>0</v>
      </c>
      <c r="AH284" s="93" t="b">
        <f t="shared" si="56"/>
        <v>0</v>
      </c>
      <c r="AI284" s="130" t="str">
        <f t="shared" si="57"/>
        <v/>
      </c>
      <c r="AJ284" s="116">
        <f t="shared" si="58"/>
        <v>0</v>
      </c>
      <c r="AK284" s="130" t="str">
        <f t="shared" si="60"/>
        <v/>
      </c>
      <c r="AL284" s="110"/>
    </row>
    <row r="285" spans="2:38" x14ac:dyDescent="0.25">
      <c r="B285" s="25" t="str">
        <f>IFERROR(INDEX('1 - Project Details and Scoring'!$B$18:$B$501,(MATCH('2 - Planting Details'!$Z285,'1 - Project Details and Scoring'!$C$18:C$501,0))),"")</f>
        <v/>
      </c>
      <c r="C285" s="38"/>
      <c r="D285" s="25" t="str">
        <f>IFERROR(INDEX('1 - Project Details and Scoring'!$D$18:$D$501,(MATCH('2 - Planting Details'!$Z285,'1 - Project Details and Scoring'!$C$18:C$501,0))),"")</f>
        <v/>
      </c>
      <c r="E285" s="195"/>
      <c r="F285" s="196"/>
      <c r="G285" s="38"/>
      <c r="H285" s="38"/>
      <c r="I285" s="177">
        <f t="shared" si="50"/>
        <v>0</v>
      </c>
      <c r="J285" s="48"/>
      <c r="K285" s="198"/>
      <c r="L285" s="197"/>
      <c r="M285" s="40"/>
      <c r="N285" s="40"/>
      <c r="O285" s="177">
        <f t="shared" si="51"/>
        <v>0</v>
      </c>
      <c r="P285" s="48"/>
      <c r="Q285" s="198"/>
      <c r="R285" s="197"/>
      <c r="S285" s="40"/>
      <c r="T285" s="40"/>
      <c r="U285" s="177">
        <f t="shared" si="52"/>
        <v>0</v>
      </c>
      <c r="V285" s="48"/>
      <c r="W285" s="198"/>
      <c r="X285" s="199">
        <f t="shared" si="49"/>
        <v>0</v>
      </c>
      <c r="Y285" s="178" t="str">
        <f t="shared" si="59"/>
        <v/>
      </c>
      <c r="Z285" s="22">
        <f t="shared" si="53"/>
        <v>0</v>
      </c>
      <c r="AA285" s="22" t="str">
        <f t="shared" si="54"/>
        <v/>
      </c>
      <c r="AG285" s="43" t="b">
        <f t="shared" si="55"/>
        <v>0</v>
      </c>
      <c r="AH285" s="93" t="b">
        <f t="shared" si="56"/>
        <v>0</v>
      </c>
      <c r="AI285" s="130" t="str">
        <f t="shared" si="57"/>
        <v/>
      </c>
      <c r="AJ285" s="116">
        <f t="shared" si="58"/>
        <v>0</v>
      </c>
      <c r="AK285" s="130" t="str">
        <f t="shared" si="60"/>
        <v/>
      </c>
      <c r="AL285" s="110"/>
    </row>
    <row r="286" spans="2:38" x14ac:dyDescent="0.25">
      <c r="B286" s="25" t="str">
        <f>IFERROR(INDEX('1 - Project Details and Scoring'!$B$18:$B$501,(MATCH('2 - Planting Details'!$Z286,'1 - Project Details and Scoring'!$C$18:C$501,0))),"")</f>
        <v/>
      </c>
      <c r="C286" s="38"/>
      <c r="D286" s="25" t="str">
        <f>IFERROR(INDEX('1 - Project Details and Scoring'!$D$18:$D$501,(MATCH('2 - Planting Details'!$Z286,'1 - Project Details and Scoring'!$C$18:C$501,0))),"")</f>
        <v/>
      </c>
      <c r="E286" s="195"/>
      <c r="F286" s="196"/>
      <c r="G286" s="38"/>
      <c r="H286" s="38"/>
      <c r="I286" s="177">
        <f t="shared" si="50"/>
        <v>0</v>
      </c>
      <c r="J286" s="48"/>
      <c r="K286" s="198"/>
      <c r="L286" s="197"/>
      <c r="M286" s="40"/>
      <c r="N286" s="40"/>
      <c r="O286" s="177">
        <f t="shared" si="51"/>
        <v>0</v>
      </c>
      <c r="P286" s="48"/>
      <c r="Q286" s="198"/>
      <c r="R286" s="197"/>
      <c r="S286" s="40"/>
      <c r="T286" s="40"/>
      <c r="U286" s="177">
        <f t="shared" si="52"/>
        <v>0</v>
      </c>
      <c r="V286" s="48"/>
      <c r="W286" s="198"/>
      <c r="X286" s="199">
        <f t="shared" si="49"/>
        <v>0</v>
      </c>
      <c r="Y286" s="178" t="str">
        <f t="shared" si="59"/>
        <v/>
      </c>
      <c r="Z286" s="22">
        <f t="shared" si="53"/>
        <v>0</v>
      </c>
      <c r="AA286" s="22" t="str">
        <f t="shared" si="54"/>
        <v/>
      </c>
      <c r="AG286" s="43" t="b">
        <f t="shared" si="55"/>
        <v>0</v>
      </c>
      <c r="AH286" s="93" t="b">
        <f t="shared" si="56"/>
        <v>0</v>
      </c>
      <c r="AI286" s="130" t="str">
        <f t="shared" si="57"/>
        <v/>
      </c>
      <c r="AJ286" s="116">
        <f t="shared" si="58"/>
        <v>0</v>
      </c>
      <c r="AK286" s="130" t="str">
        <f t="shared" si="60"/>
        <v/>
      </c>
      <c r="AL286" s="110"/>
    </row>
    <row r="287" spans="2:38" x14ac:dyDescent="0.25">
      <c r="B287" s="25" t="str">
        <f>IFERROR(INDEX('1 - Project Details and Scoring'!$B$18:$B$501,(MATCH('2 - Planting Details'!$Z287,'1 - Project Details and Scoring'!$C$18:C$501,0))),"")</f>
        <v/>
      </c>
      <c r="C287" s="38"/>
      <c r="D287" s="25" t="str">
        <f>IFERROR(INDEX('1 - Project Details and Scoring'!$D$18:$D$501,(MATCH('2 - Planting Details'!$Z287,'1 - Project Details and Scoring'!$C$18:C$501,0))),"")</f>
        <v/>
      </c>
      <c r="E287" s="195"/>
      <c r="F287" s="196"/>
      <c r="G287" s="38"/>
      <c r="H287" s="38"/>
      <c r="I287" s="177">
        <f t="shared" si="50"/>
        <v>0</v>
      </c>
      <c r="J287" s="48"/>
      <c r="K287" s="198"/>
      <c r="L287" s="197"/>
      <c r="M287" s="40"/>
      <c r="N287" s="40"/>
      <c r="O287" s="177">
        <f t="shared" si="51"/>
        <v>0</v>
      </c>
      <c r="P287" s="48"/>
      <c r="Q287" s="198"/>
      <c r="R287" s="197"/>
      <c r="S287" s="40"/>
      <c r="T287" s="40"/>
      <c r="U287" s="177">
        <f t="shared" si="52"/>
        <v>0</v>
      </c>
      <c r="V287" s="48"/>
      <c r="W287" s="198"/>
      <c r="X287" s="199">
        <f t="shared" si="49"/>
        <v>0</v>
      </c>
      <c r="Y287" s="178" t="str">
        <f t="shared" si="59"/>
        <v/>
      </c>
      <c r="Z287" s="22">
        <f t="shared" si="53"/>
        <v>0</v>
      </c>
      <c r="AA287" s="22" t="str">
        <f t="shared" si="54"/>
        <v/>
      </c>
      <c r="AG287" s="43" t="b">
        <f t="shared" si="55"/>
        <v>0</v>
      </c>
      <c r="AH287" s="93" t="b">
        <f t="shared" si="56"/>
        <v>0</v>
      </c>
      <c r="AI287" s="130" t="str">
        <f t="shared" si="57"/>
        <v/>
      </c>
      <c r="AJ287" s="116">
        <f t="shared" si="58"/>
        <v>0</v>
      </c>
      <c r="AK287" s="130" t="str">
        <f t="shared" si="60"/>
        <v/>
      </c>
      <c r="AL287" s="110"/>
    </row>
    <row r="288" spans="2:38" x14ac:dyDescent="0.25">
      <c r="B288" s="25" t="str">
        <f>IFERROR(INDEX('1 - Project Details and Scoring'!$B$18:$B$501,(MATCH('2 - Planting Details'!$Z288,'1 - Project Details and Scoring'!$C$18:C$501,0))),"")</f>
        <v/>
      </c>
      <c r="C288" s="38"/>
      <c r="D288" s="25" t="str">
        <f>IFERROR(INDEX('1 - Project Details and Scoring'!$D$18:$D$501,(MATCH('2 - Planting Details'!$Z288,'1 - Project Details and Scoring'!$C$18:C$501,0))),"")</f>
        <v/>
      </c>
      <c r="E288" s="195"/>
      <c r="F288" s="196"/>
      <c r="G288" s="38"/>
      <c r="H288" s="38"/>
      <c r="I288" s="177">
        <f t="shared" si="50"/>
        <v>0</v>
      </c>
      <c r="J288" s="48"/>
      <c r="K288" s="198"/>
      <c r="L288" s="197"/>
      <c r="M288" s="40"/>
      <c r="N288" s="40"/>
      <c r="O288" s="177">
        <f t="shared" si="51"/>
        <v>0</v>
      </c>
      <c r="P288" s="48"/>
      <c r="Q288" s="198"/>
      <c r="R288" s="197"/>
      <c r="S288" s="40"/>
      <c r="T288" s="40"/>
      <c r="U288" s="177">
        <f t="shared" si="52"/>
        <v>0</v>
      </c>
      <c r="V288" s="48"/>
      <c r="W288" s="198"/>
      <c r="X288" s="199">
        <f t="shared" si="49"/>
        <v>0</v>
      </c>
      <c r="Y288" s="178" t="str">
        <f t="shared" si="59"/>
        <v/>
      </c>
      <c r="Z288" s="22">
        <f t="shared" si="53"/>
        <v>0</v>
      </c>
      <c r="AA288" s="22" t="str">
        <f t="shared" si="54"/>
        <v/>
      </c>
      <c r="AG288" s="43" t="b">
        <f t="shared" si="55"/>
        <v>0</v>
      </c>
      <c r="AH288" s="93" t="b">
        <f t="shared" si="56"/>
        <v>0</v>
      </c>
      <c r="AI288" s="130" t="str">
        <f t="shared" si="57"/>
        <v/>
      </c>
      <c r="AJ288" s="116">
        <f t="shared" si="58"/>
        <v>0</v>
      </c>
      <c r="AK288" s="130" t="str">
        <f t="shared" si="60"/>
        <v/>
      </c>
      <c r="AL288" s="110"/>
    </row>
    <row r="289" spans="2:38" x14ac:dyDescent="0.25">
      <c r="B289" s="25" t="str">
        <f>IFERROR(INDEX('1 - Project Details and Scoring'!$B$18:$B$501,(MATCH('2 - Planting Details'!$Z289,'1 - Project Details and Scoring'!$C$18:C$501,0))),"")</f>
        <v/>
      </c>
      <c r="C289" s="38"/>
      <c r="D289" s="25" t="str">
        <f>IFERROR(INDEX('1 - Project Details and Scoring'!$D$18:$D$501,(MATCH('2 - Planting Details'!$Z289,'1 - Project Details and Scoring'!$C$18:C$501,0))),"")</f>
        <v/>
      </c>
      <c r="E289" s="195"/>
      <c r="F289" s="196"/>
      <c r="G289" s="38"/>
      <c r="H289" s="38"/>
      <c r="I289" s="177">
        <f t="shared" si="50"/>
        <v>0</v>
      </c>
      <c r="J289" s="48"/>
      <c r="K289" s="198"/>
      <c r="L289" s="197"/>
      <c r="M289" s="40"/>
      <c r="N289" s="40"/>
      <c r="O289" s="177">
        <f t="shared" si="51"/>
        <v>0</v>
      </c>
      <c r="P289" s="48"/>
      <c r="Q289" s="198"/>
      <c r="R289" s="197"/>
      <c r="S289" s="40"/>
      <c r="T289" s="40"/>
      <c r="U289" s="177">
        <f t="shared" si="52"/>
        <v>0</v>
      </c>
      <c r="V289" s="48"/>
      <c r="W289" s="198"/>
      <c r="X289" s="199">
        <f t="shared" si="49"/>
        <v>0</v>
      </c>
      <c r="Y289" s="178" t="str">
        <f t="shared" si="59"/>
        <v/>
      </c>
      <c r="Z289" s="22">
        <f t="shared" si="53"/>
        <v>0</v>
      </c>
      <c r="AA289" s="22" t="str">
        <f t="shared" si="54"/>
        <v/>
      </c>
      <c r="AG289" s="43" t="b">
        <f t="shared" si="55"/>
        <v>0</v>
      </c>
      <c r="AH289" s="93" t="b">
        <f t="shared" si="56"/>
        <v>0</v>
      </c>
      <c r="AI289" s="130" t="str">
        <f t="shared" si="57"/>
        <v/>
      </c>
      <c r="AJ289" s="116">
        <f t="shared" si="58"/>
        <v>0</v>
      </c>
      <c r="AK289" s="130" t="str">
        <f t="shared" si="60"/>
        <v/>
      </c>
      <c r="AL289" s="110"/>
    </row>
    <row r="290" spans="2:38" x14ac:dyDescent="0.25">
      <c r="B290" s="25" t="str">
        <f>IFERROR(INDEX('1 - Project Details and Scoring'!$B$18:$B$501,(MATCH('2 - Planting Details'!$Z290,'1 - Project Details and Scoring'!$C$18:C$501,0))),"")</f>
        <v/>
      </c>
      <c r="C290" s="38"/>
      <c r="D290" s="25" t="str">
        <f>IFERROR(INDEX('1 - Project Details and Scoring'!$D$18:$D$501,(MATCH('2 - Planting Details'!$Z290,'1 - Project Details and Scoring'!$C$18:C$501,0))),"")</f>
        <v/>
      </c>
      <c r="E290" s="195"/>
      <c r="F290" s="196"/>
      <c r="G290" s="38"/>
      <c r="H290" s="38"/>
      <c r="I290" s="177">
        <f t="shared" si="50"/>
        <v>0</v>
      </c>
      <c r="J290" s="48"/>
      <c r="K290" s="198"/>
      <c r="L290" s="197"/>
      <c r="M290" s="40"/>
      <c r="N290" s="40"/>
      <c r="O290" s="177">
        <f t="shared" si="51"/>
        <v>0</v>
      </c>
      <c r="P290" s="48"/>
      <c r="Q290" s="198"/>
      <c r="R290" s="197"/>
      <c r="S290" s="40"/>
      <c r="T290" s="40"/>
      <c r="U290" s="177">
        <f t="shared" si="52"/>
        <v>0</v>
      </c>
      <c r="V290" s="48"/>
      <c r="W290" s="198"/>
      <c r="X290" s="199">
        <f t="shared" si="49"/>
        <v>0</v>
      </c>
      <c r="Y290" s="178" t="str">
        <f t="shared" si="59"/>
        <v/>
      </c>
      <c r="Z290" s="22">
        <f t="shared" si="53"/>
        <v>0</v>
      </c>
      <c r="AA290" s="22" t="str">
        <f t="shared" si="54"/>
        <v/>
      </c>
      <c r="AG290" s="43" t="b">
        <f t="shared" si="55"/>
        <v>0</v>
      </c>
      <c r="AH290" s="93" t="b">
        <f t="shared" si="56"/>
        <v>0</v>
      </c>
      <c r="AI290" s="130" t="str">
        <f t="shared" si="57"/>
        <v/>
      </c>
      <c r="AJ290" s="116">
        <f t="shared" si="58"/>
        <v>0</v>
      </c>
      <c r="AK290" s="130" t="str">
        <f t="shared" si="60"/>
        <v/>
      </c>
      <c r="AL290" s="110"/>
    </row>
    <row r="291" spans="2:38" x14ac:dyDescent="0.25">
      <c r="B291" s="25" t="str">
        <f>IFERROR(INDEX('1 - Project Details and Scoring'!$B$18:$B$501,(MATCH('2 - Planting Details'!$Z291,'1 - Project Details and Scoring'!$C$18:C$501,0))),"")</f>
        <v/>
      </c>
      <c r="C291" s="38"/>
      <c r="D291" s="25" t="str">
        <f>IFERROR(INDEX('1 - Project Details and Scoring'!$D$18:$D$501,(MATCH('2 - Planting Details'!$Z291,'1 - Project Details and Scoring'!$C$18:C$501,0))),"")</f>
        <v/>
      </c>
      <c r="E291" s="195"/>
      <c r="F291" s="196"/>
      <c r="G291" s="38"/>
      <c r="H291" s="38"/>
      <c r="I291" s="177">
        <f t="shared" si="50"/>
        <v>0</v>
      </c>
      <c r="J291" s="48"/>
      <c r="K291" s="198"/>
      <c r="L291" s="197"/>
      <c r="M291" s="40"/>
      <c r="N291" s="40"/>
      <c r="O291" s="177">
        <f t="shared" si="51"/>
        <v>0</v>
      </c>
      <c r="P291" s="48"/>
      <c r="Q291" s="198"/>
      <c r="R291" s="197"/>
      <c r="S291" s="40"/>
      <c r="T291" s="40"/>
      <c r="U291" s="177">
        <f t="shared" si="52"/>
        <v>0</v>
      </c>
      <c r="V291" s="48"/>
      <c r="W291" s="198"/>
      <c r="X291" s="199">
        <f t="shared" si="49"/>
        <v>0</v>
      </c>
      <c r="Y291" s="178" t="str">
        <f t="shared" si="59"/>
        <v/>
      </c>
      <c r="Z291" s="22">
        <f t="shared" si="53"/>
        <v>0</v>
      </c>
      <c r="AA291" s="22" t="str">
        <f t="shared" si="54"/>
        <v/>
      </c>
      <c r="AG291" s="43" t="b">
        <f t="shared" si="55"/>
        <v>0</v>
      </c>
      <c r="AH291" s="93" t="b">
        <f t="shared" si="56"/>
        <v>0</v>
      </c>
      <c r="AI291" s="130" t="str">
        <f t="shared" si="57"/>
        <v/>
      </c>
      <c r="AJ291" s="116">
        <f t="shared" si="58"/>
        <v>0</v>
      </c>
      <c r="AK291" s="130" t="str">
        <f t="shared" si="60"/>
        <v/>
      </c>
      <c r="AL291" s="110"/>
    </row>
    <row r="292" spans="2:38" x14ac:dyDescent="0.25">
      <c r="B292" s="25" t="str">
        <f>IFERROR(INDEX('1 - Project Details and Scoring'!$B$18:$B$501,(MATCH('2 - Planting Details'!$Z292,'1 - Project Details and Scoring'!$C$18:C$501,0))),"")</f>
        <v/>
      </c>
      <c r="C292" s="38"/>
      <c r="D292" s="25" t="str">
        <f>IFERROR(INDEX('1 - Project Details and Scoring'!$D$18:$D$501,(MATCH('2 - Planting Details'!$Z292,'1 - Project Details and Scoring'!$C$18:C$501,0))),"")</f>
        <v/>
      </c>
      <c r="E292" s="195"/>
      <c r="F292" s="196"/>
      <c r="G292" s="38"/>
      <c r="H292" s="38"/>
      <c r="I292" s="177">
        <f t="shared" si="50"/>
        <v>0</v>
      </c>
      <c r="J292" s="48"/>
      <c r="K292" s="198"/>
      <c r="L292" s="197"/>
      <c r="M292" s="40"/>
      <c r="N292" s="40"/>
      <c r="O292" s="177">
        <f t="shared" si="51"/>
        <v>0</v>
      </c>
      <c r="P292" s="48"/>
      <c r="Q292" s="198"/>
      <c r="R292" s="197"/>
      <c r="S292" s="40"/>
      <c r="T292" s="40"/>
      <c r="U292" s="177">
        <f t="shared" si="52"/>
        <v>0</v>
      </c>
      <c r="V292" s="48"/>
      <c r="W292" s="198"/>
      <c r="X292" s="199">
        <f t="shared" si="49"/>
        <v>0</v>
      </c>
      <c r="Y292" s="178" t="str">
        <f t="shared" si="59"/>
        <v/>
      </c>
      <c r="Z292" s="22">
        <f t="shared" si="53"/>
        <v>0</v>
      </c>
      <c r="AA292" s="22" t="str">
        <f t="shared" si="54"/>
        <v/>
      </c>
      <c r="AG292" s="43" t="b">
        <f t="shared" si="55"/>
        <v>0</v>
      </c>
      <c r="AH292" s="93" t="b">
        <f t="shared" si="56"/>
        <v>0</v>
      </c>
      <c r="AI292" s="130" t="str">
        <f t="shared" si="57"/>
        <v/>
      </c>
      <c r="AJ292" s="116">
        <f t="shared" si="58"/>
        <v>0</v>
      </c>
      <c r="AK292" s="130" t="str">
        <f t="shared" si="60"/>
        <v/>
      </c>
      <c r="AL292" s="110"/>
    </row>
    <row r="293" spans="2:38" x14ac:dyDescent="0.25">
      <c r="B293" s="25" t="str">
        <f>IFERROR(INDEX('1 - Project Details and Scoring'!$B$18:$B$501,(MATCH('2 - Planting Details'!$Z293,'1 - Project Details and Scoring'!$C$18:C$501,0))),"")</f>
        <v/>
      </c>
      <c r="C293" s="38"/>
      <c r="D293" s="25" t="str">
        <f>IFERROR(INDEX('1 - Project Details and Scoring'!$D$18:$D$501,(MATCH('2 - Planting Details'!$Z293,'1 - Project Details and Scoring'!$C$18:C$501,0))),"")</f>
        <v/>
      </c>
      <c r="E293" s="195"/>
      <c r="F293" s="196"/>
      <c r="G293" s="38"/>
      <c r="H293" s="38"/>
      <c r="I293" s="177">
        <f t="shared" si="50"/>
        <v>0</v>
      </c>
      <c r="J293" s="48"/>
      <c r="K293" s="198"/>
      <c r="L293" s="197"/>
      <c r="M293" s="40"/>
      <c r="N293" s="40"/>
      <c r="O293" s="177">
        <f t="shared" si="51"/>
        <v>0</v>
      </c>
      <c r="P293" s="48"/>
      <c r="Q293" s="198"/>
      <c r="R293" s="197"/>
      <c r="S293" s="40"/>
      <c r="T293" s="40"/>
      <c r="U293" s="177">
        <f t="shared" si="52"/>
        <v>0</v>
      </c>
      <c r="V293" s="48"/>
      <c r="W293" s="198"/>
      <c r="X293" s="199">
        <f t="shared" si="49"/>
        <v>0</v>
      </c>
      <c r="Y293" s="178" t="str">
        <f t="shared" si="59"/>
        <v/>
      </c>
      <c r="Z293" s="22">
        <f t="shared" si="53"/>
        <v>0</v>
      </c>
      <c r="AA293" s="22" t="str">
        <f t="shared" si="54"/>
        <v/>
      </c>
      <c r="AG293" s="43" t="b">
        <f t="shared" si="55"/>
        <v>0</v>
      </c>
      <c r="AH293" s="93" t="b">
        <f t="shared" si="56"/>
        <v>0</v>
      </c>
      <c r="AI293" s="130" t="str">
        <f t="shared" si="57"/>
        <v/>
      </c>
      <c r="AJ293" s="116">
        <f t="shared" si="58"/>
        <v>0</v>
      </c>
      <c r="AK293" s="130" t="str">
        <f t="shared" si="60"/>
        <v/>
      </c>
      <c r="AL293" s="110"/>
    </row>
    <row r="294" spans="2:38" x14ac:dyDescent="0.25">
      <c r="B294" s="25" t="str">
        <f>IFERROR(INDEX('1 - Project Details and Scoring'!$B$18:$B$501,(MATCH('2 - Planting Details'!$Z294,'1 - Project Details and Scoring'!$C$18:C$501,0))),"")</f>
        <v/>
      </c>
      <c r="C294" s="38"/>
      <c r="D294" s="25" t="str">
        <f>IFERROR(INDEX('1 - Project Details and Scoring'!$D$18:$D$501,(MATCH('2 - Planting Details'!$Z294,'1 - Project Details and Scoring'!$C$18:C$501,0))),"")</f>
        <v/>
      </c>
      <c r="E294" s="195"/>
      <c r="F294" s="196"/>
      <c r="G294" s="38"/>
      <c r="H294" s="38"/>
      <c r="I294" s="177">
        <f t="shared" si="50"/>
        <v>0</v>
      </c>
      <c r="J294" s="48"/>
      <c r="K294" s="198"/>
      <c r="L294" s="197"/>
      <c r="M294" s="40"/>
      <c r="N294" s="40"/>
      <c r="O294" s="177">
        <f t="shared" si="51"/>
        <v>0</v>
      </c>
      <c r="P294" s="48"/>
      <c r="Q294" s="198"/>
      <c r="R294" s="197"/>
      <c r="S294" s="40"/>
      <c r="T294" s="40"/>
      <c r="U294" s="177">
        <f t="shared" si="52"/>
        <v>0</v>
      </c>
      <c r="V294" s="48"/>
      <c r="W294" s="198"/>
      <c r="X294" s="199">
        <f t="shared" si="49"/>
        <v>0</v>
      </c>
      <c r="Y294" s="178" t="str">
        <f t="shared" si="59"/>
        <v/>
      </c>
      <c r="Z294" s="22">
        <f t="shared" si="53"/>
        <v>0</v>
      </c>
      <c r="AA294" s="22" t="str">
        <f t="shared" si="54"/>
        <v/>
      </c>
      <c r="AG294" s="43" t="b">
        <f t="shared" si="55"/>
        <v>0</v>
      </c>
      <c r="AH294" s="93" t="b">
        <f t="shared" si="56"/>
        <v>0</v>
      </c>
      <c r="AI294" s="130" t="str">
        <f t="shared" si="57"/>
        <v/>
      </c>
      <c r="AJ294" s="116">
        <f t="shared" si="58"/>
        <v>0</v>
      </c>
      <c r="AK294" s="130" t="str">
        <f t="shared" si="60"/>
        <v/>
      </c>
      <c r="AL294" s="110"/>
    </row>
    <row r="295" spans="2:38" x14ac:dyDescent="0.25">
      <c r="B295" s="25" t="str">
        <f>IFERROR(INDEX('1 - Project Details and Scoring'!$B$18:$B$501,(MATCH('2 - Planting Details'!$Z295,'1 - Project Details and Scoring'!$C$18:C$501,0))),"")</f>
        <v/>
      </c>
      <c r="C295" s="38"/>
      <c r="D295" s="25" t="str">
        <f>IFERROR(INDEX('1 - Project Details and Scoring'!$D$18:$D$501,(MATCH('2 - Planting Details'!$Z295,'1 - Project Details and Scoring'!$C$18:C$501,0))),"")</f>
        <v/>
      </c>
      <c r="E295" s="195"/>
      <c r="F295" s="196"/>
      <c r="G295" s="38"/>
      <c r="H295" s="38"/>
      <c r="I295" s="177">
        <f t="shared" si="50"/>
        <v>0</v>
      </c>
      <c r="J295" s="48"/>
      <c r="K295" s="198"/>
      <c r="L295" s="197"/>
      <c r="M295" s="40"/>
      <c r="N295" s="40"/>
      <c r="O295" s="177">
        <f t="shared" si="51"/>
        <v>0</v>
      </c>
      <c r="P295" s="48"/>
      <c r="Q295" s="198"/>
      <c r="R295" s="197"/>
      <c r="S295" s="40"/>
      <c r="T295" s="40"/>
      <c r="U295" s="177">
        <f t="shared" si="52"/>
        <v>0</v>
      </c>
      <c r="V295" s="48"/>
      <c r="W295" s="198"/>
      <c r="X295" s="199">
        <f t="shared" si="49"/>
        <v>0</v>
      </c>
      <c r="Y295" s="178" t="str">
        <f t="shared" si="59"/>
        <v/>
      </c>
      <c r="Z295" s="22">
        <f t="shared" si="53"/>
        <v>0</v>
      </c>
      <c r="AA295" s="22" t="str">
        <f t="shared" si="54"/>
        <v/>
      </c>
      <c r="AG295" s="43" t="b">
        <f t="shared" si="55"/>
        <v>0</v>
      </c>
      <c r="AH295" s="93" t="b">
        <f t="shared" si="56"/>
        <v>0</v>
      </c>
      <c r="AI295" s="130" t="str">
        <f t="shared" si="57"/>
        <v/>
      </c>
      <c r="AJ295" s="116">
        <f t="shared" si="58"/>
        <v>0</v>
      </c>
      <c r="AK295" s="130" t="str">
        <f t="shared" si="60"/>
        <v/>
      </c>
      <c r="AL295" s="110"/>
    </row>
    <row r="296" spans="2:38" x14ac:dyDescent="0.25">
      <c r="B296" s="25" t="str">
        <f>IFERROR(INDEX('1 - Project Details and Scoring'!$B$18:$B$501,(MATCH('2 - Planting Details'!$Z296,'1 - Project Details and Scoring'!$C$18:C$501,0))),"")</f>
        <v/>
      </c>
      <c r="C296" s="38"/>
      <c r="D296" s="25" t="str">
        <f>IFERROR(INDEX('1 - Project Details and Scoring'!$D$18:$D$501,(MATCH('2 - Planting Details'!$Z296,'1 - Project Details and Scoring'!$C$18:C$501,0))),"")</f>
        <v/>
      </c>
      <c r="E296" s="195"/>
      <c r="F296" s="196"/>
      <c r="G296" s="38"/>
      <c r="H296" s="38"/>
      <c r="I296" s="177">
        <f t="shared" si="50"/>
        <v>0</v>
      </c>
      <c r="J296" s="48"/>
      <c r="K296" s="198"/>
      <c r="L296" s="197"/>
      <c r="M296" s="40"/>
      <c r="N296" s="40"/>
      <c r="O296" s="177">
        <f t="shared" si="51"/>
        <v>0</v>
      </c>
      <c r="P296" s="48"/>
      <c r="Q296" s="198"/>
      <c r="R296" s="197"/>
      <c r="S296" s="40"/>
      <c r="T296" s="40"/>
      <c r="U296" s="177">
        <f t="shared" si="52"/>
        <v>0</v>
      </c>
      <c r="V296" s="48"/>
      <c r="W296" s="198"/>
      <c r="X296" s="199">
        <f t="shared" si="49"/>
        <v>0</v>
      </c>
      <c r="Y296" s="178" t="str">
        <f t="shared" si="59"/>
        <v/>
      </c>
      <c r="Z296" s="22">
        <f t="shared" si="53"/>
        <v>0</v>
      </c>
      <c r="AA296" s="22" t="str">
        <f t="shared" si="54"/>
        <v/>
      </c>
      <c r="AG296" s="43" t="b">
        <f t="shared" si="55"/>
        <v>0</v>
      </c>
      <c r="AH296" s="93" t="b">
        <f t="shared" si="56"/>
        <v>0</v>
      </c>
      <c r="AI296" s="130" t="str">
        <f t="shared" si="57"/>
        <v/>
      </c>
      <c r="AJ296" s="116">
        <f t="shared" si="58"/>
        <v>0</v>
      </c>
      <c r="AK296" s="130" t="str">
        <f t="shared" si="60"/>
        <v/>
      </c>
      <c r="AL296" s="110"/>
    </row>
    <row r="297" spans="2:38" x14ac:dyDescent="0.25">
      <c r="B297" s="25" t="str">
        <f>IFERROR(INDEX('1 - Project Details and Scoring'!$B$18:$B$501,(MATCH('2 - Planting Details'!$Z297,'1 - Project Details and Scoring'!$C$18:C$501,0))),"")</f>
        <v/>
      </c>
      <c r="C297" s="38"/>
      <c r="D297" s="25" t="str">
        <f>IFERROR(INDEX('1 - Project Details and Scoring'!$D$18:$D$501,(MATCH('2 - Planting Details'!$Z297,'1 - Project Details and Scoring'!$C$18:C$501,0))),"")</f>
        <v/>
      </c>
      <c r="E297" s="195"/>
      <c r="F297" s="196"/>
      <c r="G297" s="38"/>
      <c r="H297" s="38"/>
      <c r="I297" s="177">
        <f t="shared" si="50"/>
        <v>0</v>
      </c>
      <c r="J297" s="48"/>
      <c r="K297" s="198"/>
      <c r="L297" s="197"/>
      <c r="M297" s="40"/>
      <c r="N297" s="40"/>
      <c r="O297" s="177">
        <f t="shared" si="51"/>
        <v>0</v>
      </c>
      <c r="P297" s="48"/>
      <c r="Q297" s="198"/>
      <c r="R297" s="197"/>
      <c r="S297" s="40"/>
      <c r="T297" s="40"/>
      <c r="U297" s="177">
        <f t="shared" si="52"/>
        <v>0</v>
      </c>
      <c r="V297" s="48"/>
      <c r="W297" s="198"/>
      <c r="X297" s="199">
        <f t="shared" si="49"/>
        <v>0</v>
      </c>
      <c r="Y297" s="178" t="str">
        <f t="shared" si="59"/>
        <v/>
      </c>
      <c r="Z297" s="22">
        <f t="shared" si="53"/>
        <v>0</v>
      </c>
      <c r="AA297" s="22" t="str">
        <f t="shared" si="54"/>
        <v/>
      </c>
      <c r="AG297" s="43" t="b">
        <f t="shared" si="55"/>
        <v>0</v>
      </c>
      <c r="AH297" s="93" t="b">
        <f t="shared" si="56"/>
        <v>0</v>
      </c>
      <c r="AI297" s="130" t="str">
        <f t="shared" si="57"/>
        <v/>
      </c>
      <c r="AJ297" s="116">
        <f t="shared" si="58"/>
        <v>0</v>
      </c>
      <c r="AK297" s="130" t="str">
        <f t="shared" si="60"/>
        <v/>
      </c>
      <c r="AL297" s="110"/>
    </row>
    <row r="298" spans="2:38" x14ac:dyDescent="0.25">
      <c r="B298" s="25" t="str">
        <f>IFERROR(INDEX('1 - Project Details and Scoring'!$B$18:$B$501,(MATCH('2 - Planting Details'!$Z298,'1 - Project Details and Scoring'!$C$18:C$501,0))),"")</f>
        <v/>
      </c>
      <c r="C298" s="38"/>
      <c r="D298" s="25" t="str">
        <f>IFERROR(INDEX('1 - Project Details and Scoring'!$D$18:$D$501,(MATCH('2 - Planting Details'!$Z298,'1 - Project Details and Scoring'!$C$18:C$501,0))),"")</f>
        <v/>
      </c>
      <c r="E298" s="195"/>
      <c r="F298" s="196"/>
      <c r="G298" s="38"/>
      <c r="H298" s="38"/>
      <c r="I298" s="177">
        <f t="shared" si="50"/>
        <v>0</v>
      </c>
      <c r="J298" s="48"/>
      <c r="K298" s="198"/>
      <c r="L298" s="197"/>
      <c r="M298" s="40"/>
      <c r="N298" s="40"/>
      <c r="O298" s="177">
        <f t="shared" si="51"/>
        <v>0</v>
      </c>
      <c r="P298" s="48"/>
      <c r="Q298" s="198"/>
      <c r="R298" s="197"/>
      <c r="S298" s="40"/>
      <c r="T298" s="40"/>
      <c r="U298" s="177">
        <f t="shared" si="52"/>
        <v>0</v>
      </c>
      <c r="V298" s="48"/>
      <c r="W298" s="198"/>
      <c r="X298" s="199">
        <f t="shared" si="49"/>
        <v>0</v>
      </c>
      <c r="Y298" s="178" t="str">
        <f t="shared" si="59"/>
        <v/>
      </c>
      <c r="Z298" s="22">
        <f t="shared" si="53"/>
        <v>0</v>
      </c>
      <c r="AA298" s="22" t="str">
        <f t="shared" si="54"/>
        <v/>
      </c>
      <c r="AG298" s="43" t="b">
        <f t="shared" si="55"/>
        <v>0</v>
      </c>
      <c r="AH298" s="93" t="b">
        <f t="shared" si="56"/>
        <v>0</v>
      </c>
      <c r="AI298" s="130" t="str">
        <f t="shared" si="57"/>
        <v/>
      </c>
      <c r="AJ298" s="116">
        <f t="shared" si="58"/>
        <v>0</v>
      </c>
      <c r="AK298" s="130" t="str">
        <f t="shared" si="60"/>
        <v/>
      </c>
      <c r="AL298" s="110"/>
    </row>
    <row r="299" spans="2:38" x14ac:dyDescent="0.25">
      <c r="B299" s="25" t="str">
        <f>IFERROR(INDEX('1 - Project Details and Scoring'!$B$18:$B$501,(MATCH('2 - Planting Details'!$Z299,'1 - Project Details and Scoring'!$C$18:C$501,0))),"")</f>
        <v/>
      </c>
      <c r="C299" s="38"/>
      <c r="D299" s="25" t="str">
        <f>IFERROR(INDEX('1 - Project Details and Scoring'!$D$18:$D$501,(MATCH('2 - Planting Details'!$Z299,'1 - Project Details and Scoring'!$C$18:C$501,0))),"")</f>
        <v/>
      </c>
      <c r="E299" s="195"/>
      <c r="F299" s="196"/>
      <c r="G299" s="38"/>
      <c r="H299" s="38"/>
      <c r="I299" s="177">
        <f t="shared" si="50"/>
        <v>0</v>
      </c>
      <c r="J299" s="48"/>
      <c r="K299" s="198"/>
      <c r="L299" s="197"/>
      <c r="M299" s="40"/>
      <c r="N299" s="40"/>
      <c r="O299" s="177">
        <f t="shared" si="51"/>
        <v>0</v>
      </c>
      <c r="P299" s="48"/>
      <c r="Q299" s="198"/>
      <c r="R299" s="197"/>
      <c r="S299" s="40"/>
      <c r="T299" s="40"/>
      <c r="U299" s="177">
        <f t="shared" si="52"/>
        <v>0</v>
      </c>
      <c r="V299" s="48"/>
      <c r="W299" s="198"/>
      <c r="X299" s="199">
        <f t="shared" si="49"/>
        <v>0</v>
      </c>
      <c r="Y299" s="178" t="str">
        <f t="shared" si="59"/>
        <v/>
      </c>
      <c r="Z299" s="22">
        <f t="shared" si="53"/>
        <v>0</v>
      </c>
      <c r="AA299" s="22" t="str">
        <f t="shared" si="54"/>
        <v/>
      </c>
      <c r="AG299" s="43" t="b">
        <f t="shared" si="55"/>
        <v>0</v>
      </c>
      <c r="AH299" s="93" t="b">
        <f t="shared" si="56"/>
        <v>0</v>
      </c>
      <c r="AI299" s="130" t="str">
        <f t="shared" si="57"/>
        <v/>
      </c>
      <c r="AJ299" s="116">
        <f t="shared" si="58"/>
        <v>0</v>
      </c>
      <c r="AK299" s="130" t="str">
        <f t="shared" si="60"/>
        <v/>
      </c>
      <c r="AL299" s="110"/>
    </row>
    <row r="300" spans="2:38" x14ac:dyDescent="0.25">
      <c r="B300" s="25" t="str">
        <f>IFERROR(INDEX('1 - Project Details and Scoring'!$B$18:$B$501,(MATCH('2 - Planting Details'!$Z300,'1 - Project Details and Scoring'!$C$18:C$501,0))),"")</f>
        <v/>
      </c>
      <c r="C300" s="38"/>
      <c r="D300" s="25" t="str">
        <f>IFERROR(INDEX('1 - Project Details and Scoring'!$D$18:$D$501,(MATCH('2 - Planting Details'!$Z300,'1 - Project Details and Scoring'!$C$18:C$501,0))),"")</f>
        <v/>
      </c>
      <c r="E300" s="195"/>
      <c r="F300" s="196"/>
      <c r="G300" s="38"/>
      <c r="H300" s="38"/>
      <c r="I300" s="177">
        <f t="shared" si="50"/>
        <v>0</v>
      </c>
      <c r="J300" s="48"/>
      <c r="K300" s="198"/>
      <c r="L300" s="197"/>
      <c r="M300" s="40"/>
      <c r="N300" s="40"/>
      <c r="O300" s="177">
        <f t="shared" si="51"/>
        <v>0</v>
      </c>
      <c r="P300" s="48"/>
      <c r="Q300" s="198"/>
      <c r="R300" s="197"/>
      <c r="S300" s="40"/>
      <c r="T300" s="40"/>
      <c r="U300" s="177">
        <f t="shared" si="52"/>
        <v>0</v>
      </c>
      <c r="V300" s="48"/>
      <c r="W300" s="198"/>
      <c r="X300" s="199">
        <f t="shared" si="49"/>
        <v>0</v>
      </c>
      <c r="Y300" s="178" t="str">
        <f t="shared" si="59"/>
        <v/>
      </c>
      <c r="Z300" s="22">
        <f t="shared" si="53"/>
        <v>0</v>
      </c>
      <c r="AA300" s="22" t="str">
        <f t="shared" si="54"/>
        <v/>
      </c>
      <c r="AG300" s="43" t="b">
        <f t="shared" si="55"/>
        <v>0</v>
      </c>
      <c r="AH300" s="93" t="b">
        <f t="shared" si="56"/>
        <v>0</v>
      </c>
      <c r="AI300" s="130" t="str">
        <f t="shared" si="57"/>
        <v/>
      </c>
      <c r="AJ300" s="116">
        <f t="shared" si="58"/>
        <v>0</v>
      </c>
      <c r="AK300" s="130" t="str">
        <f t="shared" si="60"/>
        <v/>
      </c>
      <c r="AL300" s="110"/>
    </row>
    <row r="301" spans="2:38" x14ac:dyDescent="0.25">
      <c r="B301" s="25" t="str">
        <f>IFERROR(INDEX('1 - Project Details and Scoring'!$B$18:$B$501,(MATCH('2 - Planting Details'!$Z301,'1 - Project Details and Scoring'!$C$18:C$501,0))),"")</f>
        <v/>
      </c>
      <c r="C301" s="38"/>
      <c r="D301" s="25" t="str">
        <f>IFERROR(INDEX('1 - Project Details and Scoring'!$D$18:$D$501,(MATCH('2 - Planting Details'!$Z301,'1 - Project Details and Scoring'!$C$18:C$501,0))),"")</f>
        <v/>
      </c>
      <c r="E301" s="195"/>
      <c r="F301" s="196"/>
      <c r="G301" s="38"/>
      <c r="H301" s="38"/>
      <c r="I301" s="177">
        <f t="shared" si="50"/>
        <v>0</v>
      </c>
      <c r="J301" s="48"/>
      <c r="K301" s="198"/>
      <c r="L301" s="197"/>
      <c r="M301" s="40"/>
      <c r="N301" s="40"/>
      <c r="O301" s="177">
        <f t="shared" si="51"/>
        <v>0</v>
      </c>
      <c r="P301" s="48"/>
      <c r="Q301" s="198"/>
      <c r="R301" s="197"/>
      <c r="S301" s="40"/>
      <c r="T301" s="40"/>
      <c r="U301" s="177">
        <f t="shared" si="52"/>
        <v>0</v>
      </c>
      <c r="V301" s="48"/>
      <c r="W301" s="198"/>
      <c r="X301" s="199">
        <f t="shared" si="49"/>
        <v>0</v>
      </c>
      <c r="Y301" s="178" t="str">
        <f t="shared" si="59"/>
        <v/>
      </c>
      <c r="Z301" s="22">
        <f t="shared" si="53"/>
        <v>0</v>
      </c>
      <c r="AA301" s="22" t="str">
        <f t="shared" si="54"/>
        <v/>
      </c>
      <c r="AG301" s="43" t="b">
        <f t="shared" si="55"/>
        <v>0</v>
      </c>
      <c r="AH301" s="93" t="b">
        <f t="shared" si="56"/>
        <v>0</v>
      </c>
      <c r="AI301" s="130" t="str">
        <f t="shared" si="57"/>
        <v/>
      </c>
      <c r="AJ301" s="116">
        <f t="shared" si="58"/>
        <v>0</v>
      </c>
      <c r="AK301" s="130" t="str">
        <f t="shared" si="60"/>
        <v/>
      </c>
      <c r="AL301" s="110"/>
    </row>
    <row r="302" spans="2:38" x14ac:dyDescent="0.25">
      <c r="B302" s="25" t="str">
        <f>IFERROR(INDEX('1 - Project Details and Scoring'!$B$18:$B$501,(MATCH('2 - Planting Details'!$Z302,'1 - Project Details and Scoring'!$C$18:C$501,0))),"")</f>
        <v/>
      </c>
      <c r="C302" s="38"/>
      <c r="D302" s="25" t="str">
        <f>IFERROR(INDEX('1 - Project Details and Scoring'!$D$18:$D$501,(MATCH('2 - Planting Details'!$Z302,'1 - Project Details and Scoring'!$C$18:C$501,0))),"")</f>
        <v/>
      </c>
      <c r="E302" s="195"/>
      <c r="F302" s="196"/>
      <c r="G302" s="38"/>
      <c r="H302" s="38"/>
      <c r="I302" s="177">
        <f t="shared" si="50"/>
        <v>0</v>
      </c>
      <c r="J302" s="48"/>
      <c r="K302" s="198"/>
      <c r="L302" s="197"/>
      <c r="M302" s="40"/>
      <c r="N302" s="40"/>
      <c r="O302" s="177">
        <f t="shared" si="51"/>
        <v>0</v>
      </c>
      <c r="P302" s="48"/>
      <c r="Q302" s="198"/>
      <c r="R302" s="197"/>
      <c r="S302" s="40"/>
      <c r="T302" s="40"/>
      <c r="U302" s="177">
        <f t="shared" si="52"/>
        <v>0</v>
      </c>
      <c r="V302" s="48"/>
      <c r="W302" s="198"/>
      <c r="X302" s="199">
        <f t="shared" si="49"/>
        <v>0</v>
      </c>
      <c r="Y302" s="178" t="str">
        <f t="shared" si="59"/>
        <v/>
      </c>
      <c r="Z302" s="22">
        <f t="shared" si="53"/>
        <v>0</v>
      </c>
      <c r="AA302" s="22" t="str">
        <f t="shared" si="54"/>
        <v/>
      </c>
      <c r="AG302" s="43" t="b">
        <f t="shared" si="55"/>
        <v>0</v>
      </c>
      <c r="AH302" s="93" t="b">
        <f t="shared" si="56"/>
        <v>0</v>
      </c>
      <c r="AI302" s="130" t="str">
        <f t="shared" si="57"/>
        <v/>
      </c>
      <c r="AJ302" s="116">
        <f t="shared" si="58"/>
        <v>0</v>
      </c>
      <c r="AK302" s="130" t="str">
        <f t="shared" si="60"/>
        <v/>
      </c>
      <c r="AL302" s="110"/>
    </row>
    <row r="303" spans="2:38" x14ac:dyDescent="0.25">
      <c r="B303" s="25" t="str">
        <f>IFERROR(INDEX('1 - Project Details and Scoring'!$B$18:$B$501,(MATCH('2 - Planting Details'!$Z303,'1 - Project Details and Scoring'!$C$18:C$501,0))),"")</f>
        <v/>
      </c>
      <c r="C303" s="38"/>
      <c r="D303" s="25" t="str">
        <f>IFERROR(INDEX('1 - Project Details and Scoring'!$D$18:$D$501,(MATCH('2 - Planting Details'!$Z303,'1 - Project Details and Scoring'!$C$18:C$501,0))),"")</f>
        <v/>
      </c>
      <c r="E303" s="195"/>
      <c r="F303" s="196"/>
      <c r="G303" s="38"/>
      <c r="H303" s="38"/>
      <c r="I303" s="177">
        <f t="shared" si="50"/>
        <v>0</v>
      </c>
      <c r="J303" s="48"/>
      <c r="K303" s="198"/>
      <c r="L303" s="197"/>
      <c r="M303" s="40"/>
      <c r="N303" s="40"/>
      <c r="O303" s="177">
        <f t="shared" si="51"/>
        <v>0</v>
      </c>
      <c r="P303" s="48"/>
      <c r="Q303" s="198"/>
      <c r="R303" s="197"/>
      <c r="S303" s="40"/>
      <c r="T303" s="40"/>
      <c r="U303" s="177">
        <f t="shared" si="52"/>
        <v>0</v>
      </c>
      <c r="V303" s="48"/>
      <c r="W303" s="198"/>
      <c r="X303" s="199">
        <f t="shared" si="49"/>
        <v>0</v>
      </c>
      <c r="Y303" s="178" t="str">
        <f t="shared" si="59"/>
        <v/>
      </c>
      <c r="Z303" s="22">
        <f t="shared" si="53"/>
        <v>0</v>
      </c>
      <c r="AA303" s="22" t="str">
        <f t="shared" si="54"/>
        <v/>
      </c>
      <c r="AG303" s="43" t="b">
        <f t="shared" si="55"/>
        <v>0</v>
      </c>
      <c r="AH303" s="93" t="b">
        <f t="shared" si="56"/>
        <v>0</v>
      </c>
      <c r="AI303" s="130" t="str">
        <f t="shared" si="57"/>
        <v/>
      </c>
      <c r="AJ303" s="116">
        <f t="shared" si="58"/>
        <v>0</v>
      </c>
      <c r="AK303" s="130" t="str">
        <f t="shared" si="60"/>
        <v/>
      </c>
      <c r="AL303" s="110"/>
    </row>
    <row r="304" spans="2:38" x14ac:dyDescent="0.25">
      <c r="B304" s="25" t="str">
        <f>IFERROR(INDEX('1 - Project Details and Scoring'!$B$18:$B$501,(MATCH('2 - Planting Details'!$Z304,'1 - Project Details and Scoring'!$C$18:C$501,0))),"")</f>
        <v/>
      </c>
      <c r="C304" s="38"/>
      <c r="D304" s="25" t="str">
        <f>IFERROR(INDEX('1 - Project Details and Scoring'!$D$18:$D$501,(MATCH('2 - Planting Details'!$Z304,'1 - Project Details and Scoring'!$C$18:C$501,0))),"")</f>
        <v/>
      </c>
      <c r="E304" s="195"/>
      <c r="F304" s="196"/>
      <c r="G304" s="38"/>
      <c r="H304" s="38"/>
      <c r="I304" s="177">
        <f t="shared" si="50"/>
        <v>0</v>
      </c>
      <c r="J304" s="48"/>
      <c r="K304" s="198"/>
      <c r="L304" s="197"/>
      <c r="M304" s="40"/>
      <c r="N304" s="40"/>
      <c r="O304" s="177">
        <f t="shared" si="51"/>
        <v>0</v>
      </c>
      <c r="P304" s="48"/>
      <c r="Q304" s="198"/>
      <c r="R304" s="197"/>
      <c r="S304" s="40"/>
      <c r="T304" s="40"/>
      <c r="U304" s="177">
        <f t="shared" si="52"/>
        <v>0</v>
      </c>
      <c r="V304" s="48"/>
      <c r="W304" s="198"/>
      <c r="X304" s="199">
        <f t="shared" ref="X304:X367" si="61">I304+O304+U304</f>
        <v>0</v>
      </c>
      <c r="Y304" s="178" t="str">
        <f t="shared" si="59"/>
        <v/>
      </c>
      <c r="Z304" s="22">
        <f t="shared" si="53"/>
        <v>0</v>
      </c>
      <c r="AA304" s="22" t="str">
        <f t="shared" si="54"/>
        <v/>
      </c>
      <c r="AG304" s="43" t="b">
        <f t="shared" si="55"/>
        <v>0</v>
      </c>
      <c r="AH304" s="93" t="b">
        <f t="shared" si="56"/>
        <v>0</v>
      </c>
      <c r="AI304" s="130" t="str">
        <f t="shared" si="57"/>
        <v/>
      </c>
      <c r="AJ304" s="116">
        <f t="shared" si="58"/>
        <v>0</v>
      </c>
      <c r="AK304" s="130" t="str">
        <f t="shared" si="60"/>
        <v/>
      </c>
      <c r="AL304" s="110"/>
    </row>
    <row r="305" spans="2:38" x14ac:dyDescent="0.25">
      <c r="B305" s="25" t="str">
        <f>IFERROR(INDEX('1 - Project Details and Scoring'!$B$18:$B$501,(MATCH('2 - Planting Details'!$Z305,'1 - Project Details and Scoring'!$C$18:C$501,0))),"")</f>
        <v/>
      </c>
      <c r="C305" s="38"/>
      <c r="D305" s="25" t="str">
        <f>IFERROR(INDEX('1 - Project Details and Scoring'!$D$18:$D$501,(MATCH('2 - Planting Details'!$Z305,'1 - Project Details and Scoring'!$C$18:C$501,0))),"")</f>
        <v/>
      </c>
      <c r="E305" s="195"/>
      <c r="F305" s="196"/>
      <c r="G305" s="38"/>
      <c r="H305" s="38"/>
      <c r="I305" s="177">
        <f t="shared" si="50"/>
        <v>0</v>
      </c>
      <c r="J305" s="48"/>
      <c r="K305" s="198"/>
      <c r="L305" s="197"/>
      <c r="M305" s="40"/>
      <c r="N305" s="40"/>
      <c r="O305" s="177">
        <f t="shared" si="51"/>
        <v>0</v>
      </c>
      <c r="P305" s="48"/>
      <c r="Q305" s="198"/>
      <c r="R305" s="197"/>
      <c r="S305" s="40"/>
      <c r="T305" s="40"/>
      <c r="U305" s="177">
        <f t="shared" si="52"/>
        <v>0</v>
      </c>
      <c r="V305" s="48"/>
      <c r="W305" s="198"/>
      <c r="X305" s="199">
        <f t="shared" si="61"/>
        <v>0</v>
      </c>
      <c r="Y305" s="178" t="str">
        <f t="shared" si="59"/>
        <v/>
      </c>
      <c r="Z305" s="22">
        <f t="shared" si="53"/>
        <v>0</v>
      </c>
      <c r="AA305" s="22" t="str">
        <f t="shared" si="54"/>
        <v/>
      </c>
      <c r="AG305" s="43" t="b">
        <f t="shared" si="55"/>
        <v>0</v>
      </c>
      <c r="AH305" s="93" t="b">
        <f t="shared" si="56"/>
        <v>0</v>
      </c>
      <c r="AI305" s="130" t="str">
        <f t="shared" si="57"/>
        <v/>
      </c>
      <c r="AJ305" s="116">
        <f t="shared" si="58"/>
        <v>0</v>
      </c>
      <c r="AK305" s="130" t="str">
        <f t="shared" si="60"/>
        <v/>
      </c>
      <c r="AL305" s="110"/>
    </row>
    <row r="306" spans="2:38" x14ac:dyDescent="0.25">
      <c r="B306" s="25" t="str">
        <f>IFERROR(INDEX('1 - Project Details and Scoring'!$B$18:$B$501,(MATCH('2 - Planting Details'!$Z306,'1 - Project Details and Scoring'!$C$18:C$501,0))),"")</f>
        <v/>
      </c>
      <c r="C306" s="38"/>
      <c r="D306" s="25" t="str">
        <f>IFERROR(INDEX('1 - Project Details and Scoring'!$D$18:$D$501,(MATCH('2 - Planting Details'!$Z306,'1 - Project Details and Scoring'!$C$18:C$501,0))),"")</f>
        <v/>
      </c>
      <c r="E306" s="195"/>
      <c r="F306" s="196"/>
      <c r="G306" s="38"/>
      <c r="H306" s="38"/>
      <c r="I306" s="177">
        <f t="shared" si="50"/>
        <v>0</v>
      </c>
      <c r="J306" s="48"/>
      <c r="K306" s="198"/>
      <c r="L306" s="197"/>
      <c r="M306" s="40"/>
      <c r="N306" s="40"/>
      <c r="O306" s="177">
        <f t="shared" si="51"/>
        <v>0</v>
      </c>
      <c r="P306" s="48"/>
      <c r="Q306" s="198"/>
      <c r="R306" s="197"/>
      <c r="S306" s="40"/>
      <c r="T306" s="40"/>
      <c r="U306" s="177">
        <f t="shared" si="52"/>
        <v>0</v>
      </c>
      <c r="V306" s="48"/>
      <c r="W306" s="198"/>
      <c r="X306" s="199">
        <f t="shared" si="61"/>
        <v>0</v>
      </c>
      <c r="Y306" s="178" t="str">
        <f t="shared" si="59"/>
        <v/>
      </c>
      <c r="Z306" s="22">
        <f t="shared" si="53"/>
        <v>0</v>
      </c>
      <c r="AA306" s="22" t="str">
        <f t="shared" si="54"/>
        <v/>
      </c>
      <c r="AG306" s="43" t="b">
        <f t="shared" si="55"/>
        <v>0</v>
      </c>
      <c r="AH306" s="93" t="b">
        <f t="shared" si="56"/>
        <v>0</v>
      </c>
      <c r="AI306" s="130" t="str">
        <f t="shared" si="57"/>
        <v/>
      </c>
      <c r="AJ306" s="116">
        <f t="shared" si="58"/>
        <v>0</v>
      </c>
      <c r="AK306" s="130" t="str">
        <f t="shared" si="60"/>
        <v/>
      </c>
      <c r="AL306" s="110"/>
    </row>
    <row r="307" spans="2:38" x14ac:dyDescent="0.25">
      <c r="B307" s="25" t="str">
        <f>IFERROR(INDEX('1 - Project Details and Scoring'!$B$18:$B$501,(MATCH('2 - Planting Details'!$Z307,'1 - Project Details and Scoring'!$C$18:C$501,0))),"")</f>
        <v/>
      </c>
      <c r="C307" s="38"/>
      <c r="D307" s="25" t="str">
        <f>IFERROR(INDEX('1 - Project Details and Scoring'!$D$18:$D$501,(MATCH('2 - Planting Details'!$Z307,'1 - Project Details and Scoring'!$C$18:C$501,0))),"")</f>
        <v/>
      </c>
      <c r="E307" s="195"/>
      <c r="F307" s="196"/>
      <c r="G307" s="38"/>
      <c r="H307" s="38"/>
      <c r="I307" s="177">
        <f t="shared" si="50"/>
        <v>0</v>
      </c>
      <c r="J307" s="48"/>
      <c r="K307" s="198"/>
      <c r="L307" s="197"/>
      <c r="M307" s="40"/>
      <c r="N307" s="40"/>
      <c r="O307" s="177">
        <f t="shared" si="51"/>
        <v>0</v>
      </c>
      <c r="P307" s="48"/>
      <c r="Q307" s="198"/>
      <c r="R307" s="197"/>
      <c r="S307" s="40"/>
      <c r="T307" s="40"/>
      <c r="U307" s="177">
        <f t="shared" si="52"/>
        <v>0</v>
      </c>
      <c r="V307" s="48"/>
      <c r="W307" s="198"/>
      <c r="X307" s="199">
        <f t="shared" si="61"/>
        <v>0</v>
      </c>
      <c r="Y307" s="178" t="str">
        <f t="shared" si="59"/>
        <v/>
      </c>
      <c r="Z307" s="22">
        <f t="shared" si="53"/>
        <v>0</v>
      </c>
      <c r="AA307" s="22" t="str">
        <f t="shared" si="54"/>
        <v/>
      </c>
      <c r="AG307" s="43" t="b">
        <f t="shared" si="55"/>
        <v>0</v>
      </c>
      <c r="AH307" s="93" t="b">
        <f t="shared" si="56"/>
        <v>0</v>
      </c>
      <c r="AI307" s="130" t="str">
        <f t="shared" si="57"/>
        <v/>
      </c>
      <c r="AJ307" s="116">
        <f t="shared" si="58"/>
        <v>0</v>
      </c>
      <c r="AK307" s="130" t="str">
        <f t="shared" si="60"/>
        <v/>
      </c>
      <c r="AL307" s="110"/>
    </row>
    <row r="308" spans="2:38" x14ac:dyDescent="0.25">
      <c r="B308" s="25" t="str">
        <f>IFERROR(INDEX('1 - Project Details and Scoring'!$B$18:$B$501,(MATCH('2 - Planting Details'!$Z308,'1 - Project Details and Scoring'!$C$18:C$501,0))),"")</f>
        <v/>
      </c>
      <c r="C308" s="38"/>
      <c r="D308" s="25" t="str">
        <f>IFERROR(INDEX('1 - Project Details and Scoring'!$D$18:$D$501,(MATCH('2 - Planting Details'!$Z308,'1 - Project Details and Scoring'!$C$18:C$501,0))),"")</f>
        <v/>
      </c>
      <c r="E308" s="195"/>
      <c r="F308" s="196"/>
      <c r="G308" s="38"/>
      <c r="H308" s="38"/>
      <c r="I308" s="177">
        <f t="shared" si="50"/>
        <v>0</v>
      </c>
      <c r="J308" s="48"/>
      <c r="K308" s="198"/>
      <c r="L308" s="197"/>
      <c r="M308" s="40"/>
      <c r="N308" s="40"/>
      <c r="O308" s="177">
        <f t="shared" si="51"/>
        <v>0</v>
      </c>
      <c r="P308" s="48"/>
      <c r="Q308" s="198"/>
      <c r="R308" s="197"/>
      <c r="S308" s="40"/>
      <c r="T308" s="40"/>
      <c r="U308" s="177">
        <f t="shared" si="52"/>
        <v>0</v>
      </c>
      <c r="V308" s="48"/>
      <c r="W308" s="198"/>
      <c r="X308" s="199">
        <f t="shared" si="61"/>
        <v>0</v>
      </c>
      <c r="Y308" s="178" t="str">
        <f t="shared" si="59"/>
        <v/>
      </c>
      <c r="Z308" s="22">
        <f t="shared" si="53"/>
        <v>0</v>
      </c>
      <c r="AA308" s="22" t="str">
        <f t="shared" si="54"/>
        <v/>
      </c>
      <c r="AG308" s="43" t="b">
        <f t="shared" si="55"/>
        <v>0</v>
      </c>
      <c r="AH308" s="93" t="b">
        <f t="shared" si="56"/>
        <v>0</v>
      </c>
      <c r="AI308" s="130" t="str">
        <f t="shared" si="57"/>
        <v/>
      </c>
      <c r="AJ308" s="116">
        <f t="shared" si="58"/>
        <v>0</v>
      </c>
      <c r="AK308" s="130" t="str">
        <f t="shared" si="60"/>
        <v/>
      </c>
      <c r="AL308" s="110"/>
    </row>
    <row r="309" spans="2:38" x14ac:dyDescent="0.25">
      <c r="B309" s="25" t="str">
        <f>IFERROR(INDEX('1 - Project Details and Scoring'!$B$18:$B$501,(MATCH('2 - Planting Details'!$Z309,'1 - Project Details and Scoring'!$C$18:C$501,0))),"")</f>
        <v/>
      </c>
      <c r="C309" s="38"/>
      <c r="D309" s="25" t="str">
        <f>IFERROR(INDEX('1 - Project Details and Scoring'!$D$18:$D$501,(MATCH('2 - Planting Details'!$Z309,'1 - Project Details and Scoring'!$C$18:C$501,0))),"")</f>
        <v/>
      </c>
      <c r="E309" s="195"/>
      <c r="F309" s="196"/>
      <c r="G309" s="38"/>
      <c r="H309" s="38"/>
      <c r="I309" s="177">
        <f t="shared" si="50"/>
        <v>0</v>
      </c>
      <c r="J309" s="48"/>
      <c r="K309" s="198"/>
      <c r="L309" s="197"/>
      <c r="M309" s="40"/>
      <c r="N309" s="40"/>
      <c r="O309" s="177">
        <f t="shared" si="51"/>
        <v>0</v>
      </c>
      <c r="P309" s="48"/>
      <c r="Q309" s="198"/>
      <c r="R309" s="197"/>
      <c r="S309" s="40"/>
      <c r="T309" s="40"/>
      <c r="U309" s="177">
        <f t="shared" si="52"/>
        <v>0</v>
      </c>
      <c r="V309" s="48"/>
      <c r="W309" s="198"/>
      <c r="X309" s="199">
        <f t="shared" si="61"/>
        <v>0</v>
      </c>
      <c r="Y309" s="178" t="str">
        <f t="shared" si="59"/>
        <v/>
      </c>
      <c r="Z309" s="22">
        <f t="shared" si="53"/>
        <v>0</v>
      </c>
      <c r="AA309" s="22" t="str">
        <f t="shared" si="54"/>
        <v/>
      </c>
      <c r="AG309" s="43" t="b">
        <f t="shared" si="55"/>
        <v>0</v>
      </c>
      <c r="AH309" s="93" t="b">
        <f t="shared" si="56"/>
        <v>0</v>
      </c>
      <c r="AI309" s="130" t="str">
        <f t="shared" si="57"/>
        <v/>
      </c>
      <c r="AJ309" s="116">
        <f t="shared" si="58"/>
        <v>0</v>
      </c>
      <c r="AK309" s="130" t="str">
        <f t="shared" si="60"/>
        <v/>
      </c>
      <c r="AL309" s="110"/>
    </row>
    <row r="310" spans="2:38" x14ac:dyDescent="0.25">
      <c r="B310" s="25" t="str">
        <f>IFERROR(INDEX('1 - Project Details and Scoring'!$B$18:$B$501,(MATCH('2 - Planting Details'!$Z310,'1 - Project Details and Scoring'!$C$18:C$501,0))),"")</f>
        <v/>
      </c>
      <c r="C310" s="38"/>
      <c r="D310" s="25" t="str">
        <f>IFERROR(INDEX('1 - Project Details and Scoring'!$D$18:$D$501,(MATCH('2 - Planting Details'!$Z310,'1 - Project Details and Scoring'!$C$18:C$501,0))),"")</f>
        <v/>
      </c>
      <c r="E310" s="195"/>
      <c r="F310" s="196"/>
      <c r="G310" s="38"/>
      <c r="H310" s="38"/>
      <c r="I310" s="177">
        <f t="shared" si="50"/>
        <v>0</v>
      </c>
      <c r="J310" s="48"/>
      <c r="K310" s="198"/>
      <c r="L310" s="197"/>
      <c r="M310" s="40"/>
      <c r="N310" s="40"/>
      <c r="O310" s="177">
        <f t="shared" si="51"/>
        <v>0</v>
      </c>
      <c r="P310" s="48"/>
      <c r="Q310" s="198"/>
      <c r="R310" s="197"/>
      <c r="S310" s="40"/>
      <c r="T310" s="40"/>
      <c r="U310" s="177">
        <f t="shared" si="52"/>
        <v>0</v>
      </c>
      <c r="V310" s="48"/>
      <c r="W310" s="198"/>
      <c r="X310" s="199">
        <f t="shared" si="61"/>
        <v>0</v>
      </c>
      <c r="Y310" s="178" t="str">
        <f t="shared" si="59"/>
        <v/>
      </c>
      <c r="Z310" s="22">
        <f t="shared" si="53"/>
        <v>0</v>
      </c>
      <c r="AA310" s="22" t="str">
        <f t="shared" si="54"/>
        <v/>
      </c>
      <c r="AG310" s="43" t="b">
        <f t="shared" si="55"/>
        <v>0</v>
      </c>
      <c r="AH310" s="93" t="b">
        <f t="shared" si="56"/>
        <v>0</v>
      </c>
      <c r="AI310" s="130" t="str">
        <f t="shared" si="57"/>
        <v/>
      </c>
      <c r="AJ310" s="116">
        <f t="shared" si="58"/>
        <v>0</v>
      </c>
      <c r="AK310" s="130" t="str">
        <f t="shared" si="60"/>
        <v/>
      </c>
      <c r="AL310" s="110"/>
    </row>
    <row r="311" spans="2:38" x14ac:dyDescent="0.25">
      <c r="B311" s="25" t="str">
        <f>IFERROR(INDEX('1 - Project Details and Scoring'!$B$18:$B$501,(MATCH('2 - Planting Details'!$Z311,'1 - Project Details and Scoring'!$C$18:C$501,0))),"")</f>
        <v/>
      </c>
      <c r="C311" s="38"/>
      <c r="D311" s="25" t="str">
        <f>IFERROR(INDEX('1 - Project Details and Scoring'!$D$18:$D$501,(MATCH('2 - Planting Details'!$Z311,'1 - Project Details and Scoring'!$C$18:C$501,0))),"")</f>
        <v/>
      </c>
      <c r="E311" s="195"/>
      <c r="F311" s="196"/>
      <c r="G311" s="38"/>
      <c r="H311" s="38"/>
      <c r="I311" s="177">
        <f t="shared" si="50"/>
        <v>0</v>
      </c>
      <c r="J311" s="48"/>
      <c r="K311" s="198"/>
      <c r="L311" s="197"/>
      <c r="M311" s="40"/>
      <c r="N311" s="40"/>
      <c r="O311" s="177">
        <f t="shared" si="51"/>
        <v>0</v>
      </c>
      <c r="P311" s="48"/>
      <c r="Q311" s="198"/>
      <c r="R311" s="197"/>
      <c r="S311" s="40"/>
      <c r="T311" s="40"/>
      <c r="U311" s="177">
        <f t="shared" si="52"/>
        <v>0</v>
      </c>
      <c r="V311" s="48"/>
      <c r="W311" s="198"/>
      <c r="X311" s="199">
        <f t="shared" si="61"/>
        <v>0</v>
      </c>
      <c r="Y311" s="178" t="str">
        <f t="shared" si="59"/>
        <v/>
      </c>
      <c r="Z311" s="22">
        <f t="shared" si="53"/>
        <v>0</v>
      </c>
      <c r="AA311" s="22" t="str">
        <f t="shared" si="54"/>
        <v/>
      </c>
      <c r="AG311" s="43" t="b">
        <f t="shared" si="55"/>
        <v>0</v>
      </c>
      <c r="AH311" s="93" t="b">
        <f t="shared" si="56"/>
        <v>0</v>
      </c>
      <c r="AI311" s="130" t="str">
        <f t="shared" si="57"/>
        <v/>
      </c>
      <c r="AJ311" s="116">
        <f t="shared" si="58"/>
        <v>0</v>
      </c>
      <c r="AK311" s="130" t="str">
        <f t="shared" si="60"/>
        <v/>
      </c>
      <c r="AL311" s="110"/>
    </row>
    <row r="312" spans="2:38" x14ac:dyDescent="0.25">
      <c r="B312" s="25" t="str">
        <f>IFERROR(INDEX('1 - Project Details and Scoring'!$B$18:$B$501,(MATCH('2 - Planting Details'!$Z312,'1 - Project Details and Scoring'!$C$18:C$501,0))),"")</f>
        <v/>
      </c>
      <c r="C312" s="38"/>
      <c r="D312" s="25" t="str">
        <f>IFERROR(INDEX('1 - Project Details and Scoring'!$D$18:$D$501,(MATCH('2 - Planting Details'!$Z312,'1 - Project Details and Scoring'!$C$18:C$501,0))),"")</f>
        <v/>
      </c>
      <c r="E312" s="195"/>
      <c r="F312" s="196"/>
      <c r="G312" s="38"/>
      <c r="H312" s="38"/>
      <c r="I312" s="177">
        <f t="shared" si="50"/>
        <v>0</v>
      </c>
      <c r="J312" s="48"/>
      <c r="K312" s="198"/>
      <c r="L312" s="197"/>
      <c r="M312" s="40"/>
      <c r="N312" s="40"/>
      <c r="O312" s="177">
        <f t="shared" si="51"/>
        <v>0</v>
      </c>
      <c r="P312" s="48"/>
      <c r="Q312" s="198"/>
      <c r="R312" s="197"/>
      <c r="S312" s="40"/>
      <c r="T312" s="40"/>
      <c r="U312" s="177">
        <f t="shared" si="52"/>
        <v>0</v>
      </c>
      <c r="V312" s="48"/>
      <c r="W312" s="198"/>
      <c r="X312" s="199">
        <f t="shared" si="61"/>
        <v>0</v>
      </c>
      <c r="Y312" s="178" t="str">
        <f t="shared" si="59"/>
        <v/>
      </c>
      <c r="Z312" s="22">
        <f t="shared" si="53"/>
        <v>0</v>
      </c>
      <c r="AA312" s="22" t="str">
        <f t="shared" si="54"/>
        <v/>
      </c>
      <c r="AG312" s="43" t="b">
        <f t="shared" si="55"/>
        <v>0</v>
      </c>
      <c r="AH312" s="93" t="b">
        <f t="shared" si="56"/>
        <v>0</v>
      </c>
      <c r="AI312" s="130" t="str">
        <f t="shared" si="57"/>
        <v/>
      </c>
      <c r="AJ312" s="116">
        <f t="shared" si="58"/>
        <v>0</v>
      </c>
      <c r="AK312" s="130" t="str">
        <f t="shared" si="60"/>
        <v/>
      </c>
      <c r="AL312" s="110"/>
    </row>
    <row r="313" spans="2:38" x14ac:dyDescent="0.25">
      <c r="B313" s="25" t="str">
        <f>IFERROR(INDEX('1 - Project Details and Scoring'!$B$18:$B$501,(MATCH('2 - Planting Details'!$Z313,'1 - Project Details and Scoring'!$C$18:C$501,0))),"")</f>
        <v/>
      </c>
      <c r="C313" s="38"/>
      <c r="D313" s="25" t="str">
        <f>IFERROR(INDEX('1 - Project Details and Scoring'!$D$18:$D$501,(MATCH('2 - Planting Details'!$Z313,'1 - Project Details and Scoring'!$C$18:C$501,0))),"")</f>
        <v/>
      </c>
      <c r="E313" s="195"/>
      <c r="F313" s="196"/>
      <c r="G313" s="38"/>
      <c r="H313" s="38"/>
      <c r="I313" s="177">
        <f t="shared" si="50"/>
        <v>0</v>
      </c>
      <c r="J313" s="48"/>
      <c r="K313" s="198"/>
      <c r="L313" s="197"/>
      <c r="M313" s="40"/>
      <c r="N313" s="40"/>
      <c r="O313" s="177">
        <f t="shared" si="51"/>
        <v>0</v>
      </c>
      <c r="P313" s="48"/>
      <c r="Q313" s="198"/>
      <c r="R313" s="197"/>
      <c r="S313" s="40"/>
      <c r="T313" s="40"/>
      <c r="U313" s="177">
        <f t="shared" si="52"/>
        <v>0</v>
      </c>
      <c r="V313" s="48"/>
      <c r="W313" s="198"/>
      <c r="X313" s="199">
        <f t="shared" si="61"/>
        <v>0</v>
      </c>
      <c r="Y313" s="178" t="str">
        <f t="shared" si="59"/>
        <v/>
      </c>
      <c r="Z313" s="22">
        <f t="shared" si="53"/>
        <v>0</v>
      </c>
      <c r="AA313" s="22" t="str">
        <f t="shared" si="54"/>
        <v/>
      </c>
      <c r="AG313" s="43" t="b">
        <f t="shared" si="55"/>
        <v>0</v>
      </c>
      <c r="AH313" s="93" t="b">
        <f t="shared" si="56"/>
        <v>0</v>
      </c>
      <c r="AI313" s="130" t="str">
        <f t="shared" si="57"/>
        <v/>
      </c>
      <c r="AJ313" s="116">
        <f t="shared" si="58"/>
        <v>0</v>
      </c>
      <c r="AK313" s="130" t="str">
        <f t="shared" si="60"/>
        <v/>
      </c>
      <c r="AL313" s="110"/>
    </row>
    <row r="314" spans="2:38" x14ac:dyDescent="0.25">
      <c r="B314" s="25" t="str">
        <f>IFERROR(INDEX('1 - Project Details and Scoring'!$B$18:$B$501,(MATCH('2 - Planting Details'!$Z314,'1 - Project Details and Scoring'!$C$18:C$501,0))),"")</f>
        <v/>
      </c>
      <c r="C314" s="38"/>
      <c r="D314" s="25" t="str">
        <f>IFERROR(INDEX('1 - Project Details and Scoring'!$D$18:$D$501,(MATCH('2 - Planting Details'!$Z314,'1 - Project Details and Scoring'!$C$18:C$501,0))),"")</f>
        <v/>
      </c>
      <c r="E314" s="195"/>
      <c r="F314" s="196"/>
      <c r="G314" s="38"/>
      <c r="H314" s="38"/>
      <c r="I314" s="177">
        <f t="shared" si="50"/>
        <v>0</v>
      </c>
      <c r="J314" s="48"/>
      <c r="K314" s="198"/>
      <c r="L314" s="197"/>
      <c r="M314" s="40"/>
      <c r="N314" s="40"/>
      <c r="O314" s="177">
        <f t="shared" si="51"/>
        <v>0</v>
      </c>
      <c r="P314" s="48"/>
      <c r="Q314" s="198"/>
      <c r="R314" s="197"/>
      <c r="S314" s="40"/>
      <c r="T314" s="40"/>
      <c r="U314" s="177">
        <f t="shared" si="52"/>
        <v>0</v>
      </c>
      <c r="V314" s="48"/>
      <c r="W314" s="198"/>
      <c r="X314" s="199">
        <f t="shared" si="61"/>
        <v>0</v>
      </c>
      <c r="Y314" s="178" t="str">
        <f t="shared" si="59"/>
        <v/>
      </c>
      <c r="Z314" s="22">
        <f t="shared" si="53"/>
        <v>0</v>
      </c>
      <c r="AA314" s="22" t="str">
        <f t="shared" si="54"/>
        <v/>
      </c>
      <c r="AG314" s="43" t="b">
        <f t="shared" si="55"/>
        <v>0</v>
      </c>
      <c r="AH314" s="93" t="b">
        <f t="shared" si="56"/>
        <v>0</v>
      </c>
      <c r="AI314" s="130" t="str">
        <f t="shared" si="57"/>
        <v/>
      </c>
      <c r="AJ314" s="116">
        <f t="shared" si="58"/>
        <v>0</v>
      </c>
      <c r="AK314" s="130" t="str">
        <f t="shared" si="60"/>
        <v/>
      </c>
      <c r="AL314" s="110"/>
    </row>
    <row r="315" spans="2:38" x14ac:dyDescent="0.25">
      <c r="B315" s="25" t="str">
        <f>IFERROR(INDEX('1 - Project Details and Scoring'!$B$18:$B$501,(MATCH('2 - Planting Details'!$Z315,'1 - Project Details and Scoring'!$C$18:C$501,0))),"")</f>
        <v/>
      </c>
      <c r="C315" s="38"/>
      <c r="D315" s="25" t="str">
        <f>IFERROR(INDEX('1 - Project Details and Scoring'!$D$18:$D$501,(MATCH('2 - Planting Details'!$Z315,'1 - Project Details and Scoring'!$C$18:C$501,0))),"")</f>
        <v/>
      </c>
      <c r="E315" s="195"/>
      <c r="F315" s="196"/>
      <c r="G315" s="38"/>
      <c r="H315" s="38"/>
      <c r="I315" s="177">
        <f t="shared" si="50"/>
        <v>0</v>
      </c>
      <c r="J315" s="48"/>
      <c r="K315" s="198"/>
      <c r="L315" s="197"/>
      <c r="M315" s="40"/>
      <c r="N315" s="40"/>
      <c r="O315" s="177">
        <f t="shared" si="51"/>
        <v>0</v>
      </c>
      <c r="P315" s="48"/>
      <c r="Q315" s="198"/>
      <c r="R315" s="197"/>
      <c r="S315" s="40"/>
      <c r="T315" s="40"/>
      <c r="U315" s="177">
        <f t="shared" si="52"/>
        <v>0</v>
      </c>
      <c r="V315" s="48"/>
      <c r="W315" s="198"/>
      <c r="X315" s="199">
        <f t="shared" si="61"/>
        <v>0</v>
      </c>
      <c r="Y315" s="178" t="str">
        <f t="shared" si="59"/>
        <v/>
      </c>
      <c r="Z315" s="22">
        <f t="shared" si="53"/>
        <v>0</v>
      </c>
      <c r="AA315" s="22" t="str">
        <f t="shared" si="54"/>
        <v/>
      </c>
      <c r="AG315" s="43" t="b">
        <f t="shared" si="55"/>
        <v>0</v>
      </c>
      <c r="AH315" s="93" t="b">
        <f t="shared" si="56"/>
        <v>0</v>
      </c>
      <c r="AI315" s="130" t="str">
        <f t="shared" si="57"/>
        <v/>
      </c>
      <c r="AJ315" s="116">
        <f t="shared" si="58"/>
        <v>0</v>
      </c>
      <c r="AK315" s="130" t="str">
        <f t="shared" si="60"/>
        <v/>
      </c>
      <c r="AL315" s="110"/>
    </row>
    <row r="316" spans="2:38" x14ac:dyDescent="0.25">
      <c r="B316" s="25" t="str">
        <f>IFERROR(INDEX('1 - Project Details and Scoring'!$B$18:$B$501,(MATCH('2 - Planting Details'!$Z316,'1 - Project Details and Scoring'!$C$18:C$501,0))),"")</f>
        <v/>
      </c>
      <c r="C316" s="38"/>
      <c r="D316" s="25" t="str">
        <f>IFERROR(INDEX('1 - Project Details and Scoring'!$D$18:$D$501,(MATCH('2 - Planting Details'!$Z316,'1 - Project Details and Scoring'!$C$18:C$501,0))),"")</f>
        <v/>
      </c>
      <c r="E316" s="195"/>
      <c r="F316" s="196"/>
      <c r="G316" s="38"/>
      <c r="H316" s="38"/>
      <c r="I316" s="177">
        <f t="shared" si="50"/>
        <v>0</v>
      </c>
      <c r="J316" s="48"/>
      <c r="K316" s="198"/>
      <c r="L316" s="197"/>
      <c r="M316" s="40"/>
      <c r="N316" s="40"/>
      <c r="O316" s="177">
        <f t="shared" si="51"/>
        <v>0</v>
      </c>
      <c r="P316" s="48"/>
      <c r="Q316" s="198"/>
      <c r="R316" s="197"/>
      <c r="S316" s="40"/>
      <c r="T316" s="40"/>
      <c r="U316" s="177">
        <f t="shared" si="52"/>
        <v>0</v>
      </c>
      <c r="V316" s="48"/>
      <c r="W316" s="198"/>
      <c r="X316" s="199">
        <f t="shared" si="61"/>
        <v>0</v>
      </c>
      <c r="Y316" s="178" t="str">
        <f t="shared" si="59"/>
        <v/>
      </c>
      <c r="Z316" s="22">
        <f t="shared" si="53"/>
        <v>0</v>
      </c>
      <c r="AA316" s="22" t="str">
        <f t="shared" si="54"/>
        <v/>
      </c>
      <c r="AG316" s="43" t="b">
        <f t="shared" si="55"/>
        <v>0</v>
      </c>
      <c r="AH316" s="93" t="b">
        <f t="shared" si="56"/>
        <v>0</v>
      </c>
      <c r="AI316" s="130" t="str">
        <f t="shared" si="57"/>
        <v/>
      </c>
      <c r="AJ316" s="116">
        <f t="shared" si="58"/>
        <v>0</v>
      </c>
      <c r="AK316" s="130" t="str">
        <f t="shared" si="60"/>
        <v/>
      </c>
      <c r="AL316" s="110"/>
    </row>
    <row r="317" spans="2:38" x14ac:dyDescent="0.25">
      <c r="B317" s="25" t="str">
        <f>IFERROR(INDEX('1 - Project Details and Scoring'!$B$18:$B$501,(MATCH('2 - Planting Details'!$Z317,'1 - Project Details and Scoring'!$C$18:C$501,0))),"")</f>
        <v/>
      </c>
      <c r="C317" s="38"/>
      <c r="D317" s="25" t="str">
        <f>IFERROR(INDEX('1 - Project Details and Scoring'!$D$18:$D$501,(MATCH('2 - Planting Details'!$Z317,'1 - Project Details and Scoring'!$C$18:C$501,0))),"")</f>
        <v/>
      </c>
      <c r="E317" s="195"/>
      <c r="F317" s="196"/>
      <c r="G317" s="38"/>
      <c r="H317" s="38"/>
      <c r="I317" s="177">
        <f t="shared" si="50"/>
        <v>0</v>
      </c>
      <c r="J317" s="48"/>
      <c r="K317" s="198"/>
      <c r="L317" s="197"/>
      <c r="M317" s="40"/>
      <c r="N317" s="40"/>
      <c r="O317" s="177">
        <f t="shared" si="51"/>
        <v>0</v>
      </c>
      <c r="P317" s="48"/>
      <c r="Q317" s="198"/>
      <c r="R317" s="197"/>
      <c r="S317" s="40"/>
      <c r="T317" s="40"/>
      <c r="U317" s="177">
        <f t="shared" si="52"/>
        <v>0</v>
      </c>
      <c r="V317" s="48"/>
      <c r="W317" s="198"/>
      <c r="X317" s="199">
        <f t="shared" si="61"/>
        <v>0</v>
      </c>
      <c r="Y317" s="178" t="str">
        <f t="shared" si="59"/>
        <v/>
      </c>
      <c r="Z317" s="22">
        <f t="shared" si="53"/>
        <v>0</v>
      </c>
      <c r="AA317" s="22" t="str">
        <f t="shared" si="54"/>
        <v/>
      </c>
      <c r="AG317" s="43" t="b">
        <f t="shared" si="55"/>
        <v>0</v>
      </c>
      <c r="AH317" s="93" t="b">
        <f t="shared" si="56"/>
        <v>0</v>
      </c>
      <c r="AI317" s="130" t="str">
        <f t="shared" si="57"/>
        <v/>
      </c>
      <c r="AJ317" s="116">
        <f t="shared" si="58"/>
        <v>0</v>
      </c>
      <c r="AK317" s="130" t="str">
        <f t="shared" si="60"/>
        <v/>
      </c>
      <c r="AL317" s="110"/>
    </row>
    <row r="318" spans="2:38" x14ac:dyDescent="0.25">
      <c r="B318" s="25" t="str">
        <f>IFERROR(INDEX('1 - Project Details and Scoring'!$B$18:$B$501,(MATCH('2 - Planting Details'!$Z318,'1 - Project Details and Scoring'!$C$18:C$501,0))),"")</f>
        <v/>
      </c>
      <c r="C318" s="38"/>
      <c r="D318" s="25" t="str">
        <f>IFERROR(INDEX('1 - Project Details and Scoring'!$D$18:$D$501,(MATCH('2 - Planting Details'!$Z318,'1 - Project Details and Scoring'!$C$18:C$501,0))),"")</f>
        <v/>
      </c>
      <c r="E318" s="195"/>
      <c r="F318" s="196"/>
      <c r="G318" s="38"/>
      <c r="H318" s="38"/>
      <c r="I318" s="177">
        <f t="shared" si="50"/>
        <v>0</v>
      </c>
      <c r="J318" s="48"/>
      <c r="K318" s="198"/>
      <c r="L318" s="197"/>
      <c r="M318" s="40"/>
      <c r="N318" s="40"/>
      <c r="O318" s="177">
        <f t="shared" si="51"/>
        <v>0</v>
      </c>
      <c r="P318" s="48"/>
      <c r="Q318" s="198"/>
      <c r="R318" s="197"/>
      <c r="S318" s="40"/>
      <c r="T318" s="40"/>
      <c r="U318" s="177">
        <f t="shared" si="52"/>
        <v>0</v>
      </c>
      <c r="V318" s="48"/>
      <c r="W318" s="198"/>
      <c r="X318" s="199">
        <f t="shared" si="61"/>
        <v>0</v>
      </c>
      <c r="Y318" s="178" t="str">
        <f t="shared" si="59"/>
        <v/>
      </c>
      <c r="Z318" s="22">
        <f t="shared" si="53"/>
        <v>0</v>
      </c>
      <c r="AA318" s="22" t="str">
        <f t="shared" si="54"/>
        <v/>
      </c>
      <c r="AG318" s="43" t="b">
        <f t="shared" si="55"/>
        <v>0</v>
      </c>
      <c r="AH318" s="93" t="b">
        <f t="shared" si="56"/>
        <v>0</v>
      </c>
      <c r="AI318" s="130" t="str">
        <f t="shared" si="57"/>
        <v/>
      </c>
      <c r="AJ318" s="116">
        <f t="shared" si="58"/>
        <v>0</v>
      </c>
      <c r="AK318" s="130" t="str">
        <f t="shared" si="60"/>
        <v/>
      </c>
      <c r="AL318" s="110"/>
    </row>
    <row r="319" spans="2:38" x14ac:dyDescent="0.25">
      <c r="B319" s="25" t="str">
        <f>IFERROR(INDEX('1 - Project Details and Scoring'!$B$18:$B$501,(MATCH('2 - Planting Details'!$Z319,'1 - Project Details and Scoring'!$C$18:C$501,0))),"")</f>
        <v/>
      </c>
      <c r="C319" s="38"/>
      <c r="D319" s="25" t="str">
        <f>IFERROR(INDEX('1 - Project Details and Scoring'!$D$18:$D$501,(MATCH('2 - Planting Details'!$Z319,'1 - Project Details and Scoring'!$C$18:C$501,0))),"")</f>
        <v/>
      </c>
      <c r="E319" s="195"/>
      <c r="F319" s="196"/>
      <c r="G319" s="38"/>
      <c r="H319" s="38"/>
      <c r="I319" s="177">
        <f t="shared" si="50"/>
        <v>0</v>
      </c>
      <c r="J319" s="48"/>
      <c r="K319" s="198"/>
      <c r="L319" s="197"/>
      <c r="M319" s="40"/>
      <c r="N319" s="40"/>
      <c r="O319" s="177">
        <f t="shared" si="51"/>
        <v>0</v>
      </c>
      <c r="P319" s="48"/>
      <c r="Q319" s="198"/>
      <c r="R319" s="197"/>
      <c r="S319" s="40"/>
      <c r="T319" s="40"/>
      <c r="U319" s="177">
        <f t="shared" si="52"/>
        <v>0</v>
      </c>
      <c r="V319" s="48"/>
      <c r="W319" s="198"/>
      <c r="X319" s="199">
        <f t="shared" si="61"/>
        <v>0</v>
      </c>
      <c r="Y319" s="178" t="str">
        <f t="shared" si="59"/>
        <v/>
      </c>
      <c r="Z319" s="22">
        <f t="shared" si="53"/>
        <v>0</v>
      </c>
      <c r="AA319" s="22" t="str">
        <f t="shared" si="54"/>
        <v/>
      </c>
      <c r="AG319" s="43" t="b">
        <f t="shared" si="55"/>
        <v>0</v>
      </c>
      <c r="AH319" s="93" t="b">
        <f t="shared" si="56"/>
        <v>0</v>
      </c>
      <c r="AI319" s="130" t="str">
        <f t="shared" si="57"/>
        <v/>
      </c>
      <c r="AJ319" s="116">
        <f t="shared" si="58"/>
        <v>0</v>
      </c>
      <c r="AK319" s="130" t="str">
        <f t="shared" si="60"/>
        <v/>
      </c>
      <c r="AL319" s="110"/>
    </row>
    <row r="320" spans="2:38" x14ac:dyDescent="0.25">
      <c r="B320" s="25" t="str">
        <f>IFERROR(INDEX('1 - Project Details and Scoring'!$B$18:$B$501,(MATCH('2 - Planting Details'!$Z320,'1 - Project Details and Scoring'!$C$18:C$501,0))),"")</f>
        <v/>
      </c>
      <c r="C320" s="38"/>
      <c r="D320" s="25" t="str">
        <f>IFERROR(INDEX('1 - Project Details and Scoring'!$D$18:$D$501,(MATCH('2 - Planting Details'!$Z320,'1 - Project Details and Scoring'!$C$18:C$501,0))),"")</f>
        <v/>
      </c>
      <c r="E320" s="195"/>
      <c r="F320" s="196"/>
      <c r="G320" s="38"/>
      <c r="H320" s="38"/>
      <c r="I320" s="177">
        <f t="shared" si="50"/>
        <v>0</v>
      </c>
      <c r="J320" s="48"/>
      <c r="K320" s="198"/>
      <c r="L320" s="197"/>
      <c r="M320" s="40"/>
      <c r="N320" s="40"/>
      <c r="O320" s="177">
        <f t="shared" si="51"/>
        <v>0</v>
      </c>
      <c r="P320" s="48"/>
      <c r="Q320" s="198"/>
      <c r="R320" s="197"/>
      <c r="S320" s="40"/>
      <c r="T320" s="40"/>
      <c r="U320" s="177">
        <f t="shared" si="52"/>
        <v>0</v>
      </c>
      <c r="V320" s="48"/>
      <c r="W320" s="198"/>
      <c r="X320" s="199">
        <f t="shared" si="61"/>
        <v>0</v>
      </c>
      <c r="Y320" s="178" t="str">
        <f t="shared" si="59"/>
        <v/>
      </c>
      <c r="Z320" s="22">
        <f t="shared" si="53"/>
        <v>0</v>
      </c>
      <c r="AA320" s="22" t="str">
        <f t="shared" si="54"/>
        <v/>
      </c>
      <c r="AG320" s="43" t="b">
        <f t="shared" si="55"/>
        <v>0</v>
      </c>
      <c r="AH320" s="93" t="b">
        <f t="shared" si="56"/>
        <v>0</v>
      </c>
      <c r="AI320" s="130" t="str">
        <f t="shared" si="57"/>
        <v/>
      </c>
      <c r="AJ320" s="116">
        <f t="shared" si="58"/>
        <v>0</v>
      </c>
      <c r="AK320" s="130" t="str">
        <f t="shared" si="60"/>
        <v/>
      </c>
      <c r="AL320" s="110"/>
    </row>
    <row r="321" spans="2:38" x14ac:dyDescent="0.25">
      <c r="B321" s="25" t="str">
        <f>IFERROR(INDEX('1 - Project Details and Scoring'!$B$18:$B$501,(MATCH('2 - Planting Details'!$Z321,'1 - Project Details and Scoring'!$C$18:C$501,0))),"")</f>
        <v/>
      </c>
      <c r="C321" s="38"/>
      <c r="D321" s="25" t="str">
        <f>IFERROR(INDEX('1 - Project Details and Scoring'!$D$18:$D$501,(MATCH('2 - Planting Details'!$Z321,'1 - Project Details and Scoring'!$C$18:C$501,0))),"")</f>
        <v/>
      </c>
      <c r="E321" s="195"/>
      <c r="F321" s="196"/>
      <c r="G321" s="38"/>
      <c r="H321" s="38"/>
      <c r="I321" s="177">
        <f t="shared" si="50"/>
        <v>0</v>
      </c>
      <c r="J321" s="48"/>
      <c r="K321" s="198"/>
      <c r="L321" s="197"/>
      <c r="M321" s="40"/>
      <c r="N321" s="40"/>
      <c r="O321" s="177">
        <f t="shared" si="51"/>
        <v>0</v>
      </c>
      <c r="P321" s="48"/>
      <c r="Q321" s="198"/>
      <c r="R321" s="197"/>
      <c r="S321" s="40"/>
      <c r="T321" s="40"/>
      <c r="U321" s="177">
        <f t="shared" si="52"/>
        <v>0</v>
      </c>
      <c r="V321" s="48"/>
      <c r="W321" s="198"/>
      <c r="X321" s="199">
        <f t="shared" si="61"/>
        <v>0</v>
      </c>
      <c r="Y321" s="178" t="str">
        <f t="shared" si="59"/>
        <v/>
      </c>
      <c r="Z321" s="22">
        <f t="shared" si="53"/>
        <v>0</v>
      </c>
      <c r="AA321" s="22" t="str">
        <f t="shared" si="54"/>
        <v/>
      </c>
      <c r="AG321" s="43" t="b">
        <f t="shared" si="55"/>
        <v>0</v>
      </c>
      <c r="AH321" s="93" t="b">
        <f t="shared" si="56"/>
        <v>0</v>
      </c>
      <c r="AI321" s="130" t="str">
        <f t="shared" si="57"/>
        <v/>
      </c>
      <c r="AJ321" s="116">
        <f t="shared" si="58"/>
        <v>0</v>
      </c>
      <c r="AK321" s="130" t="str">
        <f t="shared" si="60"/>
        <v/>
      </c>
      <c r="AL321" s="110"/>
    </row>
    <row r="322" spans="2:38" x14ac:dyDescent="0.25">
      <c r="B322" s="25" t="str">
        <f>IFERROR(INDEX('1 - Project Details and Scoring'!$B$18:$B$501,(MATCH('2 - Planting Details'!$Z322,'1 - Project Details and Scoring'!$C$18:C$501,0))),"")</f>
        <v/>
      </c>
      <c r="C322" s="38"/>
      <c r="D322" s="25" t="str">
        <f>IFERROR(INDEX('1 - Project Details and Scoring'!$D$18:$D$501,(MATCH('2 - Planting Details'!$Z322,'1 - Project Details and Scoring'!$C$18:C$501,0))),"")</f>
        <v/>
      </c>
      <c r="E322" s="195"/>
      <c r="F322" s="196"/>
      <c r="G322" s="38"/>
      <c r="H322" s="38"/>
      <c r="I322" s="177">
        <f t="shared" si="50"/>
        <v>0</v>
      </c>
      <c r="J322" s="48"/>
      <c r="K322" s="198"/>
      <c r="L322" s="197"/>
      <c r="M322" s="40"/>
      <c r="N322" s="40"/>
      <c r="O322" s="177">
        <f t="shared" si="51"/>
        <v>0</v>
      </c>
      <c r="P322" s="48"/>
      <c r="Q322" s="198"/>
      <c r="R322" s="197"/>
      <c r="S322" s="40"/>
      <c r="T322" s="40"/>
      <c r="U322" s="177">
        <f t="shared" si="52"/>
        <v>0</v>
      </c>
      <c r="V322" s="48"/>
      <c r="W322" s="198"/>
      <c r="X322" s="199">
        <f t="shared" si="61"/>
        <v>0</v>
      </c>
      <c r="Y322" s="178" t="str">
        <f t="shared" si="59"/>
        <v/>
      </c>
      <c r="Z322" s="22">
        <f t="shared" si="53"/>
        <v>0</v>
      </c>
      <c r="AA322" s="22" t="str">
        <f t="shared" si="54"/>
        <v/>
      </c>
      <c r="AG322" s="43" t="b">
        <f t="shared" si="55"/>
        <v>0</v>
      </c>
      <c r="AH322" s="93" t="b">
        <f t="shared" si="56"/>
        <v>0</v>
      </c>
      <c r="AI322" s="130" t="str">
        <f t="shared" si="57"/>
        <v/>
      </c>
      <c r="AJ322" s="116">
        <f t="shared" si="58"/>
        <v>0</v>
      </c>
      <c r="AK322" s="130" t="str">
        <f t="shared" si="60"/>
        <v/>
      </c>
      <c r="AL322" s="110"/>
    </row>
    <row r="323" spans="2:38" x14ac:dyDescent="0.25">
      <c r="B323" s="25" t="str">
        <f>IFERROR(INDEX('1 - Project Details and Scoring'!$B$18:$B$501,(MATCH('2 - Planting Details'!$Z323,'1 - Project Details and Scoring'!$C$18:C$501,0))),"")</f>
        <v/>
      </c>
      <c r="C323" s="38"/>
      <c r="D323" s="25" t="str">
        <f>IFERROR(INDEX('1 - Project Details and Scoring'!$D$18:$D$501,(MATCH('2 - Planting Details'!$Z323,'1 - Project Details and Scoring'!$C$18:C$501,0))),"")</f>
        <v/>
      </c>
      <c r="E323" s="195"/>
      <c r="F323" s="196"/>
      <c r="G323" s="38"/>
      <c r="H323" s="38"/>
      <c r="I323" s="177">
        <f t="shared" si="50"/>
        <v>0</v>
      </c>
      <c r="J323" s="48"/>
      <c r="K323" s="198"/>
      <c r="L323" s="197"/>
      <c r="M323" s="40"/>
      <c r="N323" s="40"/>
      <c r="O323" s="177">
        <f t="shared" si="51"/>
        <v>0</v>
      </c>
      <c r="P323" s="48"/>
      <c r="Q323" s="198"/>
      <c r="R323" s="197"/>
      <c r="S323" s="40"/>
      <c r="T323" s="40"/>
      <c r="U323" s="177">
        <f t="shared" si="52"/>
        <v>0</v>
      </c>
      <c r="V323" s="48"/>
      <c r="W323" s="198"/>
      <c r="X323" s="199">
        <f t="shared" si="61"/>
        <v>0</v>
      </c>
      <c r="Y323" s="178" t="str">
        <f t="shared" si="59"/>
        <v/>
      </c>
      <c r="Z323" s="22">
        <f t="shared" si="53"/>
        <v>0</v>
      </c>
      <c r="AA323" s="22" t="str">
        <f t="shared" si="54"/>
        <v/>
      </c>
      <c r="AG323" s="43" t="b">
        <f t="shared" si="55"/>
        <v>0</v>
      </c>
      <c r="AH323" s="93" t="b">
        <f t="shared" si="56"/>
        <v>0</v>
      </c>
      <c r="AI323" s="130" t="str">
        <f t="shared" si="57"/>
        <v/>
      </c>
      <c r="AJ323" s="116">
        <f t="shared" si="58"/>
        <v>0</v>
      </c>
      <c r="AK323" s="130" t="str">
        <f t="shared" si="60"/>
        <v/>
      </c>
      <c r="AL323" s="110"/>
    </row>
    <row r="324" spans="2:38" x14ac:dyDescent="0.25">
      <c r="B324" s="25" t="str">
        <f>IFERROR(INDEX('1 - Project Details and Scoring'!$B$18:$B$501,(MATCH('2 - Planting Details'!$Z324,'1 - Project Details and Scoring'!$C$18:C$501,0))),"")</f>
        <v/>
      </c>
      <c r="C324" s="38"/>
      <c r="D324" s="25" t="str">
        <f>IFERROR(INDEX('1 - Project Details and Scoring'!$D$18:$D$501,(MATCH('2 - Planting Details'!$Z324,'1 - Project Details and Scoring'!$C$18:C$501,0))),"")</f>
        <v/>
      </c>
      <c r="E324" s="195"/>
      <c r="F324" s="196"/>
      <c r="G324" s="38"/>
      <c r="H324" s="38"/>
      <c r="I324" s="177">
        <f t="shared" si="50"/>
        <v>0</v>
      </c>
      <c r="J324" s="48"/>
      <c r="K324" s="198"/>
      <c r="L324" s="197"/>
      <c r="M324" s="40"/>
      <c r="N324" s="40"/>
      <c r="O324" s="177">
        <f t="shared" si="51"/>
        <v>0</v>
      </c>
      <c r="P324" s="48"/>
      <c r="Q324" s="198"/>
      <c r="R324" s="197"/>
      <c r="S324" s="40"/>
      <c r="T324" s="40"/>
      <c r="U324" s="177">
        <f t="shared" si="52"/>
        <v>0</v>
      </c>
      <c r="V324" s="48"/>
      <c r="W324" s="198"/>
      <c r="X324" s="199">
        <f t="shared" si="61"/>
        <v>0</v>
      </c>
      <c r="Y324" s="178" t="str">
        <f t="shared" si="59"/>
        <v/>
      </c>
      <c r="Z324" s="22">
        <f t="shared" si="53"/>
        <v>0</v>
      </c>
      <c r="AA324" s="22" t="str">
        <f t="shared" si="54"/>
        <v/>
      </c>
      <c r="AG324" s="43" t="b">
        <f t="shared" si="55"/>
        <v>0</v>
      </c>
      <c r="AH324" s="93" t="b">
        <f t="shared" si="56"/>
        <v>0</v>
      </c>
      <c r="AI324" s="130" t="str">
        <f t="shared" si="57"/>
        <v/>
      </c>
      <c r="AJ324" s="116">
        <f t="shared" si="58"/>
        <v>0</v>
      </c>
      <c r="AK324" s="130" t="str">
        <f t="shared" si="60"/>
        <v/>
      </c>
      <c r="AL324" s="110"/>
    </row>
    <row r="325" spans="2:38" x14ac:dyDescent="0.25">
      <c r="B325" s="25" t="str">
        <f>IFERROR(INDEX('1 - Project Details and Scoring'!$B$18:$B$501,(MATCH('2 - Planting Details'!$Z325,'1 - Project Details and Scoring'!$C$18:C$501,0))),"")</f>
        <v/>
      </c>
      <c r="C325" s="38"/>
      <c r="D325" s="25" t="str">
        <f>IFERROR(INDEX('1 - Project Details and Scoring'!$D$18:$D$501,(MATCH('2 - Planting Details'!$Z325,'1 - Project Details and Scoring'!$C$18:C$501,0))),"")</f>
        <v/>
      </c>
      <c r="E325" s="195"/>
      <c r="F325" s="196"/>
      <c r="G325" s="38"/>
      <c r="H325" s="38"/>
      <c r="I325" s="177">
        <f t="shared" si="50"/>
        <v>0</v>
      </c>
      <c r="J325" s="48"/>
      <c r="K325" s="198"/>
      <c r="L325" s="197"/>
      <c r="M325" s="40"/>
      <c r="N325" s="40"/>
      <c r="O325" s="177">
        <f t="shared" si="51"/>
        <v>0</v>
      </c>
      <c r="P325" s="48"/>
      <c r="Q325" s="198"/>
      <c r="R325" s="197"/>
      <c r="S325" s="40"/>
      <c r="T325" s="40"/>
      <c r="U325" s="177">
        <f t="shared" si="52"/>
        <v>0</v>
      </c>
      <c r="V325" s="48"/>
      <c r="W325" s="198"/>
      <c r="X325" s="199">
        <f t="shared" si="61"/>
        <v>0</v>
      </c>
      <c r="Y325" s="178" t="str">
        <f t="shared" si="59"/>
        <v/>
      </c>
      <c r="Z325" s="22">
        <f t="shared" si="53"/>
        <v>0</v>
      </c>
      <c r="AA325" s="22" t="str">
        <f t="shared" si="54"/>
        <v/>
      </c>
      <c r="AG325" s="43" t="b">
        <f t="shared" si="55"/>
        <v>0</v>
      </c>
      <c r="AH325" s="93" t="b">
        <f t="shared" si="56"/>
        <v>0</v>
      </c>
      <c r="AI325" s="130" t="str">
        <f t="shared" si="57"/>
        <v/>
      </c>
      <c r="AJ325" s="116">
        <f t="shared" si="58"/>
        <v>0</v>
      </c>
      <c r="AK325" s="130" t="str">
        <f t="shared" si="60"/>
        <v/>
      </c>
      <c r="AL325" s="110"/>
    </row>
    <row r="326" spans="2:38" x14ac:dyDescent="0.25">
      <c r="B326" s="25" t="str">
        <f>IFERROR(INDEX('1 - Project Details and Scoring'!$B$18:$B$501,(MATCH('2 - Planting Details'!$Z326,'1 - Project Details and Scoring'!$C$18:C$501,0))),"")</f>
        <v/>
      </c>
      <c r="C326" s="38"/>
      <c r="D326" s="25" t="str">
        <f>IFERROR(INDEX('1 - Project Details and Scoring'!$D$18:$D$501,(MATCH('2 - Planting Details'!$Z326,'1 - Project Details and Scoring'!$C$18:C$501,0))),"")</f>
        <v/>
      </c>
      <c r="E326" s="195"/>
      <c r="F326" s="196"/>
      <c r="G326" s="38"/>
      <c r="H326" s="38"/>
      <c r="I326" s="177">
        <f t="shared" si="50"/>
        <v>0</v>
      </c>
      <c r="J326" s="48"/>
      <c r="K326" s="198"/>
      <c r="L326" s="197"/>
      <c r="M326" s="40"/>
      <c r="N326" s="40"/>
      <c r="O326" s="177">
        <f t="shared" si="51"/>
        <v>0</v>
      </c>
      <c r="P326" s="48"/>
      <c r="Q326" s="198"/>
      <c r="R326" s="197"/>
      <c r="S326" s="40"/>
      <c r="T326" s="40"/>
      <c r="U326" s="177">
        <f t="shared" si="52"/>
        <v>0</v>
      </c>
      <c r="V326" s="48"/>
      <c r="W326" s="198"/>
      <c r="X326" s="199">
        <f t="shared" si="61"/>
        <v>0</v>
      </c>
      <c r="Y326" s="178" t="str">
        <f t="shared" si="59"/>
        <v/>
      </c>
      <c r="Z326" s="22">
        <f t="shared" si="53"/>
        <v>0</v>
      </c>
      <c r="AA326" s="22" t="str">
        <f t="shared" si="54"/>
        <v/>
      </c>
      <c r="AG326" s="43" t="b">
        <f t="shared" si="55"/>
        <v>0</v>
      </c>
      <c r="AH326" s="93" t="b">
        <f t="shared" si="56"/>
        <v>0</v>
      </c>
      <c r="AI326" s="130" t="str">
        <f t="shared" si="57"/>
        <v/>
      </c>
      <c r="AJ326" s="116">
        <f t="shared" si="58"/>
        <v>0</v>
      </c>
      <c r="AK326" s="130" t="str">
        <f t="shared" si="60"/>
        <v/>
      </c>
      <c r="AL326" s="110"/>
    </row>
    <row r="327" spans="2:38" x14ac:dyDescent="0.25">
      <c r="B327" s="25" t="str">
        <f>IFERROR(INDEX('1 - Project Details and Scoring'!$B$18:$B$501,(MATCH('2 - Planting Details'!$Z327,'1 - Project Details and Scoring'!$C$18:C$501,0))),"")</f>
        <v/>
      </c>
      <c r="C327" s="38"/>
      <c r="D327" s="25" t="str">
        <f>IFERROR(INDEX('1 - Project Details and Scoring'!$D$18:$D$501,(MATCH('2 - Planting Details'!$Z327,'1 - Project Details and Scoring'!$C$18:C$501,0))),"")</f>
        <v/>
      </c>
      <c r="E327" s="195"/>
      <c r="F327" s="196"/>
      <c r="G327" s="38"/>
      <c r="H327" s="38"/>
      <c r="I327" s="177">
        <f t="shared" si="50"/>
        <v>0</v>
      </c>
      <c r="J327" s="48"/>
      <c r="K327" s="198"/>
      <c r="L327" s="197"/>
      <c r="M327" s="40"/>
      <c r="N327" s="40"/>
      <c r="O327" s="177">
        <f t="shared" si="51"/>
        <v>0</v>
      </c>
      <c r="P327" s="48"/>
      <c r="Q327" s="198"/>
      <c r="R327" s="197"/>
      <c r="S327" s="40"/>
      <c r="T327" s="40"/>
      <c r="U327" s="177">
        <f t="shared" si="52"/>
        <v>0</v>
      </c>
      <c r="V327" s="48"/>
      <c r="W327" s="198"/>
      <c r="X327" s="199">
        <f t="shared" si="61"/>
        <v>0</v>
      </c>
      <c r="Y327" s="178" t="str">
        <f t="shared" si="59"/>
        <v/>
      </c>
      <c r="Z327" s="22">
        <f t="shared" si="53"/>
        <v>0</v>
      </c>
      <c r="AA327" s="22" t="str">
        <f t="shared" si="54"/>
        <v/>
      </c>
      <c r="AG327" s="43" t="b">
        <f t="shared" si="55"/>
        <v>0</v>
      </c>
      <c r="AH327" s="93" t="b">
        <f t="shared" si="56"/>
        <v>0</v>
      </c>
      <c r="AI327" s="130" t="str">
        <f t="shared" si="57"/>
        <v/>
      </c>
      <c r="AJ327" s="116">
        <f t="shared" si="58"/>
        <v>0</v>
      </c>
      <c r="AK327" s="130" t="str">
        <f t="shared" si="60"/>
        <v/>
      </c>
      <c r="AL327" s="110"/>
    </row>
    <row r="328" spans="2:38" x14ac:dyDescent="0.25">
      <c r="B328" s="25" t="str">
        <f>IFERROR(INDEX('1 - Project Details and Scoring'!$B$18:$B$501,(MATCH('2 - Planting Details'!$Z328,'1 - Project Details and Scoring'!$C$18:C$501,0))),"")</f>
        <v/>
      </c>
      <c r="C328" s="38"/>
      <c r="D328" s="25" t="str">
        <f>IFERROR(INDEX('1 - Project Details and Scoring'!$D$18:$D$501,(MATCH('2 - Planting Details'!$Z328,'1 - Project Details and Scoring'!$C$18:C$501,0))),"")</f>
        <v/>
      </c>
      <c r="E328" s="195"/>
      <c r="F328" s="196"/>
      <c r="G328" s="38"/>
      <c r="H328" s="38"/>
      <c r="I328" s="177">
        <f t="shared" si="50"/>
        <v>0</v>
      </c>
      <c r="J328" s="48"/>
      <c r="K328" s="198"/>
      <c r="L328" s="197"/>
      <c r="M328" s="40"/>
      <c r="N328" s="40"/>
      <c r="O328" s="177">
        <f t="shared" si="51"/>
        <v>0</v>
      </c>
      <c r="P328" s="48"/>
      <c r="Q328" s="198"/>
      <c r="R328" s="197"/>
      <c r="S328" s="40"/>
      <c r="T328" s="40"/>
      <c r="U328" s="177">
        <f t="shared" si="52"/>
        <v>0</v>
      </c>
      <c r="V328" s="48"/>
      <c r="W328" s="198"/>
      <c r="X328" s="199">
        <f t="shared" si="61"/>
        <v>0</v>
      </c>
      <c r="Y328" s="178" t="str">
        <f t="shared" si="59"/>
        <v/>
      </c>
      <c r="Z328" s="22">
        <f t="shared" si="53"/>
        <v>0</v>
      </c>
      <c r="AA328" s="22" t="str">
        <f t="shared" si="54"/>
        <v/>
      </c>
      <c r="AG328" s="43" t="b">
        <f t="shared" si="55"/>
        <v>0</v>
      </c>
      <c r="AH328" s="93" t="b">
        <f t="shared" si="56"/>
        <v>0</v>
      </c>
      <c r="AI328" s="130" t="str">
        <f t="shared" si="57"/>
        <v/>
      </c>
      <c r="AJ328" s="116">
        <f t="shared" si="58"/>
        <v>0</v>
      </c>
      <c r="AK328" s="130" t="str">
        <f t="shared" si="60"/>
        <v/>
      </c>
      <c r="AL328" s="110"/>
    </row>
    <row r="329" spans="2:38" x14ac:dyDescent="0.25">
      <c r="B329" s="25" t="str">
        <f>IFERROR(INDEX('1 - Project Details and Scoring'!$B$18:$B$501,(MATCH('2 - Planting Details'!$Z329,'1 - Project Details and Scoring'!$C$18:C$501,0))),"")</f>
        <v/>
      </c>
      <c r="C329" s="38"/>
      <c r="D329" s="25" t="str">
        <f>IFERROR(INDEX('1 - Project Details and Scoring'!$D$18:$D$501,(MATCH('2 - Planting Details'!$Z329,'1 - Project Details and Scoring'!$C$18:C$501,0))),"")</f>
        <v/>
      </c>
      <c r="E329" s="195"/>
      <c r="F329" s="196"/>
      <c r="G329" s="38"/>
      <c r="H329" s="38"/>
      <c r="I329" s="177">
        <f t="shared" si="50"/>
        <v>0</v>
      </c>
      <c r="J329" s="48"/>
      <c r="K329" s="198"/>
      <c r="L329" s="197"/>
      <c r="M329" s="40"/>
      <c r="N329" s="40"/>
      <c r="O329" s="177">
        <f t="shared" si="51"/>
        <v>0</v>
      </c>
      <c r="P329" s="48"/>
      <c r="Q329" s="198"/>
      <c r="R329" s="197"/>
      <c r="S329" s="40"/>
      <c r="T329" s="40"/>
      <c r="U329" s="177">
        <f t="shared" si="52"/>
        <v>0</v>
      </c>
      <c r="V329" s="48"/>
      <c r="W329" s="198"/>
      <c r="X329" s="199">
        <f t="shared" si="61"/>
        <v>0</v>
      </c>
      <c r="Y329" s="178" t="str">
        <f t="shared" si="59"/>
        <v/>
      </c>
      <c r="Z329" s="22">
        <f t="shared" si="53"/>
        <v>0</v>
      </c>
      <c r="AA329" s="22" t="str">
        <f t="shared" si="54"/>
        <v/>
      </c>
      <c r="AG329" s="43" t="b">
        <f t="shared" si="55"/>
        <v>0</v>
      </c>
      <c r="AH329" s="93" t="b">
        <f t="shared" si="56"/>
        <v>0</v>
      </c>
      <c r="AI329" s="130" t="str">
        <f t="shared" si="57"/>
        <v/>
      </c>
      <c r="AJ329" s="116">
        <f t="shared" si="58"/>
        <v>0</v>
      </c>
      <c r="AK329" s="130" t="str">
        <f t="shared" si="60"/>
        <v/>
      </c>
      <c r="AL329" s="110"/>
    </row>
    <row r="330" spans="2:38" x14ac:dyDescent="0.25">
      <c r="B330" s="25" t="str">
        <f>IFERROR(INDEX('1 - Project Details and Scoring'!$B$18:$B$501,(MATCH('2 - Planting Details'!$Z330,'1 - Project Details and Scoring'!$C$18:C$501,0))),"")</f>
        <v/>
      </c>
      <c r="C330" s="38"/>
      <c r="D330" s="25" t="str">
        <f>IFERROR(INDEX('1 - Project Details and Scoring'!$D$18:$D$501,(MATCH('2 - Planting Details'!$Z330,'1 - Project Details and Scoring'!$C$18:C$501,0))),"")</f>
        <v/>
      </c>
      <c r="E330" s="195"/>
      <c r="F330" s="196"/>
      <c r="G330" s="38"/>
      <c r="H330" s="38"/>
      <c r="I330" s="177">
        <f t="shared" si="50"/>
        <v>0</v>
      </c>
      <c r="J330" s="48"/>
      <c r="K330" s="198"/>
      <c r="L330" s="197"/>
      <c r="M330" s="40"/>
      <c r="N330" s="40"/>
      <c r="O330" s="177">
        <f t="shared" si="51"/>
        <v>0</v>
      </c>
      <c r="P330" s="48"/>
      <c r="Q330" s="198"/>
      <c r="R330" s="197"/>
      <c r="S330" s="40"/>
      <c r="T330" s="40"/>
      <c r="U330" s="177">
        <f t="shared" si="52"/>
        <v>0</v>
      </c>
      <c r="V330" s="48"/>
      <c r="W330" s="198"/>
      <c r="X330" s="199">
        <f t="shared" si="61"/>
        <v>0</v>
      </c>
      <c r="Y330" s="178" t="str">
        <f t="shared" si="59"/>
        <v/>
      </c>
      <c r="Z330" s="22">
        <f t="shared" si="53"/>
        <v>0</v>
      </c>
      <c r="AA330" s="22" t="str">
        <f t="shared" si="54"/>
        <v/>
      </c>
      <c r="AG330" s="43" t="b">
        <f t="shared" si="55"/>
        <v>0</v>
      </c>
      <c r="AH330" s="93" t="b">
        <f t="shared" si="56"/>
        <v>0</v>
      </c>
      <c r="AI330" s="130" t="str">
        <f t="shared" si="57"/>
        <v/>
      </c>
      <c r="AJ330" s="116">
        <f t="shared" si="58"/>
        <v>0</v>
      </c>
      <c r="AK330" s="130" t="str">
        <f t="shared" si="60"/>
        <v/>
      </c>
      <c r="AL330" s="110"/>
    </row>
    <row r="331" spans="2:38" x14ac:dyDescent="0.25">
      <c r="B331" s="25" t="str">
        <f>IFERROR(INDEX('1 - Project Details and Scoring'!$B$18:$B$501,(MATCH('2 - Planting Details'!$Z331,'1 - Project Details and Scoring'!$C$18:C$501,0))),"")</f>
        <v/>
      </c>
      <c r="C331" s="38"/>
      <c r="D331" s="25" t="str">
        <f>IFERROR(INDEX('1 - Project Details and Scoring'!$D$18:$D$501,(MATCH('2 - Planting Details'!$Z331,'1 - Project Details and Scoring'!$C$18:C$501,0))),"")</f>
        <v/>
      </c>
      <c r="E331" s="195"/>
      <c r="F331" s="196"/>
      <c r="G331" s="38"/>
      <c r="H331" s="38"/>
      <c r="I331" s="177">
        <f t="shared" si="50"/>
        <v>0</v>
      </c>
      <c r="J331" s="48"/>
      <c r="K331" s="198"/>
      <c r="L331" s="197"/>
      <c r="M331" s="40"/>
      <c r="N331" s="40"/>
      <c r="O331" s="177">
        <f t="shared" si="51"/>
        <v>0</v>
      </c>
      <c r="P331" s="48"/>
      <c r="Q331" s="198"/>
      <c r="R331" s="197"/>
      <c r="S331" s="40"/>
      <c r="T331" s="40"/>
      <c r="U331" s="177">
        <f t="shared" si="52"/>
        <v>0</v>
      </c>
      <c r="V331" s="48"/>
      <c r="W331" s="198"/>
      <c r="X331" s="199">
        <f t="shared" si="61"/>
        <v>0</v>
      </c>
      <c r="Y331" s="178" t="str">
        <f t="shared" si="59"/>
        <v/>
      </c>
      <c r="Z331" s="22">
        <f t="shared" si="53"/>
        <v>0</v>
      </c>
      <c r="AA331" s="22" t="str">
        <f t="shared" si="54"/>
        <v/>
      </c>
      <c r="AG331" s="43" t="b">
        <f t="shared" si="55"/>
        <v>0</v>
      </c>
      <c r="AH331" s="93" t="b">
        <f t="shared" si="56"/>
        <v>0</v>
      </c>
      <c r="AI331" s="130" t="str">
        <f t="shared" si="57"/>
        <v/>
      </c>
      <c r="AJ331" s="116">
        <f t="shared" si="58"/>
        <v>0</v>
      </c>
      <c r="AK331" s="130" t="str">
        <f t="shared" si="60"/>
        <v/>
      </c>
      <c r="AL331" s="110"/>
    </row>
    <row r="332" spans="2:38" x14ac:dyDescent="0.25">
      <c r="B332" s="25" t="str">
        <f>IFERROR(INDEX('1 - Project Details and Scoring'!$B$18:$B$501,(MATCH('2 - Planting Details'!$Z332,'1 - Project Details and Scoring'!$C$18:C$501,0))),"")</f>
        <v/>
      </c>
      <c r="C332" s="38"/>
      <c r="D332" s="25" t="str">
        <f>IFERROR(INDEX('1 - Project Details and Scoring'!$D$18:$D$501,(MATCH('2 - Planting Details'!$Z332,'1 - Project Details and Scoring'!$C$18:C$501,0))),"")</f>
        <v/>
      </c>
      <c r="E332" s="195"/>
      <c r="F332" s="196"/>
      <c r="G332" s="38"/>
      <c r="H332" s="38"/>
      <c r="I332" s="177">
        <f t="shared" si="50"/>
        <v>0</v>
      </c>
      <c r="J332" s="48"/>
      <c r="K332" s="198"/>
      <c r="L332" s="197"/>
      <c r="M332" s="40"/>
      <c r="N332" s="40"/>
      <c r="O332" s="177">
        <f t="shared" si="51"/>
        <v>0</v>
      </c>
      <c r="P332" s="48"/>
      <c r="Q332" s="198"/>
      <c r="R332" s="197"/>
      <c r="S332" s="40"/>
      <c r="T332" s="40"/>
      <c r="U332" s="177">
        <f t="shared" si="52"/>
        <v>0</v>
      </c>
      <c r="V332" s="48"/>
      <c r="W332" s="198"/>
      <c r="X332" s="199">
        <f t="shared" si="61"/>
        <v>0</v>
      </c>
      <c r="Y332" s="178" t="str">
        <f t="shared" si="59"/>
        <v/>
      </c>
      <c r="Z332" s="22">
        <f t="shared" si="53"/>
        <v>0</v>
      </c>
      <c r="AA332" s="22" t="str">
        <f t="shared" si="54"/>
        <v/>
      </c>
      <c r="AG332" s="43" t="b">
        <f t="shared" si="55"/>
        <v>0</v>
      </c>
      <c r="AH332" s="93" t="b">
        <f t="shared" si="56"/>
        <v>0</v>
      </c>
      <c r="AI332" s="130" t="str">
        <f t="shared" si="57"/>
        <v/>
      </c>
      <c r="AJ332" s="116">
        <f t="shared" si="58"/>
        <v>0</v>
      </c>
      <c r="AK332" s="130" t="str">
        <f t="shared" si="60"/>
        <v/>
      </c>
      <c r="AL332" s="110"/>
    </row>
    <row r="333" spans="2:38" x14ac:dyDescent="0.25">
      <c r="B333" s="25" t="str">
        <f>IFERROR(INDEX('1 - Project Details and Scoring'!$B$18:$B$501,(MATCH('2 - Planting Details'!$Z333,'1 - Project Details and Scoring'!$C$18:C$501,0))),"")</f>
        <v/>
      </c>
      <c r="C333" s="38"/>
      <c r="D333" s="25" t="str">
        <f>IFERROR(INDEX('1 - Project Details and Scoring'!$D$18:$D$501,(MATCH('2 - Planting Details'!$Z333,'1 - Project Details and Scoring'!$C$18:C$501,0))),"")</f>
        <v/>
      </c>
      <c r="E333" s="195"/>
      <c r="F333" s="196"/>
      <c r="G333" s="38"/>
      <c r="H333" s="38"/>
      <c r="I333" s="177">
        <f t="shared" si="50"/>
        <v>0</v>
      </c>
      <c r="J333" s="48"/>
      <c r="K333" s="198"/>
      <c r="L333" s="197"/>
      <c r="M333" s="40"/>
      <c r="N333" s="40"/>
      <c r="O333" s="177">
        <f t="shared" si="51"/>
        <v>0</v>
      </c>
      <c r="P333" s="48"/>
      <c r="Q333" s="198"/>
      <c r="R333" s="197"/>
      <c r="S333" s="40"/>
      <c r="T333" s="40"/>
      <c r="U333" s="177">
        <f t="shared" si="52"/>
        <v>0</v>
      </c>
      <c r="V333" s="48"/>
      <c r="W333" s="198"/>
      <c r="X333" s="199">
        <f t="shared" si="61"/>
        <v>0</v>
      </c>
      <c r="Y333" s="178" t="str">
        <f t="shared" si="59"/>
        <v/>
      </c>
      <c r="Z333" s="22">
        <f t="shared" si="53"/>
        <v>0</v>
      </c>
      <c r="AA333" s="22" t="str">
        <f t="shared" si="54"/>
        <v/>
      </c>
      <c r="AG333" s="43" t="b">
        <f t="shared" si="55"/>
        <v>0</v>
      </c>
      <c r="AH333" s="93" t="b">
        <f t="shared" si="56"/>
        <v>0</v>
      </c>
      <c r="AI333" s="130" t="str">
        <f t="shared" si="57"/>
        <v/>
      </c>
      <c r="AJ333" s="116">
        <f t="shared" si="58"/>
        <v>0</v>
      </c>
      <c r="AK333" s="130" t="str">
        <f t="shared" si="60"/>
        <v/>
      </c>
      <c r="AL333" s="110"/>
    </row>
    <row r="334" spans="2:38" x14ac:dyDescent="0.25">
      <c r="B334" s="25" t="str">
        <f>IFERROR(INDEX('1 - Project Details and Scoring'!$B$18:$B$501,(MATCH('2 - Planting Details'!$Z334,'1 - Project Details and Scoring'!$C$18:C$501,0))),"")</f>
        <v/>
      </c>
      <c r="C334" s="38"/>
      <c r="D334" s="25" t="str">
        <f>IFERROR(INDEX('1 - Project Details and Scoring'!$D$18:$D$501,(MATCH('2 - Planting Details'!$Z334,'1 - Project Details and Scoring'!$C$18:C$501,0))),"")</f>
        <v/>
      </c>
      <c r="E334" s="195"/>
      <c r="F334" s="196"/>
      <c r="G334" s="38"/>
      <c r="H334" s="38"/>
      <c r="I334" s="177">
        <f t="shared" si="50"/>
        <v>0</v>
      </c>
      <c r="J334" s="48"/>
      <c r="K334" s="198"/>
      <c r="L334" s="197"/>
      <c r="M334" s="40"/>
      <c r="N334" s="40"/>
      <c r="O334" s="177">
        <f t="shared" si="51"/>
        <v>0</v>
      </c>
      <c r="P334" s="48"/>
      <c r="Q334" s="198"/>
      <c r="R334" s="197"/>
      <c r="S334" s="40"/>
      <c r="T334" s="40"/>
      <c r="U334" s="177">
        <f t="shared" si="52"/>
        <v>0</v>
      </c>
      <c r="V334" s="48"/>
      <c r="W334" s="198"/>
      <c r="X334" s="199">
        <f t="shared" si="61"/>
        <v>0</v>
      </c>
      <c r="Y334" s="178" t="str">
        <f t="shared" si="59"/>
        <v/>
      </c>
      <c r="Z334" s="22">
        <f t="shared" si="53"/>
        <v>0</v>
      </c>
      <c r="AA334" s="22" t="str">
        <f t="shared" si="54"/>
        <v/>
      </c>
      <c r="AG334" s="43" t="b">
        <f t="shared" si="55"/>
        <v>0</v>
      </c>
      <c r="AH334" s="93" t="b">
        <f t="shared" si="56"/>
        <v>0</v>
      </c>
      <c r="AI334" s="130" t="str">
        <f t="shared" si="57"/>
        <v/>
      </c>
      <c r="AJ334" s="116">
        <f t="shared" si="58"/>
        <v>0</v>
      </c>
      <c r="AK334" s="130" t="str">
        <f t="shared" si="60"/>
        <v/>
      </c>
      <c r="AL334" s="110"/>
    </row>
    <row r="335" spans="2:38" x14ac:dyDescent="0.25">
      <c r="B335" s="25" t="str">
        <f>IFERROR(INDEX('1 - Project Details and Scoring'!$B$18:$B$501,(MATCH('2 - Planting Details'!$Z335,'1 - Project Details and Scoring'!$C$18:C$501,0))),"")</f>
        <v/>
      </c>
      <c r="C335" s="38"/>
      <c r="D335" s="25" t="str">
        <f>IFERROR(INDEX('1 - Project Details and Scoring'!$D$18:$D$501,(MATCH('2 - Planting Details'!$Z335,'1 - Project Details and Scoring'!$C$18:C$501,0))),"")</f>
        <v/>
      </c>
      <c r="E335" s="195"/>
      <c r="F335" s="196"/>
      <c r="G335" s="38"/>
      <c r="H335" s="38"/>
      <c r="I335" s="177">
        <f t="shared" si="50"/>
        <v>0</v>
      </c>
      <c r="J335" s="48"/>
      <c r="K335" s="198"/>
      <c r="L335" s="197"/>
      <c r="M335" s="40"/>
      <c r="N335" s="40"/>
      <c r="O335" s="177">
        <f t="shared" si="51"/>
        <v>0</v>
      </c>
      <c r="P335" s="48"/>
      <c r="Q335" s="198"/>
      <c r="R335" s="197"/>
      <c r="S335" s="40"/>
      <c r="T335" s="40"/>
      <c r="U335" s="177">
        <f t="shared" si="52"/>
        <v>0</v>
      </c>
      <c r="V335" s="48"/>
      <c r="W335" s="198"/>
      <c r="X335" s="199">
        <f t="shared" si="61"/>
        <v>0</v>
      </c>
      <c r="Y335" s="178" t="str">
        <f t="shared" si="59"/>
        <v/>
      </c>
      <c r="Z335" s="22">
        <f t="shared" si="53"/>
        <v>0</v>
      </c>
      <c r="AA335" s="22" t="str">
        <f t="shared" si="54"/>
        <v/>
      </c>
      <c r="AG335" s="43" t="b">
        <f t="shared" si="55"/>
        <v>0</v>
      </c>
      <c r="AH335" s="93" t="b">
        <f t="shared" si="56"/>
        <v>0</v>
      </c>
      <c r="AI335" s="130" t="str">
        <f t="shared" si="57"/>
        <v/>
      </c>
      <c r="AJ335" s="116">
        <f t="shared" si="58"/>
        <v>0</v>
      </c>
      <c r="AK335" s="130" t="str">
        <f t="shared" si="60"/>
        <v/>
      </c>
      <c r="AL335" s="110"/>
    </row>
    <row r="336" spans="2:38" x14ac:dyDescent="0.25">
      <c r="B336" s="25" t="str">
        <f>IFERROR(INDEX('1 - Project Details and Scoring'!$B$18:$B$501,(MATCH('2 - Planting Details'!$Z336,'1 - Project Details and Scoring'!$C$18:C$501,0))),"")</f>
        <v/>
      </c>
      <c r="C336" s="38"/>
      <c r="D336" s="25" t="str">
        <f>IFERROR(INDEX('1 - Project Details and Scoring'!$D$18:$D$501,(MATCH('2 - Planting Details'!$Z336,'1 - Project Details and Scoring'!$C$18:C$501,0))),"")</f>
        <v/>
      </c>
      <c r="E336" s="195"/>
      <c r="F336" s="196"/>
      <c r="G336" s="38"/>
      <c r="H336" s="38"/>
      <c r="I336" s="177">
        <f t="shared" si="50"/>
        <v>0</v>
      </c>
      <c r="J336" s="48"/>
      <c r="K336" s="198"/>
      <c r="L336" s="197"/>
      <c r="M336" s="40"/>
      <c r="N336" s="40"/>
      <c r="O336" s="177">
        <f t="shared" si="51"/>
        <v>0</v>
      </c>
      <c r="P336" s="48"/>
      <c r="Q336" s="198"/>
      <c r="R336" s="197"/>
      <c r="S336" s="40"/>
      <c r="T336" s="40"/>
      <c r="U336" s="177">
        <f t="shared" si="52"/>
        <v>0</v>
      </c>
      <c r="V336" s="48"/>
      <c r="W336" s="198"/>
      <c r="X336" s="199">
        <f t="shared" si="61"/>
        <v>0</v>
      </c>
      <c r="Y336" s="178" t="str">
        <f t="shared" si="59"/>
        <v/>
      </c>
      <c r="Z336" s="22">
        <f t="shared" si="53"/>
        <v>0</v>
      </c>
      <c r="AA336" s="22" t="str">
        <f t="shared" si="54"/>
        <v/>
      </c>
      <c r="AG336" s="43" t="b">
        <f t="shared" si="55"/>
        <v>0</v>
      </c>
      <c r="AH336" s="93" t="b">
        <f t="shared" si="56"/>
        <v>0</v>
      </c>
      <c r="AI336" s="130" t="str">
        <f t="shared" si="57"/>
        <v/>
      </c>
      <c r="AJ336" s="116">
        <f t="shared" si="58"/>
        <v>0</v>
      </c>
      <c r="AK336" s="130" t="str">
        <f t="shared" si="60"/>
        <v/>
      </c>
      <c r="AL336" s="110"/>
    </row>
    <row r="337" spans="2:38" x14ac:dyDescent="0.25">
      <c r="B337" s="25" t="str">
        <f>IFERROR(INDEX('1 - Project Details and Scoring'!$B$18:$B$501,(MATCH('2 - Planting Details'!$Z337,'1 - Project Details and Scoring'!$C$18:C$501,0))),"")</f>
        <v/>
      </c>
      <c r="C337" s="38"/>
      <c r="D337" s="25" t="str">
        <f>IFERROR(INDEX('1 - Project Details and Scoring'!$D$18:$D$501,(MATCH('2 - Planting Details'!$Z337,'1 - Project Details and Scoring'!$C$18:C$501,0))),"")</f>
        <v/>
      </c>
      <c r="E337" s="195"/>
      <c r="F337" s="196"/>
      <c r="G337" s="38"/>
      <c r="H337" s="38"/>
      <c r="I337" s="177">
        <f t="shared" si="50"/>
        <v>0</v>
      </c>
      <c r="J337" s="48"/>
      <c r="K337" s="198"/>
      <c r="L337" s="197"/>
      <c r="M337" s="40"/>
      <c r="N337" s="40"/>
      <c r="O337" s="177">
        <f t="shared" si="51"/>
        <v>0</v>
      </c>
      <c r="P337" s="48"/>
      <c r="Q337" s="198"/>
      <c r="R337" s="197"/>
      <c r="S337" s="40"/>
      <c r="T337" s="40"/>
      <c r="U337" s="177">
        <f t="shared" si="52"/>
        <v>0</v>
      </c>
      <c r="V337" s="48"/>
      <c r="W337" s="198"/>
      <c r="X337" s="199">
        <f t="shared" si="61"/>
        <v>0</v>
      </c>
      <c r="Y337" s="178" t="str">
        <f t="shared" si="59"/>
        <v/>
      </c>
      <c r="Z337" s="22">
        <f t="shared" si="53"/>
        <v>0</v>
      </c>
      <c r="AA337" s="22" t="str">
        <f t="shared" si="54"/>
        <v/>
      </c>
      <c r="AG337" s="43" t="b">
        <f t="shared" si="55"/>
        <v>0</v>
      </c>
      <c r="AH337" s="93" t="b">
        <f t="shared" si="56"/>
        <v>0</v>
      </c>
      <c r="AI337" s="130" t="str">
        <f t="shared" si="57"/>
        <v/>
      </c>
      <c r="AJ337" s="116">
        <f t="shared" si="58"/>
        <v>0</v>
      </c>
      <c r="AK337" s="130" t="str">
        <f t="shared" si="60"/>
        <v/>
      </c>
      <c r="AL337" s="110"/>
    </row>
    <row r="338" spans="2:38" x14ac:dyDescent="0.25">
      <c r="B338" s="25" t="str">
        <f>IFERROR(INDEX('1 - Project Details and Scoring'!$B$18:$B$501,(MATCH('2 - Planting Details'!$Z338,'1 - Project Details and Scoring'!$C$18:C$501,0))),"")</f>
        <v/>
      </c>
      <c r="C338" s="38"/>
      <c r="D338" s="25" t="str">
        <f>IFERROR(INDEX('1 - Project Details and Scoring'!$D$18:$D$501,(MATCH('2 - Planting Details'!$Z338,'1 - Project Details and Scoring'!$C$18:C$501,0))),"")</f>
        <v/>
      </c>
      <c r="E338" s="195"/>
      <c r="F338" s="196"/>
      <c r="G338" s="38"/>
      <c r="H338" s="38"/>
      <c r="I338" s="177">
        <f t="shared" ref="I338:I401" si="62">F338*Standard</f>
        <v>0</v>
      </c>
      <c r="J338" s="48"/>
      <c r="K338" s="198"/>
      <c r="L338" s="197"/>
      <c r="M338" s="40"/>
      <c r="N338" s="40"/>
      <c r="O338" s="177">
        <f t="shared" ref="O338:O401" si="63">L338*Feather</f>
        <v>0</v>
      </c>
      <c r="P338" s="48"/>
      <c r="Q338" s="198"/>
      <c r="R338" s="197"/>
      <c r="S338" s="40"/>
      <c r="T338" s="40"/>
      <c r="U338" s="177">
        <f t="shared" ref="U338:U401" si="64">R338*Whip</f>
        <v>0</v>
      </c>
      <c r="V338" s="48"/>
      <c r="W338" s="198"/>
      <c r="X338" s="199">
        <f t="shared" si="61"/>
        <v>0</v>
      </c>
      <c r="Y338" s="178" t="str">
        <f t="shared" si="59"/>
        <v/>
      </c>
      <c r="Z338" s="22">
        <f t="shared" ref="Z338:Z401" si="65">C338</f>
        <v>0</v>
      </c>
      <c r="AA338" s="22" t="str">
        <f t="shared" ref="AA338:AA401" si="66">D338</f>
        <v/>
      </c>
      <c r="AG338" s="43" t="b">
        <f t="shared" ref="AG338:AG401" si="67">IF(F338&gt;0,
IF(F338&lt;10,"Error",
IF(F338&gt;=10,"Yes",
"")))</f>
        <v>0</v>
      </c>
      <c r="AH338" s="93" t="b">
        <f t="shared" ref="AH338:AH401" si="68">IF(SUM(L338,R338)&gt;0,
IF(SUM(L338,R338)&gt;=150,"Yes",
IF(SUM(L338,R338)&lt;150,"Error",
"")))</f>
        <v>0</v>
      </c>
      <c r="AI338" s="130" t="str">
        <f t="shared" ref="AI338:AI401" si="69">IF(AND($AG338="Error",$AH338="Error"),Standard_And_Small_Tree_Error,
IF(AG338="Error",Standard_Tree_Error,
IF(AH338="Error",Small_Tree_Error,
IF(AG338="Yes","Yes",
IF(AH338="Yes","Yes","")))))</f>
        <v/>
      </c>
      <c r="AJ338" s="116">
        <f t="shared" ref="AJ338:AJ401" si="70">((L338*M338*N338)+(R338*S338*T338))/10000</f>
        <v>0</v>
      </c>
      <c r="AK338" s="130" t="str">
        <f t="shared" si="60"/>
        <v/>
      </c>
      <c r="AL338" s="110"/>
    </row>
    <row r="339" spans="2:38" x14ac:dyDescent="0.25">
      <c r="B339" s="25" t="str">
        <f>IFERROR(INDEX('1 - Project Details and Scoring'!$B$18:$B$501,(MATCH('2 - Planting Details'!$Z339,'1 - Project Details and Scoring'!$C$18:C$501,0))),"")</f>
        <v/>
      </c>
      <c r="C339" s="38"/>
      <c r="D339" s="25" t="str">
        <f>IFERROR(INDEX('1 - Project Details and Scoring'!$D$18:$D$501,(MATCH('2 - Planting Details'!$Z339,'1 - Project Details and Scoring'!$C$18:C$501,0))),"")</f>
        <v/>
      </c>
      <c r="E339" s="195"/>
      <c r="F339" s="196"/>
      <c r="G339" s="38"/>
      <c r="H339" s="38"/>
      <c r="I339" s="177">
        <f t="shared" si="62"/>
        <v>0</v>
      </c>
      <c r="J339" s="48"/>
      <c r="K339" s="198"/>
      <c r="L339" s="197"/>
      <c r="M339" s="40"/>
      <c r="N339" s="40"/>
      <c r="O339" s="177">
        <f t="shared" si="63"/>
        <v>0</v>
      </c>
      <c r="P339" s="48"/>
      <c r="Q339" s="198"/>
      <c r="R339" s="197"/>
      <c r="S339" s="40"/>
      <c r="T339" s="40"/>
      <c r="U339" s="177">
        <f t="shared" si="64"/>
        <v>0</v>
      </c>
      <c r="V339" s="48"/>
      <c r="W339" s="198"/>
      <c r="X339" s="199">
        <f t="shared" si="61"/>
        <v>0</v>
      </c>
      <c r="Y339" s="178" t="str">
        <f t="shared" ref="Y339:Y402" si="71">IF(AL339=FALSE,"",AL339)</f>
        <v/>
      </c>
      <c r="Z339" s="22">
        <f t="shared" si="65"/>
        <v>0</v>
      </c>
      <c r="AA339" s="22" t="str">
        <f t="shared" si="66"/>
        <v/>
      </c>
      <c r="AG339" s="43" t="b">
        <f t="shared" si="67"/>
        <v>0</v>
      </c>
      <c r="AH339" s="93" t="b">
        <f t="shared" si="68"/>
        <v>0</v>
      </c>
      <c r="AI339" s="130" t="str">
        <f t="shared" si="69"/>
        <v/>
      </c>
      <c r="AJ339" s="116">
        <f t="shared" si="70"/>
        <v>0</v>
      </c>
      <c r="AK339" s="130" t="str">
        <f t="shared" ref="AK339:AK402" si="72">IF(AJ339=0,"",
IF(AJ339&lt;0.5,"Yes",$AE$20))</f>
        <v/>
      </c>
      <c r="AL339" s="110"/>
    </row>
    <row r="340" spans="2:38" x14ac:dyDescent="0.25">
      <c r="B340" s="25" t="str">
        <f>IFERROR(INDEX('1 - Project Details and Scoring'!$B$18:$B$501,(MATCH('2 - Planting Details'!$Z340,'1 - Project Details and Scoring'!$C$18:C$501,0))),"")</f>
        <v/>
      </c>
      <c r="C340" s="38"/>
      <c r="D340" s="25" t="str">
        <f>IFERROR(INDEX('1 - Project Details and Scoring'!$D$18:$D$501,(MATCH('2 - Planting Details'!$Z340,'1 - Project Details and Scoring'!$C$18:C$501,0))),"")</f>
        <v/>
      </c>
      <c r="E340" s="195"/>
      <c r="F340" s="196"/>
      <c r="G340" s="38"/>
      <c r="H340" s="38"/>
      <c r="I340" s="177">
        <f t="shared" si="62"/>
        <v>0</v>
      </c>
      <c r="J340" s="48"/>
      <c r="K340" s="198"/>
      <c r="L340" s="197"/>
      <c r="M340" s="40"/>
      <c r="N340" s="40"/>
      <c r="O340" s="177">
        <f t="shared" si="63"/>
        <v>0</v>
      </c>
      <c r="P340" s="48"/>
      <c r="Q340" s="198"/>
      <c r="R340" s="197"/>
      <c r="S340" s="40"/>
      <c r="T340" s="40"/>
      <c r="U340" s="177">
        <f t="shared" si="64"/>
        <v>0</v>
      </c>
      <c r="V340" s="48"/>
      <c r="W340" s="198"/>
      <c r="X340" s="199">
        <f t="shared" si="61"/>
        <v>0</v>
      </c>
      <c r="Y340" s="178" t="str">
        <f t="shared" si="71"/>
        <v/>
      </c>
      <c r="Z340" s="22">
        <f t="shared" si="65"/>
        <v>0</v>
      </c>
      <c r="AA340" s="22" t="str">
        <f t="shared" si="66"/>
        <v/>
      </c>
      <c r="AG340" s="43" t="b">
        <f t="shared" si="67"/>
        <v>0</v>
      </c>
      <c r="AH340" s="93" t="b">
        <f t="shared" si="68"/>
        <v>0</v>
      </c>
      <c r="AI340" s="130" t="str">
        <f t="shared" si="69"/>
        <v/>
      </c>
      <c r="AJ340" s="116">
        <f t="shared" si="70"/>
        <v>0</v>
      </c>
      <c r="AK340" s="130" t="str">
        <f t="shared" si="72"/>
        <v/>
      </c>
      <c r="AL340" s="110"/>
    </row>
    <row r="341" spans="2:38" x14ac:dyDescent="0.25">
      <c r="B341" s="25" t="str">
        <f>IFERROR(INDEX('1 - Project Details and Scoring'!$B$18:$B$501,(MATCH('2 - Planting Details'!$Z341,'1 - Project Details and Scoring'!$C$18:C$501,0))),"")</f>
        <v/>
      </c>
      <c r="C341" s="38"/>
      <c r="D341" s="25" t="str">
        <f>IFERROR(INDEX('1 - Project Details and Scoring'!$D$18:$D$501,(MATCH('2 - Planting Details'!$Z341,'1 - Project Details and Scoring'!$C$18:C$501,0))),"")</f>
        <v/>
      </c>
      <c r="E341" s="195"/>
      <c r="F341" s="196"/>
      <c r="G341" s="38"/>
      <c r="H341" s="38"/>
      <c r="I341" s="177">
        <f t="shared" si="62"/>
        <v>0</v>
      </c>
      <c r="J341" s="48"/>
      <c r="K341" s="198"/>
      <c r="L341" s="197"/>
      <c r="M341" s="40"/>
      <c r="N341" s="40"/>
      <c r="O341" s="177">
        <f t="shared" si="63"/>
        <v>0</v>
      </c>
      <c r="P341" s="48"/>
      <c r="Q341" s="198"/>
      <c r="R341" s="197"/>
      <c r="S341" s="40"/>
      <c r="T341" s="40"/>
      <c r="U341" s="177">
        <f t="shared" si="64"/>
        <v>0</v>
      </c>
      <c r="V341" s="48"/>
      <c r="W341" s="198"/>
      <c r="X341" s="199">
        <f t="shared" si="61"/>
        <v>0</v>
      </c>
      <c r="Y341" s="178" t="str">
        <f t="shared" si="71"/>
        <v/>
      </c>
      <c r="Z341" s="22">
        <f t="shared" si="65"/>
        <v>0</v>
      </c>
      <c r="AA341" s="22" t="str">
        <f t="shared" si="66"/>
        <v/>
      </c>
      <c r="AG341" s="43" t="b">
        <f t="shared" si="67"/>
        <v>0</v>
      </c>
      <c r="AH341" s="93" t="b">
        <f t="shared" si="68"/>
        <v>0</v>
      </c>
      <c r="AI341" s="130" t="str">
        <f t="shared" si="69"/>
        <v/>
      </c>
      <c r="AJ341" s="116">
        <f t="shared" si="70"/>
        <v>0</v>
      </c>
      <c r="AK341" s="130" t="str">
        <f t="shared" si="72"/>
        <v/>
      </c>
      <c r="AL341" s="110"/>
    </row>
    <row r="342" spans="2:38" x14ac:dyDescent="0.25">
      <c r="B342" s="25" t="str">
        <f>IFERROR(INDEX('1 - Project Details and Scoring'!$B$18:$B$501,(MATCH('2 - Planting Details'!$Z342,'1 - Project Details and Scoring'!$C$18:C$501,0))),"")</f>
        <v/>
      </c>
      <c r="C342" s="38"/>
      <c r="D342" s="25" t="str">
        <f>IFERROR(INDEX('1 - Project Details and Scoring'!$D$18:$D$501,(MATCH('2 - Planting Details'!$Z342,'1 - Project Details and Scoring'!$C$18:C$501,0))),"")</f>
        <v/>
      </c>
      <c r="E342" s="195"/>
      <c r="F342" s="196"/>
      <c r="G342" s="38"/>
      <c r="H342" s="38"/>
      <c r="I342" s="177">
        <f t="shared" si="62"/>
        <v>0</v>
      </c>
      <c r="J342" s="48"/>
      <c r="K342" s="198"/>
      <c r="L342" s="197"/>
      <c r="M342" s="40"/>
      <c r="N342" s="40"/>
      <c r="O342" s="177">
        <f t="shared" si="63"/>
        <v>0</v>
      </c>
      <c r="P342" s="48"/>
      <c r="Q342" s="198"/>
      <c r="R342" s="197"/>
      <c r="S342" s="40"/>
      <c r="T342" s="40"/>
      <c r="U342" s="177">
        <f t="shared" si="64"/>
        <v>0</v>
      </c>
      <c r="V342" s="48"/>
      <c r="W342" s="198"/>
      <c r="X342" s="199">
        <f t="shared" si="61"/>
        <v>0</v>
      </c>
      <c r="Y342" s="178" t="str">
        <f t="shared" si="71"/>
        <v/>
      </c>
      <c r="Z342" s="22">
        <f t="shared" si="65"/>
        <v>0</v>
      </c>
      <c r="AA342" s="22" t="str">
        <f t="shared" si="66"/>
        <v/>
      </c>
      <c r="AG342" s="43" t="b">
        <f t="shared" si="67"/>
        <v>0</v>
      </c>
      <c r="AH342" s="93" t="b">
        <f t="shared" si="68"/>
        <v>0</v>
      </c>
      <c r="AI342" s="130" t="str">
        <f t="shared" si="69"/>
        <v/>
      </c>
      <c r="AJ342" s="116">
        <f t="shared" si="70"/>
        <v>0</v>
      </c>
      <c r="AK342" s="130" t="str">
        <f t="shared" si="72"/>
        <v/>
      </c>
      <c r="AL342" s="110"/>
    </row>
    <row r="343" spans="2:38" x14ac:dyDescent="0.25">
      <c r="B343" s="25" t="str">
        <f>IFERROR(INDEX('1 - Project Details and Scoring'!$B$18:$B$501,(MATCH('2 - Planting Details'!$Z343,'1 - Project Details and Scoring'!$C$18:C$501,0))),"")</f>
        <v/>
      </c>
      <c r="C343" s="38"/>
      <c r="D343" s="25" t="str">
        <f>IFERROR(INDEX('1 - Project Details and Scoring'!$D$18:$D$501,(MATCH('2 - Planting Details'!$Z343,'1 - Project Details and Scoring'!$C$18:C$501,0))),"")</f>
        <v/>
      </c>
      <c r="E343" s="195"/>
      <c r="F343" s="196"/>
      <c r="G343" s="38"/>
      <c r="H343" s="38"/>
      <c r="I343" s="177">
        <f t="shared" si="62"/>
        <v>0</v>
      </c>
      <c r="J343" s="48"/>
      <c r="K343" s="198"/>
      <c r="L343" s="197"/>
      <c r="M343" s="40"/>
      <c r="N343" s="40"/>
      <c r="O343" s="177">
        <f t="shared" si="63"/>
        <v>0</v>
      </c>
      <c r="P343" s="48"/>
      <c r="Q343" s="198"/>
      <c r="R343" s="197"/>
      <c r="S343" s="40"/>
      <c r="T343" s="40"/>
      <c r="U343" s="177">
        <f t="shared" si="64"/>
        <v>0</v>
      </c>
      <c r="V343" s="48"/>
      <c r="W343" s="198"/>
      <c r="X343" s="199">
        <f t="shared" si="61"/>
        <v>0</v>
      </c>
      <c r="Y343" s="178" t="str">
        <f t="shared" si="71"/>
        <v/>
      </c>
      <c r="Z343" s="22">
        <f t="shared" si="65"/>
        <v>0</v>
      </c>
      <c r="AA343" s="22" t="str">
        <f t="shared" si="66"/>
        <v/>
      </c>
      <c r="AG343" s="43" t="b">
        <f t="shared" si="67"/>
        <v>0</v>
      </c>
      <c r="AH343" s="93" t="b">
        <f t="shared" si="68"/>
        <v>0</v>
      </c>
      <c r="AI343" s="130" t="str">
        <f t="shared" si="69"/>
        <v/>
      </c>
      <c r="AJ343" s="116">
        <f t="shared" si="70"/>
        <v>0</v>
      </c>
      <c r="AK343" s="130" t="str">
        <f t="shared" si="72"/>
        <v/>
      </c>
      <c r="AL343" s="110"/>
    </row>
    <row r="344" spans="2:38" x14ac:dyDescent="0.25">
      <c r="B344" s="25" t="str">
        <f>IFERROR(INDEX('1 - Project Details and Scoring'!$B$18:$B$501,(MATCH('2 - Planting Details'!$Z344,'1 - Project Details and Scoring'!$C$18:C$501,0))),"")</f>
        <v/>
      </c>
      <c r="C344" s="38"/>
      <c r="D344" s="25" t="str">
        <f>IFERROR(INDEX('1 - Project Details and Scoring'!$D$18:$D$501,(MATCH('2 - Planting Details'!$Z344,'1 - Project Details and Scoring'!$C$18:C$501,0))),"")</f>
        <v/>
      </c>
      <c r="E344" s="195"/>
      <c r="F344" s="196"/>
      <c r="G344" s="38"/>
      <c r="H344" s="38"/>
      <c r="I344" s="177">
        <f t="shared" si="62"/>
        <v>0</v>
      </c>
      <c r="J344" s="48"/>
      <c r="K344" s="198"/>
      <c r="L344" s="197"/>
      <c r="M344" s="40"/>
      <c r="N344" s="40"/>
      <c r="O344" s="177">
        <f t="shared" si="63"/>
        <v>0</v>
      </c>
      <c r="P344" s="48"/>
      <c r="Q344" s="198"/>
      <c r="R344" s="197"/>
      <c r="S344" s="40"/>
      <c r="T344" s="40"/>
      <c r="U344" s="177">
        <f t="shared" si="64"/>
        <v>0</v>
      </c>
      <c r="V344" s="48"/>
      <c r="W344" s="198"/>
      <c r="X344" s="199">
        <f t="shared" si="61"/>
        <v>0</v>
      </c>
      <c r="Y344" s="178" t="str">
        <f t="shared" si="71"/>
        <v/>
      </c>
      <c r="Z344" s="22">
        <f t="shared" si="65"/>
        <v>0</v>
      </c>
      <c r="AA344" s="22" t="str">
        <f t="shared" si="66"/>
        <v/>
      </c>
      <c r="AG344" s="43" t="b">
        <f t="shared" si="67"/>
        <v>0</v>
      </c>
      <c r="AH344" s="93" t="b">
        <f t="shared" si="68"/>
        <v>0</v>
      </c>
      <c r="AI344" s="130" t="str">
        <f t="shared" si="69"/>
        <v/>
      </c>
      <c r="AJ344" s="116">
        <f t="shared" si="70"/>
        <v>0</v>
      </c>
      <c r="AK344" s="130" t="str">
        <f t="shared" si="72"/>
        <v/>
      </c>
      <c r="AL344" s="110"/>
    </row>
    <row r="345" spans="2:38" x14ac:dyDescent="0.25">
      <c r="B345" s="25" t="str">
        <f>IFERROR(INDEX('1 - Project Details and Scoring'!$B$18:$B$501,(MATCH('2 - Planting Details'!$Z345,'1 - Project Details and Scoring'!$C$18:C$501,0))),"")</f>
        <v/>
      </c>
      <c r="C345" s="38"/>
      <c r="D345" s="25" t="str">
        <f>IFERROR(INDEX('1 - Project Details and Scoring'!$D$18:$D$501,(MATCH('2 - Planting Details'!$Z345,'1 - Project Details and Scoring'!$C$18:C$501,0))),"")</f>
        <v/>
      </c>
      <c r="E345" s="195"/>
      <c r="F345" s="196"/>
      <c r="G345" s="38"/>
      <c r="H345" s="38"/>
      <c r="I345" s="177">
        <f t="shared" si="62"/>
        <v>0</v>
      </c>
      <c r="J345" s="48"/>
      <c r="K345" s="198"/>
      <c r="L345" s="197"/>
      <c r="M345" s="40"/>
      <c r="N345" s="40"/>
      <c r="O345" s="177">
        <f t="shared" si="63"/>
        <v>0</v>
      </c>
      <c r="P345" s="48"/>
      <c r="Q345" s="198"/>
      <c r="R345" s="197"/>
      <c r="S345" s="40"/>
      <c r="T345" s="40"/>
      <c r="U345" s="177">
        <f t="shared" si="64"/>
        <v>0</v>
      </c>
      <c r="V345" s="48"/>
      <c r="W345" s="198"/>
      <c r="X345" s="199">
        <f t="shared" si="61"/>
        <v>0</v>
      </c>
      <c r="Y345" s="178" t="str">
        <f t="shared" si="71"/>
        <v/>
      </c>
      <c r="Z345" s="22">
        <f t="shared" si="65"/>
        <v>0</v>
      </c>
      <c r="AA345" s="22" t="str">
        <f t="shared" si="66"/>
        <v/>
      </c>
      <c r="AG345" s="43" t="b">
        <f t="shared" si="67"/>
        <v>0</v>
      </c>
      <c r="AH345" s="93" t="b">
        <f t="shared" si="68"/>
        <v>0</v>
      </c>
      <c r="AI345" s="130" t="str">
        <f t="shared" si="69"/>
        <v/>
      </c>
      <c r="AJ345" s="116">
        <f t="shared" si="70"/>
        <v>0</v>
      </c>
      <c r="AK345" s="130" t="str">
        <f t="shared" si="72"/>
        <v/>
      </c>
      <c r="AL345" s="110"/>
    </row>
    <row r="346" spans="2:38" x14ac:dyDescent="0.25">
      <c r="B346" s="25" t="str">
        <f>IFERROR(INDEX('1 - Project Details and Scoring'!$B$18:$B$501,(MATCH('2 - Planting Details'!$Z346,'1 - Project Details and Scoring'!$C$18:C$501,0))),"")</f>
        <v/>
      </c>
      <c r="C346" s="38"/>
      <c r="D346" s="25" t="str">
        <f>IFERROR(INDEX('1 - Project Details and Scoring'!$D$18:$D$501,(MATCH('2 - Planting Details'!$Z346,'1 - Project Details and Scoring'!$C$18:C$501,0))),"")</f>
        <v/>
      </c>
      <c r="E346" s="195"/>
      <c r="F346" s="196"/>
      <c r="G346" s="38"/>
      <c r="H346" s="38"/>
      <c r="I346" s="177">
        <f t="shared" si="62"/>
        <v>0</v>
      </c>
      <c r="J346" s="48"/>
      <c r="K346" s="198"/>
      <c r="L346" s="197"/>
      <c r="M346" s="40"/>
      <c r="N346" s="40"/>
      <c r="O346" s="177">
        <f t="shared" si="63"/>
        <v>0</v>
      </c>
      <c r="P346" s="48"/>
      <c r="Q346" s="198"/>
      <c r="R346" s="197"/>
      <c r="S346" s="40"/>
      <c r="T346" s="40"/>
      <c r="U346" s="177">
        <f t="shared" si="64"/>
        <v>0</v>
      </c>
      <c r="V346" s="48"/>
      <c r="W346" s="198"/>
      <c r="X346" s="199">
        <f t="shared" si="61"/>
        <v>0</v>
      </c>
      <c r="Y346" s="178" t="str">
        <f t="shared" si="71"/>
        <v/>
      </c>
      <c r="Z346" s="22">
        <f t="shared" si="65"/>
        <v>0</v>
      </c>
      <c r="AA346" s="22" t="str">
        <f t="shared" si="66"/>
        <v/>
      </c>
      <c r="AG346" s="43" t="b">
        <f t="shared" si="67"/>
        <v>0</v>
      </c>
      <c r="AH346" s="93" t="b">
        <f t="shared" si="68"/>
        <v>0</v>
      </c>
      <c r="AI346" s="130" t="str">
        <f t="shared" si="69"/>
        <v/>
      </c>
      <c r="AJ346" s="116">
        <f t="shared" si="70"/>
        <v>0</v>
      </c>
      <c r="AK346" s="130" t="str">
        <f t="shared" si="72"/>
        <v/>
      </c>
      <c r="AL346" s="110"/>
    </row>
    <row r="347" spans="2:38" x14ac:dyDescent="0.25">
      <c r="B347" s="25" t="str">
        <f>IFERROR(INDEX('1 - Project Details and Scoring'!$B$18:$B$501,(MATCH('2 - Planting Details'!$Z347,'1 - Project Details and Scoring'!$C$18:C$501,0))),"")</f>
        <v/>
      </c>
      <c r="C347" s="38"/>
      <c r="D347" s="25" t="str">
        <f>IFERROR(INDEX('1 - Project Details and Scoring'!$D$18:$D$501,(MATCH('2 - Planting Details'!$Z347,'1 - Project Details and Scoring'!$C$18:C$501,0))),"")</f>
        <v/>
      </c>
      <c r="E347" s="195"/>
      <c r="F347" s="196"/>
      <c r="G347" s="38"/>
      <c r="H347" s="38"/>
      <c r="I347" s="177">
        <f t="shared" si="62"/>
        <v>0</v>
      </c>
      <c r="J347" s="48"/>
      <c r="K347" s="198"/>
      <c r="L347" s="197"/>
      <c r="M347" s="40"/>
      <c r="N347" s="40"/>
      <c r="O347" s="177">
        <f t="shared" si="63"/>
        <v>0</v>
      </c>
      <c r="P347" s="48"/>
      <c r="Q347" s="198"/>
      <c r="R347" s="197"/>
      <c r="S347" s="40"/>
      <c r="T347" s="40"/>
      <c r="U347" s="177">
        <f t="shared" si="64"/>
        <v>0</v>
      </c>
      <c r="V347" s="48"/>
      <c r="W347" s="198"/>
      <c r="X347" s="199">
        <f t="shared" si="61"/>
        <v>0</v>
      </c>
      <c r="Y347" s="178" t="str">
        <f t="shared" si="71"/>
        <v/>
      </c>
      <c r="Z347" s="22">
        <f t="shared" si="65"/>
        <v>0</v>
      </c>
      <c r="AA347" s="22" t="str">
        <f t="shared" si="66"/>
        <v/>
      </c>
      <c r="AG347" s="43" t="b">
        <f t="shared" si="67"/>
        <v>0</v>
      </c>
      <c r="AH347" s="93" t="b">
        <f t="shared" si="68"/>
        <v>0</v>
      </c>
      <c r="AI347" s="130" t="str">
        <f t="shared" si="69"/>
        <v/>
      </c>
      <c r="AJ347" s="116">
        <f t="shared" si="70"/>
        <v>0</v>
      </c>
      <c r="AK347" s="130" t="str">
        <f t="shared" si="72"/>
        <v/>
      </c>
      <c r="AL347" s="110"/>
    </row>
    <row r="348" spans="2:38" x14ac:dyDescent="0.25">
      <c r="B348" s="25" t="str">
        <f>IFERROR(INDEX('1 - Project Details and Scoring'!$B$18:$B$501,(MATCH('2 - Planting Details'!$Z348,'1 - Project Details and Scoring'!$C$18:C$501,0))),"")</f>
        <v/>
      </c>
      <c r="C348" s="38"/>
      <c r="D348" s="25" t="str">
        <f>IFERROR(INDEX('1 - Project Details and Scoring'!$D$18:$D$501,(MATCH('2 - Planting Details'!$Z348,'1 - Project Details and Scoring'!$C$18:C$501,0))),"")</f>
        <v/>
      </c>
      <c r="E348" s="195"/>
      <c r="F348" s="196"/>
      <c r="G348" s="38"/>
      <c r="H348" s="38"/>
      <c r="I348" s="177">
        <f t="shared" si="62"/>
        <v>0</v>
      </c>
      <c r="J348" s="48"/>
      <c r="K348" s="198"/>
      <c r="L348" s="197"/>
      <c r="M348" s="40"/>
      <c r="N348" s="40"/>
      <c r="O348" s="177">
        <f t="shared" si="63"/>
        <v>0</v>
      </c>
      <c r="P348" s="48"/>
      <c r="Q348" s="198"/>
      <c r="R348" s="197"/>
      <c r="S348" s="40"/>
      <c r="T348" s="40"/>
      <c r="U348" s="177">
        <f t="shared" si="64"/>
        <v>0</v>
      </c>
      <c r="V348" s="48"/>
      <c r="W348" s="198"/>
      <c r="X348" s="199">
        <f t="shared" si="61"/>
        <v>0</v>
      </c>
      <c r="Y348" s="178" t="str">
        <f t="shared" si="71"/>
        <v/>
      </c>
      <c r="Z348" s="22">
        <f t="shared" si="65"/>
        <v>0</v>
      </c>
      <c r="AA348" s="22" t="str">
        <f t="shared" si="66"/>
        <v/>
      </c>
      <c r="AG348" s="43" t="b">
        <f t="shared" si="67"/>
        <v>0</v>
      </c>
      <c r="AH348" s="93" t="b">
        <f t="shared" si="68"/>
        <v>0</v>
      </c>
      <c r="AI348" s="130" t="str">
        <f t="shared" si="69"/>
        <v/>
      </c>
      <c r="AJ348" s="116">
        <f t="shared" si="70"/>
        <v>0</v>
      </c>
      <c r="AK348" s="130" t="str">
        <f t="shared" si="72"/>
        <v/>
      </c>
      <c r="AL348" s="110"/>
    </row>
    <row r="349" spans="2:38" x14ac:dyDescent="0.25">
      <c r="B349" s="25" t="str">
        <f>IFERROR(INDEX('1 - Project Details and Scoring'!$B$18:$B$501,(MATCH('2 - Planting Details'!$Z349,'1 - Project Details and Scoring'!$C$18:C$501,0))),"")</f>
        <v/>
      </c>
      <c r="C349" s="38"/>
      <c r="D349" s="25" t="str">
        <f>IFERROR(INDEX('1 - Project Details and Scoring'!$D$18:$D$501,(MATCH('2 - Planting Details'!$Z349,'1 - Project Details and Scoring'!$C$18:C$501,0))),"")</f>
        <v/>
      </c>
      <c r="E349" s="195"/>
      <c r="F349" s="196"/>
      <c r="G349" s="38"/>
      <c r="H349" s="38"/>
      <c r="I349" s="177">
        <f t="shared" si="62"/>
        <v>0</v>
      </c>
      <c r="J349" s="48"/>
      <c r="K349" s="198"/>
      <c r="L349" s="197"/>
      <c r="M349" s="40"/>
      <c r="N349" s="40"/>
      <c r="O349" s="177">
        <f t="shared" si="63"/>
        <v>0</v>
      </c>
      <c r="P349" s="48"/>
      <c r="Q349" s="198"/>
      <c r="R349" s="197"/>
      <c r="S349" s="40"/>
      <c r="T349" s="40"/>
      <c r="U349" s="177">
        <f t="shared" si="64"/>
        <v>0</v>
      </c>
      <c r="V349" s="48"/>
      <c r="W349" s="198"/>
      <c r="X349" s="199">
        <f t="shared" si="61"/>
        <v>0</v>
      </c>
      <c r="Y349" s="178" t="str">
        <f t="shared" si="71"/>
        <v/>
      </c>
      <c r="Z349" s="22">
        <f t="shared" si="65"/>
        <v>0</v>
      </c>
      <c r="AA349" s="22" t="str">
        <f t="shared" si="66"/>
        <v/>
      </c>
      <c r="AG349" s="43" t="b">
        <f t="shared" si="67"/>
        <v>0</v>
      </c>
      <c r="AH349" s="93" t="b">
        <f t="shared" si="68"/>
        <v>0</v>
      </c>
      <c r="AI349" s="130" t="str">
        <f t="shared" si="69"/>
        <v/>
      </c>
      <c r="AJ349" s="116">
        <f t="shared" si="70"/>
        <v>0</v>
      </c>
      <c r="AK349" s="130" t="str">
        <f t="shared" si="72"/>
        <v/>
      </c>
      <c r="AL349" s="110"/>
    </row>
    <row r="350" spans="2:38" x14ac:dyDescent="0.25">
      <c r="B350" s="25" t="str">
        <f>IFERROR(INDEX('1 - Project Details and Scoring'!$B$18:$B$501,(MATCH('2 - Planting Details'!$Z350,'1 - Project Details and Scoring'!$C$18:C$501,0))),"")</f>
        <v/>
      </c>
      <c r="C350" s="38"/>
      <c r="D350" s="25" t="str">
        <f>IFERROR(INDEX('1 - Project Details and Scoring'!$D$18:$D$501,(MATCH('2 - Planting Details'!$Z350,'1 - Project Details and Scoring'!$C$18:C$501,0))),"")</f>
        <v/>
      </c>
      <c r="E350" s="195"/>
      <c r="F350" s="196"/>
      <c r="G350" s="38"/>
      <c r="H350" s="38"/>
      <c r="I350" s="177">
        <f t="shared" si="62"/>
        <v>0</v>
      </c>
      <c r="J350" s="48"/>
      <c r="K350" s="198"/>
      <c r="L350" s="197"/>
      <c r="M350" s="40"/>
      <c r="N350" s="40"/>
      <c r="O350" s="177">
        <f t="shared" si="63"/>
        <v>0</v>
      </c>
      <c r="P350" s="48"/>
      <c r="Q350" s="198"/>
      <c r="R350" s="197"/>
      <c r="S350" s="40"/>
      <c r="T350" s="40"/>
      <c r="U350" s="177">
        <f t="shared" si="64"/>
        <v>0</v>
      </c>
      <c r="V350" s="48"/>
      <c r="W350" s="198"/>
      <c r="X350" s="199">
        <f t="shared" si="61"/>
        <v>0</v>
      </c>
      <c r="Y350" s="178" t="str">
        <f t="shared" si="71"/>
        <v/>
      </c>
      <c r="Z350" s="22">
        <f t="shared" si="65"/>
        <v>0</v>
      </c>
      <c r="AA350" s="22" t="str">
        <f t="shared" si="66"/>
        <v/>
      </c>
      <c r="AG350" s="43" t="b">
        <f t="shared" si="67"/>
        <v>0</v>
      </c>
      <c r="AH350" s="93" t="b">
        <f t="shared" si="68"/>
        <v>0</v>
      </c>
      <c r="AI350" s="130" t="str">
        <f t="shared" si="69"/>
        <v/>
      </c>
      <c r="AJ350" s="116">
        <f t="shared" si="70"/>
        <v>0</v>
      </c>
      <c r="AK350" s="130" t="str">
        <f t="shared" si="72"/>
        <v/>
      </c>
      <c r="AL350" s="110"/>
    </row>
    <row r="351" spans="2:38" x14ac:dyDescent="0.25">
      <c r="B351" s="25" t="str">
        <f>IFERROR(INDEX('1 - Project Details and Scoring'!$B$18:$B$501,(MATCH('2 - Planting Details'!$Z351,'1 - Project Details and Scoring'!$C$18:C$501,0))),"")</f>
        <v/>
      </c>
      <c r="C351" s="38"/>
      <c r="D351" s="25" t="str">
        <f>IFERROR(INDEX('1 - Project Details and Scoring'!$D$18:$D$501,(MATCH('2 - Planting Details'!$Z351,'1 - Project Details and Scoring'!$C$18:C$501,0))),"")</f>
        <v/>
      </c>
      <c r="E351" s="195"/>
      <c r="F351" s="196"/>
      <c r="G351" s="38"/>
      <c r="H351" s="38"/>
      <c r="I351" s="177">
        <f t="shared" si="62"/>
        <v>0</v>
      </c>
      <c r="J351" s="48"/>
      <c r="K351" s="198"/>
      <c r="L351" s="197"/>
      <c r="M351" s="40"/>
      <c r="N351" s="40"/>
      <c r="O351" s="177">
        <f t="shared" si="63"/>
        <v>0</v>
      </c>
      <c r="P351" s="48"/>
      <c r="Q351" s="198"/>
      <c r="R351" s="197"/>
      <c r="S351" s="40"/>
      <c r="T351" s="40"/>
      <c r="U351" s="177">
        <f t="shared" si="64"/>
        <v>0</v>
      </c>
      <c r="V351" s="48"/>
      <c r="W351" s="198"/>
      <c r="X351" s="199">
        <f t="shared" si="61"/>
        <v>0</v>
      </c>
      <c r="Y351" s="178" t="str">
        <f t="shared" si="71"/>
        <v/>
      </c>
      <c r="Z351" s="22">
        <f t="shared" si="65"/>
        <v>0</v>
      </c>
      <c r="AA351" s="22" t="str">
        <f t="shared" si="66"/>
        <v/>
      </c>
      <c r="AG351" s="43" t="b">
        <f t="shared" si="67"/>
        <v>0</v>
      </c>
      <c r="AH351" s="93" t="b">
        <f t="shared" si="68"/>
        <v>0</v>
      </c>
      <c r="AI351" s="130" t="str">
        <f t="shared" si="69"/>
        <v/>
      </c>
      <c r="AJ351" s="116">
        <f t="shared" si="70"/>
        <v>0</v>
      </c>
      <c r="AK351" s="130" t="str">
        <f t="shared" si="72"/>
        <v/>
      </c>
      <c r="AL351" s="110"/>
    </row>
    <row r="352" spans="2:38" x14ac:dyDescent="0.25">
      <c r="B352" s="25" t="str">
        <f>IFERROR(INDEX('1 - Project Details and Scoring'!$B$18:$B$501,(MATCH('2 - Planting Details'!$Z352,'1 - Project Details and Scoring'!$C$18:C$501,0))),"")</f>
        <v/>
      </c>
      <c r="C352" s="38"/>
      <c r="D352" s="25" t="str">
        <f>IFERROR(INDEX('1 - Project Details and Scoring'!$D$18:$D$501,(MATCH('2 - Planting Details'!$Z352,'1 - Project Details and Scoring'!$C$18:C$501,0))),"")</f>
        <v/>
      </c>
      <c r="E352" s="195"/>
      <c r="F352" s="196"/>
      <c r="G352" s="38"/>
      <c r="H352" s="38"/>
      <c r="I352" s="177">
        <f t="shared" si="62"/>
        <v>0</v>
      </c>
      <c r="J352" s="48"/>
      <c r="K352" s="198"/>
      <c r="L352" s="197"/>
      <c r="M352" s="40"/>
      <c r="N352" s="40"/>
      <c r="O352" s="177">
        <f t="shared" si="63"/>
        <v>0</v>
      </c>
      <c r="P352" s="48"/>
      <c r="Q352" s="198"/>
      <c r="R352" s="197"/>
      <c r="S352" s="40"/>
      <c r="T352" s="40"/>
      <c r="U352" s="177">
        <f t="shared" si="64"/>
        <v>0</v>
      </c>
      <c r="V352" s="48"/>
      <c r="W352" s="198"/>
      <c r="X352" s="199">
        <f t="shared" si="61"/>
        <v>0</v>
      </c>
      <c r="Y352" s="178" t="str">
        <f t="shared" si="71"/>
        <v/>
      </c>
      <c r="Z352" s="22">
        <f t="shared" si="65"/>
        <v>0</v>
      </c>
      <c r="AA352" s="22" t="str">
        <f t="shared" si="66"/>
        <v/>
      </c>
      <c r="AG352" s="43" t="b">
        <f t="shared" si="67"/>
        <v>0</v>
      </c>
      <c r="AH352" s="93" t="b">
        <f t="shared" si="68"/>
        <v>0</v>
      </c>
      <c r="AI352" s="130" t="str">
        <f t="shared" si="69"/>
        <v/>
      </c>
      <c r="AJ352" s="116">
        <f t="shared" si="70"/>
        <v>0</v>
      </c>
      <c r="AK352" s="130" t="str">
        <f t="shared" si="72"/>
        <v/>
      </c>
      <c r="AL352" s="110"/>
    </row>
    <row r="353" spans="2:38" x14ac:dyDescent="0.25">
      <c r="B353" s="25" t="str">
        <f>IFERROR(INDEX('1 - Project Details and Scoring'!$B$18:$B$501,(MATCH('2 - Planting Details'!$Z353,'1 - Project Details and Scoring'!$C$18:C$501,0))),"")</f>
        <v/>
      </c>
      <c r="C353" s="38"/>
      <c r="D353" s="25" t="str">
        <f>IFERROR(INDEX('1 - Project Details and Scoring'!$D$18:$D$501,(MATCH('2 - Planting Details'!$Z353,'1 - Project Details and Scoring'!$C$18:C$501,0))),"")</f>
        <v/>
      </c>
      <c r="E353" s="195"/>
      <c r="F353" s="196"/>
      <c r="G353" s="38"/>
      <c r="H353" s="38"/>
      <c r="I353" s="177">
        <f t="shared" si="62"/>
        <v>0</v>
      </c>
      <c r="J353" s="48"/>
      <c r="K353" s="198"/>
      <c r="L353" s="197"/>
      <c r="M353" s="40"/>
      <c r="N353" s="40"/>
      <c r="O353" s="177">
        <f t="shared" si="63"/>
        <v>0</v>
      </c>
      <c r="P353" s="48"/>
      <c r="Q353" s="198"/>
      <c r="R353" s="197"/>
      <c r="S353" s="40"/>
      <c r="T353" s="40"/>
      <c r="U353" s="177">
        <f t="shared" si="64"/>
        <v>0</v>
      </c>
      <c r="V353" s="48"/>
      <c r="W353" s="198"/>
      <c r="X353" s="199">
        <f t="shared" si="61"/>
        <v>0</v>
      </c>
      <c r="Y353" s="178" t="str">
        <f t="shared" si="71"/>
        <v/>
      </c>
      <c r="Z353" s="22">
        <f t="shared" si="65"/>
        <v>0</v>
      </c>
      <c r="AA353" s="22" t="str">
        <f t="shared" si="66"/>
        <v/>
      </c>
      <c r="AG353" s="43" t="b">
        <f t="shared" si="67"/>
        <v>0</v>
      </c>
      <c r="AH353" s="93" t="b">
        <f t="shared" si="68"/>
        <v>0</v>
      </c>
      <c r="AI353" s="130" t="str">
        <f t="shared" si="69"/>
        <v/>
      </c>
      <c r="AJ353" s="116">
        <f t="shared" si="70"/>
        <v>0</v>
      </c>
      <c r="AK353" s="130" t="str">
        <f t="shared" si="72"/>
        <v/>
      </c>
      <c r="AL353" s="110"/>
    </row>
    <row r="354" spans="2:38" x14ac:dyDescent="0.25">
      <c r="B354" s="25" t="str">
        <f>IFERROR(INDEX('1 - Project Details and Scoring'!$B$18:$B$501,(MATCH('2 - Planting Details'!$Z354,'1 - Project Details and Scoring'!$C$18:C$501,0))),"")</f>
        <v/>
      </c>
      <c r="C354" s="38"/>
      <c r="D354" s="25" t="str">
        <f>IFERROR(INDEX('1 - Project Details and Scoring'!$D$18:$D$501,(MATCH('2 - Planting Details'!$Z354,'1 - Project Details and Scoring'!$C$18:C$501,0))),"")</f>
        <v/>
      </c>
      <c r="E354" s="195"/>
      <c r="F354" s="196"/>
      <c r="G354" s="38"/>
      <c r="H354" s="38"/>
      <c r="I354" s="177">
        <f t="shared" si="62"/>
        <v>0</v>
      </c>
      <c r="J354" s="48"/>
      <c r="K354" s="198"/>
      <c r="L354" s="197"/>
      <c r="M354" s="40"/>
      <c r="N354" s="40"/>
      <c r="O354" s="177">
        <f t="shared" si="63"/>
        <v>0</v>
      </c>
      <c r="P354" s="48"/>
      <c r="Q354" s="198"/>
      <c r="R354" s="197"/>
      <c r="S354" s="40"/>
      <c r="T354" s="40"/>
      <c r="U354" s="177">
        <f t="shared" si="64"/>
        <v>0</v>
      </c>
      <c r="V354" s="48"/>
      <c r="W354" s="198"/>
      <c r="X354" s="199">
        <f t="shared" si="61"/>
        <v>0</v>
      </c>
      <c r="Y354" s="178" t="str">
        <f t="shared" si="71"/>
        <v/>
      </c>
      <c r="Z354" s="22">
        <f t="shared" si="65"/>
        <v>0</v>
      </c>
      <c r="AA354" s="22" t="str">
        <f t="shared" si="66"/>
        <v/>
      </c>
      <c r="AG354" s="43" t="b">
        <f t="shared" si="67"/>
        <v>0</v>
      </c>
      <c r="AH354" s="93" t="b">
        <f t="shared" si="68"/>
        <v>0</v>
      </c>
      <c r="AI354" s="130" t="str">
        <f t="shared" si="69"/>
        <v/>
      </c>
      <c r="AJ354" s="116">
        <f t="shared" si="70"/>
        <v>0</v>
      </c>
      <c r="AK354" s="130" t="str">
        <f t="shared" si="72"/>
        <v/>
      </c>
      <c r="AL354" s="110"/>
    </row>
    <row r="355" spans="2:38" x14ac:dyDescent="0.25">
      <c r="B355" s="25" t="str">
        <f>IFERROR(INDEX('1 - Project Details and Scoring'!$B$18:$B$501,(MATCH('2 - Planting Details'!$Z355,'1 - Project Details and Scoring'!$C$18:C$501,0))),"")</f>
        <v/>
      </c>
      <c r="C355" s="38"/>
      <c r="D355" s="25" t="str">
        <f>IFERROR(INDEX('1 - Project Details and Scoring'!$D$18:$D$501,(MATCH('2 - Planting Details'!$Z355,'1 - Project Details and Scoring'!$C$18:C$501,0))),"")</f>
        <v/>
      </c>
      <c r="E355" s="195"/>
      <c r="F355" s="196"/>
      <c r="G355" s="38"/>
      <c r="H355" s="38"/>
      <c r="I355" s="177">
        <f t="shared" si="62"/>
        <v>0</v>
      </c>
      <c r="J355" s="48"/>
      <c r="K355" s="198"/>
      <c r="L355" s="197"/>
      <c r="M355" s="40"/>
      <c r="N355" s="40"/>
      <c r="O355" s="177">
        <f t="shared" si="63"/>
        <v>0</v>
      </c>
      <c r="P355" s="48"/>
      <c r="Q355" s="198"/>
      <c r="R355" s="197"/>
      <c r="S355" s="40"/>
      <c r="T355" s="40"/>
      <c r="U355" s="177">
        <f t="shared" si="64"/>
        <v>0</v>
      </c>
      <c r="V355" s="48"/>
      <c r="W355" s="198"/>
      <c r="X355" s="199">
        <f t="shared" si="61"/>
        <v>0</v>
      </c>
      <c r="Y355" s="178" t="str">
        <f t="shared" si="71"/>
        <v/>
      </c>
      <c r="Z355" s="22">
        <f t="shared" si="65"/>
        <v>0</v>
      </c>
      <c r="AA355" s="22" t="str">
        <f t="shared" si="66"/>
        <v/>
      </c>
      <c r="AG355" s="43" t="b">
        <f t="shared" si="67"/>
        <v>0</v>
      </c>
      <c r="AH355" s="93" t="b">
        <f t="shared" si="68"/>
        <v>0</v>
      </c>
      <c r="AI355" s="130" t="str">
        <f t="shared" si="69"/>
        <v/>
      </c>
      <c r="AJ355" s="116">
        <f t="shared" si="70"/>
        <v>0</v>
      </c>
      <c r="AK355" s="130" t="str">
        <f t="shared" si="72"/>
        <v/>
      </c>
      <c r="AL355" s="110"/>
    </row>
    <row r="356" spans="2:38" x14ac:dyDescent="0.25">
      <c r="B356" s="25" t="str">
        <f>IFERROR(INDEX('1 - Project Details and Scoring'!$B$18:$B$501,(MATCH('2 - Planting Details'!$Z356,'1 - Project Details and Scoring'!$C$18:C$501,0))),"")</f>
        <v/>
      </c>
      <c r="C356" s="38"/>
      <c r="D356" s="25" t="str">
        <f>IFERROR(INDEX('1 - Project Details and Scoring'!$D$18:$D$501,(MATCH('2 - Planting Details'!$Z356,'1 - Project Details and Scoring'!$C$18:C$501,0))),"")</f>
        <v/>
      </c>
      <c r="E356" s="195"/>
      <c r="F356" s="196"/>
      <c r="G356" s="38"/>
      <c r="H356" s="38"/>
      <c r="I356" s="177">
        <f t="shared" si="62"/>
        <v>0</v>
      </c>
      <c r="J356" s="48"/>
      <c r="K356" s="198"/>
      <c r="L356" s="197"/>
      <c r="M356" s="40"/>
      <c r="N356" s="40"/>
      <c r="O356" s="177">
        <f t="shared" si="63"/>
        <v>0</v>
      </c>
      <c r="P356" s="48"/>
      <c r="Q356" s="198"/>
      <c r="R356" s="197"/>
      <c r="S356" s="40"/>
      <c r="T356" s="40"/>
      <c r="U356" s="177">
        <f t="shared" si="64"/>
        <v>0</v>
      </c>
      <c r="V356" s="48"/>
      <c r="W356" s="198"/>
      <c r="X356" s="199">
        <f t="shared" si="61"/>
        <v>0</v>
      </c>
      <c r="Y356" s="178" t="str">
        <f t="shared" si="71"/>
        <v/>
      </c>
      <c r="Z356" s="22">
        <f t="shared" si="65"/>
        <v>0</v>
      </c>
      <c r="AA356" s="22" t="str">
        <f t="shared" si="66"/>
        <v/>
      </c>
      <c r="AG356" s="43" t="b">
        <f t="shared" si="67"/>
        <v>0</v>
      </c>
      <c r="AH356" s="93" t="b">
        <f t="shared" si="68"/>
        <v>0</v>
      </c>
      <c r="AI356" s="130" t="str">
        <f t="shared" si="69"/>
        <v/>
      </c>
      <c r="AJ356" s="116">
        <f t="shared" si="70"/>
        <v>0</v>
      </c>
      <c r="AK356" s="130" t="str">
        <f t="shared" si="72"/>
        <v/>
      </c>
      <c r="AL356" s="110"/>
    </row>
    <row r="357" spans="2:38" x14ac:dyDescent="0.25">
      <c r="B357" s="25" t="str">
        <f>IFERROR(INDEX('1 - Project Details and Scoring'!$B$18:$B$501,(MATCH('2 - Planting Details'!$Z357,'1 - Project Details and Scoring'!$C$18:C$501,0))),"")</f>
        <v/>
      </c>
      <c r="C357" s="38"/>
      <c r="D357" s="25" t="str">
        <f>IFERROR(INDEX('1 - Project Details and Scoring'!$D$18:$D$501,(MATCH('2 - Planting Details'!$Z357,'1 - Project Details and Scoring'!$C$18:C$501,0))),"")</f>
        <v/>
      </c>
      <c r="E357" s="195"/>
      <c r="F357" s="196"/>
      <c r="G357" s="38"/>
      <c r="H357" s="38"/>
      <c r="I357" s="177">
        <f t="shared" si="62"/>
        <v>0</v>
      </c>
      <c r="J357" s="48"/>
      <c r="K357" s="198"/>
      <c r="L357" s="197"/>
      <c r="M357" s="40"/>
      <c r="N357" s="40"/>
      <c r="O357" s="177">
        <f t="shared" si="63"/>
        <v>0</v>
      </c>
      <c r="P357" s="48"/>
      <c r="Q357" s="198"/>
      <c r="R357" s="197"/>
      <c r="S357" s="40"/>
      <c r="T357" s="40"/>
      <c r="U357" s="177">
        <f t="shared" si="64"/>
        <v>0</v>
      </c>
      <c r="V357" s="48"/>
      <c r="W357" s="198"/>
      <c r="X357" s="199">
        <f t="shared" si="61"/>
        <v>0</v>
      </c>
      <c r="Y357" s="178" t="str">
        <f t="shared" si="71"/>
        <v/>
      </c>
      <c r="Z357" s="22">
        <f t="shared" si="65"/>
        <v>0</v>
      </c>
      <c r="AA357" s="22" t="str">
        <f t="shared" si="66"/>
        <v/>
      </c>
      <c r="AG357" s="43" t="b">
        <f t="shared" si="67"/>
        <v>0</v>
      </c>
      <c r="AH357" s="93" t="b">
        <f t="shared" si="68"/>
        <v>0</v>
      </c>
      <c r="AI357" s="130" t="str">
        <f t="shared" si="69"/>
        <v/>
      </c>
      <c r="AJ357" s="116">
        <f t="shared" si="70"/>
        <v>0</v>
      </c>
      <c r="AK357" s="130" t="str">
        <f t="shared" si="72"/>
        <v/>
      </c>
      <c r="AL357" s="110"/>
    </row>
    <row r="358" spans="2:38" x14ac:dyDescent="0.25">
      <c r="B358" s="25" t="str">
        <f>IFERROR(INDEX('1 - Project Details and Scoring'!$B$18:$B$501,(MATCH('2 - Planting Details'!$Z358,'1 - Project Details and Scoring'!$C$18:C$501,0))),"")</f>
        <v/>
      </c>
      <c r="C358" s="38"/>
      <c r="D358" s="25" t="str">
        <f>IFERROR(INDEX('1 - Project Details and Scoring'!$D$18:$D$501,(MATCH('2 - Planting Details'!$Z358,'1 - Project Details and Scoring'!$C$18:C$501,0))),"")</f>
        <v/>
      </c>
      <c r="E358" s="195"/>
      <c r="F358" s="196"/>
      <c r="G358" s="38"/>
      <c r="H358" s="38"/>
      <c r="I358" s="177">
        <f t="shared" si="62"/>
        <v>0</v>
      </c>
      <c r="J358" s="48"/>
      <c r="K358" s="198"/>
      <c r="L358" s="197"/>
      <c r="M358" s="40"/>
      <c r="N358" s="40"/>
      <c r="O358" s="177">
        <f t="shared" si="63"/>
        <v>0</v>
      </c>
      <c r="P358" s="48"/>
      <c r="Q358" s="198"/>
      <c r="R358" s="197"/>
      <c r="S358" s="40"/>
      <c r="T358" s="40"/>
      <c r="U358" s="177">
        <f t="shared" si="64"/>
        <v>0</v>
      </c>
      <c r="V358" s="48"/>
      <c r="W358" s="198"/>
      <c r="X358" s="199">
        <f t="shared" si="61"/>
        <v>0</v>
      </c>
      <c r="Y358" s="178" t="str">
        <f t="shared" si="71"/>
        <v/>
      </c>
      <c r="Z358" s="22">
        <f t="shared" si="65"/>
        <v>0</v>
      </c>
      <c r="AA358" s="22" t="str">
        <f t="shared" si="66"/>
        <v/>
      </c>
      <c r="AG358" s="43" t="b">
        <f t="shared" si="67"/>
        <v>0</v>
      </c>
      <c r="AH358" s="93" t="b">
        <f t="shared" si="68"/>
        <v>0</v>
      </c>
      <c r="AI358" s="130" t="str">
        <f t="shared" si="69"/>
        <v/>
      </c>
      <c r="AJ358" s="116">
        <f t="shared" si="70"/>
        <v>0</v>
      </c>
      <c r="AK358" s="130" t="str">
        <f t="shared" si="72"/>
        <v/>
      </c>
      <c r="AL358" s="110"/>
    </row>
    <row r="359" spans="2:38" x14ac:dyDescent="0.25">
      <c r="B359" s="25" t="str">
        <f>IFERROR(INDEX('1 - Project Details and Scoring'!$B$18:$B$501,(MATCH('2 - Planting Details'!$Z359,'1 - Project Details and Scoring'!$C$18:C$501,0))),"")</f>
        <v/>
      </c>
      <c r="C359" s="38"/>
      <c r="D359" s="25" t="str">
        <f>IFERROR(INDEX('1 - Project Details and Scoring'!$D$18:$D$501,(MATCH('2 - Planting Details'!$Z359,'1 - Project Details and Scoring'!$C$18:C$501,0))),"")</f>
        <v/>
      </c>
      <c r="E359" s="195"/>
      <c r="F359" s="196"/>
      <c r="G359" s="38"/>
      <c r="H359" s="38"/>
      <c r="I359" s="177">
        <f t="shared" si="62"/>
        <v>0</v>
      </c>
      <c r="J359" s="48"/>
      <c r="K359" s="198"/>
      <c r="L359" s="197"/>
      <c r="M359" s="40"/>
      <c r="N359" s="40"/>
      <c r="O359" s="177">
        <f t="shared" si="63"/>
        <v>0</v>
      </c>
      <c r="P359" s="48"/>
      <c r="Q359" s="198"/>
      <c r="R359" s="197"/>
      <c r="S359" s="40"/>
      <c r="T359" s="40"/>
      <c r="U359" s="177">
        <f t="shared" si="64"/>
        <v>0</v>
      </c>
      <c r="V359" s="48"/>
      <c r="W359" s="198"/>
      <c r="X359" s="199">
        <f t="shared" si="61"/>
        <v>0</v>
      </c>
      <c r="Y359" s="178" t="str">
        <f t="shared" si="71"/>
        <v/>
      </c>
      <c r="Z359" s="22">
        <f t="shared" si="65"/>
        <v>0</v>
      </c>
      <c r="AA359" s="22" t="str">
        <f t="shared" si="66"/>
        <v/>
      </c>
      <c r="AG359" s="43" t="b">
        <f t="shared" si="67"/>
        <v>0</v>
      </c>
      <c r="AH359" s="93" t="b">
        <f t="shared" si="68"/>
        <v>0</v>
      </c>
      <c r="AI359" s="130" t="str">
        <f t="shared" si="69"/>
        <v/>
      </c>
      <c r="AJ359" s="116">
        <f t="shared" si="70"/>
        <v>0</v>
      </c>
      <c r="AK359" s="130" t="str">
        <f t="shared" si="72"/>
        <v/>
      </c>
      <c r="AL359" s="110"/>
    </row>
    <row r="360" spans="2:38" x14ac:dyDescent="0.25">
      <c r="B360" s="25" t="str">
        <f>IFERROR(INDEX('1 - Project Details and Scoring'!$B$18:$B$501,(MATCH('2 - Planting Details'!$Z360,'1 - Project Details and Scoring'!$C$18:C$501,0))),"")</f>
        <v/>
      </c>
      <c r="C360" s="38"/>
      <c r="D360" s="25" t="str">
        <f>IFERROR(INDEX('1 - Project Details and Scoring'!$D$18:$D$501,(MATCH('2 - Planting Details'!$Z360,'1 - Project Details and Scoring'!$C$18:C$501,0))),"")</f>
        <v/>
      </c>
      <c r="E360" s="195"/>
      <c r="F360" s="196"/>
      <c r="G360" s="38"/>
      <c r="H360" s="38"/>
      <c r="I360" s="177">
        <f t="shared" si="62"/>
        <v>0</v>
      </c>
      <c r="J360" s="48"/>
      <c r="K360" s="198"/>
      <c r="L360" s="197"/>
      <c r="M360" s="40"/>
      <c r="N360" s="40"/>
      <c r="O360" s="177">
        <f t="shared" si="63"/>
        <v>0</v>
      </c>
      <c r="P360" s="48"/>
      <c r="Q360" s="198"/>
      <c r="R360" s="197"/>
      <c r="S360" s="40"/>
      <c r="T360" s="40"/>
      <c r="U360" s="177">
        <f t="shared" si="64"/>
        <v>0</v>
      </c>
      <c r="V360" s="48"/>
      <c r="W360" s="198"/>
      <c r="X360" s="199">
        <f t="shared" si="61"/>
        <v>0</v>
      </c>
      <c r="Y360" s="178" t="str">
        <f t="shared" si="71"/>
        <v/>
      </c>
      <c r="Z360" s="22">
        <f t="shared" si="65"/>
        <v>0</v>
      </c>
      <c r="AA360" s="22" t="str">
        <f t="shared" si="66"/>
        <v/>
      </c>
      <c r="AG360" s="43" t="b">
        <f t="shared" si="67"/>
        <v>0</v>
      </c>
      <c r="AH360" s="93" t="b">
        <f t="shared" si="68"/>
        <v>0</v>
      </c>
      <c r="AI360" s="130" t="str">
        <f t="shared" si="69"/>
        <v/>
      </c>
      <c r="AJ360" s="116">
        <f t="shared" si="70"/>
        <v>0</v>
      </c>
      <c r="AK360" s="130" t="str">
        <f t="shared" si="72"/>
        <v/>
      </c>
      <c r="AL360" s="110"/>
    </row>
    <row r="361" spans="2:38" x14ac:dyDescent="0.25">
      <c r="B361" s="25" t="str">
        <f>IFERROR(INDEX('1 - Project Details and Scoring'!$B$18:$B$501,(MATCH('2 - Planting Details'!$Z361,'1 - Project Details and Scoring'!$C$18:C$501,0))),"")</f>
        <v/>
      </c>
      <c r="C361" s="38"/>
      <c r="D361" s="25" t="str">
        <f>IFERROR(INDEX('1 - Project Details and Scoring'!$D$18:$D$501,(MATCH('2 - Planting Details'!$Z361,'1 - Project Details and Scoring'!$C$18:C$501,0))),"")</f>
        <v/>
      </c>
      <c r="E361" s="195"/>
      <c r="F361" s="196"/>
      <c r="G361" s="38"/>
      <c r="H361" s="38"/>
      <c r="I361" s="177">
        <f t="shared" si="62"/>
        <v>0</v>
      </c>
      <c r="J361" s="48"/>
      <c r="K361" s="198"/>
      <c r="L361" s="197"/>
      <c r="M361" s="40"/>
      <c r="N361" s="40"/>
      <c r="O361" s="177">
        <f t="shared" si="63"/>
        <v>0</v>
      </c>
      <c r="P361" s="48"/>
      <c r="Q361" s="198"/>
      <c r="R361" s="197"/>
      <c r="S361" s="40"/>
      <c r="T361" s="40"/>
      <c r="U361" s="177">
        <f t="shared" si="64"/>
        <v>0</v>
      </c>
      <c r="V361" s="48"/>
      <c r="W361" s="198"/>
      <c r="X361" s="199">
        <f t="shared" si="61"/>
        <v>0</v>
      </c>
      <c r="Y361" s="178" t="str">
        <f t="shared" si="71"/>
        <v/>
      </c>
      <c r="Z361" s="22">
        <f t="shared" si="65"/>
        <v>0</v>
      </c>
      <c r="AA361" s="22" t="str">
        <f t="shared" si="66"/>
        <v/>
      </c>
      <c r="AG361" s="43" t="b">
        <f t="shared" si="67"/>
        <v>0</v>
      </c>
      <c r="AH361" s="93" t="b">
        <f t="shared" si="68"/>
        <v>0</v>
      </c>
      <c r="AI361" s="130" t="str">
        <f t="shared" si="69"/>
        <v/>
      </c>
      <c r="AJ361" s="116">
        <f t="shared" si="70"/>
        <v>0</v>
      </c>
      <c r="AK361" s="130" t="str">
        <f t="shared" si="72"/>
        <v/>
      </c>
      <c r="AL361" s="110"/>
    </row>
    <row r="362" spans="2:38" x14ac:dyDescent="0.25">
      <c r="B362" s="25" t="str">
        <f>IFERROR(INDEX('1 - Project Details and Scoring'!$B$18:$B$501,(MATCH('2 - Planting Details'!$Z362,'1 - Project Details and Scoring'!$C$18:C$501,0))),"")</f>
        <v/>
      </c>
      <c r="C362" s="38"/>
      <c r="D362" s="25" t="str">
        <f>IFERROR(INDEX('1 - Project Details and Scoring'!$D$18:$D$501,(MATCH('2 - Planting Details'!$Z362,'1 - Project Details and Scoring'!$C$18:C$501,0))),"")</f>
        <v/>
      </c>
      <c r="E362" s="195"/>
      <c r="F362" s="196"/>
      <c r="G362" s="38"/>
      <c r="H362" s="38"/>
      <c r="I362" s="177">
        <f t="shared" si="62"/>
        <v>0</v>
      </c>
      <c r="J362" s="48"/>
      <c r="K362" s="198"/>
      <c r="L362" s="197"/>
      <c r="M362" s="40"/>
      <c r="N362" s="40"/>
      <c r="O362" s="177">
        <f t="shared" si="63"/>
        <v>0</v>
      </c>
      <c r="P362" s="48"/>
      <c r="Q362" s="198"/>
      <c r="R362" s="197"/>
      <c r="S362" s="40"/>
      <c r="T362" s="40"/>
      <c r="U362" s="177">
        <f t="shared" si="64"/>
        <v>0</v>
      </c>
      <c r="V362" s="48"/>
      <c r="W362" s="198"/>
      <c r="X362" s="199">
        <f t="shared" si="61"/>
        <v>0</v>
      </c>
      <c r="Y362" s="178" t="str">
        <f t="shared" si="71"/>
        <v/>
      </c>
      <c r="Z362" s="22">
        <f t="shared" si="65"/>
        <v>0</v>
      </c>
      <c r="AA362" s="22" t="str">
        <f t="shared" si="66"/>
        <v/>
      </c>
      <c r="AG362" s="43" t="b">
        <f t="shared" si="67"/>
        <v>0</v>
      </c>
      <c r="AH362" s="93" t="b">
        <f t="shared" si="68"/>
        <v>0</v>
      </c>
      <c r="AI362" s="130" t="str">
        <f t="shared" si="69"/>
        <v/>
      </c>
      <c r="AJ362" s="116">
        <f t="shared" si="70"/>
        <v>0</v>
      </c>
      <c r="AK362" s="130" t="str">
        <f t="shared" si="72"/>
        <v/>
      </c>
      <c r="AL362" s="110"/>
    </row>
    <row r="363" spans="2:38" x14ac:dyDescent="0.25">
      <c r="B363" s="25" t="str">
        <f>IFERROR(INDEX('1 - Project Details and Scoring'!$B$18:$B$501,(MATCH('2 - Planting Details'!$Z363,'1 - Project Details and Scoring'!$C$18:C$501,0))),"")</f>
        <v/>
      </c>
      <c r="C363" s="38"/>
      <c r="D363" s="25" t="str">
        <f>IFERROR(INDEX('1 - Project Details and Scoring'!$D$18:$D$501,(MATCH('2 - Planting Details'!$Z363,'1 - Project Details and Scoring'!$C$18:C$501,0))),"")</f>
        <v/>
      </c>
      <c r="E363" s="195"/>
      <c r="F363" s="196"/>
      <c r="G363" s="38"/>
      <c r="H363" s="38"/>
      <c r="I363" s="177">
        <f t="shared" si="62"/>
        <v>0</v>
      </c>
      <c r="J363" s="48"/>
      <c r="K363" s="198"/>
      <c r="L363" s="197"/>
      <c r="M363" s="40"/>
      <c r="N363" s="40"/>
      <c r="O363" s="177">
        <f t="shared" si="63"/>
        <v>0</v>
      </c>
      <c r="P363" s="48"/>
      <c r="Q363" s="198"/>
      <c r="R363" s="197"/>
      <c r="S363" s="40"/>
      <c r="T363" s="40"/>
      <c r="U363" s="177">
        <f t="shared" si="64"/>
        <v>0</v>
      </c>
      <c r="V363" s="48"/>
      <c r="W363" s="198"/>
      <c r="X363" s="199">
        <f t="shared" si="61"/>
        <v>0</v>
      </c>
      <c r="Y363" s="178" t="str">
        <f t="shared" si="71"/>
        <v/>
      </c>
      <c r="Z363" s="22">
        <f t="shared" si="65"/>
        <v>0</v>
      </c>
      <c r="AA363" s="22" t="str">
        <f t="shared" si="66"/>
        <v/>
      </c>
      <c r="AG363" s="43" t="b">
        <f t="shared" si="67"/>
        <v>0</v>
      </c>
      <c r="AH363" s="93" t="b">
        <f t="shared" si="68"/>
        <v>0</v>
      </c>
      <c r="AI363" s="130" t="str">
        <f t="shared" si="69"/>
        <v/>
      </c>
      <c r="AJ363" s="116">
        <f t="shared" si="70"/>
        <v>0</v>
      </c>
      <c r="AK363" s="130" t="str">
        <f t="shared" si="72"/>
        <v/>
      </c>
      <c r="AL363" s="110"/>
    </row>
    <row r="364" spans="2:38" x14ac:dyDescent="0.25">
      <c r="B364" s="25" t="str">
        <f>IFERROR(INDEX('1 - Project Details and Scoring'!$B$18:$B$501,(MATCH('2 - Planting Details'!$Z364,'1 - Project Details and Scoring'!$C$18:C$501,0))),"")</f>
        <v/>
      </c>
      <c r="C364" s="38"/>
      <c r="D364" s="25" t="str">
        <f>IFERROR(INDEX('1 - Project Details and Scoring'!$D$18:$D$501,(MATCH('2 - Planting Details'!$Z364,'1 - Project Details and Scoring'!$C$18:C$501,0))),"")</f>
        <v/>
      </c>
      <c r="E364" s="195"/>
      <c r="F364" s="196"/>
      <c r="G364" s="38"/>
      <c r="H364" s="38"/>
      <c r="I364" s="177">
        <f t="shared" si="62"/>
        <v>0</v>
      </c>
      <c r="J364" s="48"/>
      <c r="K364" s="198"/>
      <c r="L364" s="197"/>
      <c r="M364" s="40"/>
      <c r="N364" s="40"/>
      <c r="O364" s="177">
        <f t="shared" si="63"/>
        <v>0</v>
      </c>
      <c r="P364" s="48"/>
      <c r="Q364" s="198"/>
      <c r="R364" s="197"/>
      <c r="S364" s="40"/>
      <c r="T364" s="40"/>
      <c r="U364" s="177">
        <f t="shared" si="64"/>
        <v>0</v>
      </c>
      <c r="V364" s="48"/>
      <c r="W364" s="198"/>
      <c r="X364" s="199">
        <f t="shared" si="61"/>
        <v>0</v>
      </c>
      <c r="Y364" s="178" t="str">
        <f t="shared" si="71"/>
        <v/>
      </c>
      <c r="Z364" s="22">
        <f t="shared" si="65"/>
        <v>0</v>
      </c>
      <c r="AA364" s="22" t="str">
        <f t="shared" si="66"/>
        <v/>
      </c>
      <c r="AG364" s="43" t="b">
        <f t="shared" si="67"/>
        <v>0</v>
      </c>
      <c r="AH364" s="93" t="b">
        <f t="shared" si="68"/>
        <v>0</v>
      </c>
      <c r="AI364" s="130" t="str">
        <f t="shared" si="69"/>
        <v/>
      </c>
      <c r="AJ364" s="116">
        <f t="shared" si="70"/>
        <v>0</v>
      </c>
      <c r="AK364" s="130" t="str">
        <f t="shared" si="72"/>
        <v/>
      </c>
      <c r="AL364" s="110"/>
    </row>
    <row r="365" spans="2:38" x14ac:dyDescent="0.25">
      <c r="B365" s="25" t="str">
        <f>IFERROR(INDEX('1 - Project Details and Scoring'!$B$18:$B$501,(MATCH('2 - Planting Details'!$Z365,'1 - Project Details and Scoring'!$C$18:C$501,0))),"")</f>
        <v/>
      </c>
      <c r="C365" s="38"/>
      <c r="D365" s="25" t="str">
        <f>IFERROR(INDEX('1 - Project Details and Scoring'!$D$18:$D$501,(MATCH('2 - Planting Details'!$Z365,'1 - Project Details and Scoring'!$C$18:C$501,0))),"")</f>
        <v/>
      </c>
      <c r="E365" s="195"/>
      <c r="F365" s="196"/>
      <c r="G365" s="38"/>
      <c r="H365" s="38"/>
      <c r="I365" s="177">
        <f t="shared" si="62"/>
        <v>0</v>
      </c>
      <c r="J365" s="48"/>
      <c r="K365" s="198"/>
      <c r="L365" s="197"/>
      <c r="M365" s="40"/>
      <c r="N365" s="40"/>
      <c r="O365" s="177">
        <f t="shared" si="63"/>
        <v>0</v>
      </c>
      <c r="P365" s="48"/>
      <c r="Q365" s="198"/>
      <c r="R365" s="197"/>
      <c r="S365" s="40"/>
      <c r="T365" s="40"/>
      <c r="U365" s="177">
        <f t="shared" si="64"/>
        <v>0</v>
      </c>
      <c r="V365" s="48"/>
      <c r="W365" s="198"/>
      <c r="X365" s="199">
        <f t="shared" si="61"/>
        <v>0</v>
      </c>
      <c r="Y365" s="178" t="str">
        <f t="shared" si="71"/>
        <v/>
      </c>
      <c r="Z365" s="22">
        <f t="shared" si="65"/>
        <v>0</v>
      </c>
      <c r="AA365" s="22" t="str">
        <f t="shared" si="66"/>
        <v/>
      </c>
      <c r="AG365" s="43" t="b">
        <f t="shared" si="67"/>
        <v>0</v>
      </c>
      <c r="AH365" s="93" t="b">
        <f t="shared" si="68"/>
        <v>0</v>
      </c>
      <c r="AI365" s="130" t="str">
        <f t="shared" si="69"/>
        <v/>
      </c>
      <c r="AJ365" s="116">
        <f t="shared" si="70"/>
        <v>0</v>
      </c>
      <c r="AK365" s="130" t="str">
        <f t="shared" si="72"/>
        <v/>
      </c>
      <c r="AL365" s="110"/>
    </row>
    <row r="366" spans="2:38" x14ac:dyDescent="0.25">
      <c r="B366" s="25" t="str">
        <f>IFERROR(INDEX('1 - Project Details and Scoring'!$B$18:$B$501,(MATCH('2 - Planting Details'!$Z366,'1 - Project Details and Scoring'!$C$18:C$501,0))),"")</f>
        <v/>
      </c>
      <c r="C366" s="38"/>
      <c r="D366" s="25" t="str">
        <f>IFERROR(INDEX('1 - Project Details and Scoring'!$D$18:$D$501,(MATCH('2 - Planting Details'!$Z366,'1 - Project Details and Scoring'!$C$18:C$501,0))),"")</f>
        <v/>
      </c>
      <c r="E366" s="195"/>
      <c r="F366" s="196"/>
      <c r="G366" s="38"/>
      <c r="H366" s="38"/>
      <c r="I366" s="177">
        <f t="shared" si="62"/>
        <v>0</v>
      </c>
      <c r="J366" s="48"/>
      <c r="K366" s="198"/>
      <c r="L366" s="197"/>
      <c r="M366" s="40"/>
      <c r="N366" s="40"/>
      <c r="O366" s="177">
        <f t="shared" si="63"/>
        <v>0</v>
      </c>
      <c r="P366" s="48"/>
      <c r="Q366" s="198"/>
      <c r="R366" s="197"/>
      <c r="S366" s="40"/>
      <c r="T366" s="40"/>
      <c r="U366" s="177">
        <f t="shared" si="64"/>
        <v>0</v>
      </c>
      <c r="V366" s="48"/>
      <c r="W366" s="198"/>
      <c r="X366" s="199">
        <f t="shared" si="61"/>
        <v>0</v>
      </c>
      <c r="Y366" s="178" t="str">
        <f t="shared" si="71"/>
        <v/>
      </c>
      <c r="Z366" s="22">
        <f t="shared" si="65"/>
        <v>0</v>
      </c>
      <c r="AA366" s="22" t="str">
        <f t="shared" si="66"/>
        <v/>
      </c>
      <c r="AG366" s="43" t="b">
        <f t="shared" si="67"/>
        <v>0</v>
      </c>
      <c r="AH366" s="93" t="b">
        <f t="shared" si="68"/>
        <v>0</v>
      </c>
      <c r="AI366" s="130" t="str">
        <f t="shared" si="69"/>
        <v/>
      </c>
      <c r="AJ366" s="116">
        <f t="shared" si="70"/>
        <v>0</v>
      </c>
      <c r="AK366" s="130" t="str">
        <f t="shared" si="72"/>
        <v/>
      </c>
      <c r="AL366" s="110"/>
    </row>
    <row r="367" spans="2:38" x14ac:dyDescent="0.25">
      <c r="B367" s="25" t="str">
        <f>IFERROR(INDEX('1 - Project Details and Scoring'!$B$18:$B$501,(MATCH('2 - Planting Details'!$Z367,'1 - Project Details and Scoring'!$C$18:C$501,0))),"")</f>
        <v/>
      </c>
      <c r="C367" s="38"/>
      <c r="D367" s="25" t="str">
        <f>IFERROR(INDEX('1 - Project Details and Scoring'!$D$18:$D$501,(MATCH('2 - Planting Details'!$Z367,'1 - Project Details and Scoring'!$C$18:C$501,0))),"")</f>
        <v/>
      </c>
      <c r="E367" s="195"/>
      <c r="F367" s="196"/>
      <c r="G367" s="38"/>
      <c r="H367" s="38"/>
      <c r="I367" s="177">
        <f t="shared" si="62"/>
        <v>0</v>
      </c>
      <c r="J367" s="48"/>
      <c r="K367" s="198"/>
      <c r="L367" s="197"/>
      <c r="M367" s="40"/>
      <c r="N367" s="40"/>
      <c r="O367" s="177">
        <f t="shared" si="63"/>
        <v>0</v>
      </c>
      <c r="P367" s="48"/>
      <c r="Q367" s="198"/>
      <c r="R367" s="197"/>
      <c r="S367" s="40"/>
      <c r="T367" s="40"/>
      <c r="U367" s="177">
        <f t="shared" si="64"/>
        <v>0</v>
      </c>
      <c r="V367" s="48"/>
      <c r="W367" s="198"/>
      <c r="X367" s="199">
        <f t="shared" si="61"/>
        <v>0</v>
      </c>
      <c r="Y367" s="178" t="str">
        <f t="shared" si="71"/>
        <v/>
      </c>
      <c r="Z367" s="22">
        <f t="shared" si="65"/>
        <v>0</v>
      </c>
      <c r="AA367" s="22" t="str">
        <f t="shared" si="66"/>
        <v/>
      </c>
      <c r="AG367" s="43" t="b">
        <f t="shared" si="67"/>
        <v>0</v>
      </c>
      <c r="AH367" s="93" t="b">
        <f t="shared" si="68"/>
        <v>0</v>
      </c>
      <c r="AI367" s="130" t="str">
        <f t="shared" si="69"/>
        <v/>
      </c>
      <c r="AJ367" s="116">
        <f t="shared" si="70"/>
        <v>0</v>
      </c>
      <c r="AK367" s="130" t="str">
        <f t="shared" si="72"/>
        <v/>
      </c>
      <c r="AL367" s="110"/>
    </row>
    <row r="368" spans="2:38" x14ac:dyDescent="0.25">
      <c r="B368" s="25" t="str">
        <f>IFERROR(INDEX('1 - Project Details and Scoring'!$B$18:$B$501,(MATCH('2 - Planting Details'!$Z368,'1 - Project Details and Scoring'!$C$18:C$501,0))),"")</f>
        <v/>
      </c>
      <c r="C368" s="38"/>
      <c r="D368" s="25" t="str">
        <f>IFERROR(INDEX('1 - Project Details and Scoring'!$D$18:$D$501,(MATCH('2 - Planting Details'!$Z368,'1 - Project Details and Scoring'!$C$18:C$501,0))),"")</f>
        <v/>
      </c>
      <c r="E368" s="195"/>
      <c r="F368" s="196"/>
      <c r="G368" s="38"/>
      <c r="H368" s="38"/>
      <c r="I368" s="177">
        <f t="shared" si="62"/>
        <v>0</v>
      </c>
      <c r="J368" s="48"/>
      <c r="K368" s="198"/>
      <c r="L368" s="197"/>
      <c r="M368" s="40"/>
      <c r="N368" s="40"/>
      <c r="O368" s="177">
        <f t="shared" si="63"/>
        <v>0</v>
      </c>
      <c r="P368" s="48"/>
      <c r="Q368" s="198"/>
      <c r="R368" s="197"/>
      <c r="S368" s="40"/>
      <c r="T368" s="40"/>
      <c r="U368" s="177">
        <f t="shared" si="64"/>
        <v>0</v>
      </c>
      <c r="V368" s="48"/>
      <c r="W368" s="198"/>
      <c r="X368" s="199">
        <f t="shared" ref="X368:X431" si="73">I368+O368+U368</f>
        <v>0</v>
      </c>
      <c r="Y368" s="178" t="str">
        <f t="shared" si="71"/>
        <v/>
      </c>
      <c r="Z368" s="22">
        <f t="shared" si="65"/>
        <v>0</v>
      </c>
      <c r="AA368" s="22" t="str">
        <f t="shared" si="66"/>
        <v/>
      </c>
      <c r="AG368" s="43" t="b">
        <f t="shared" si="67"/>
        <v>0</v>
      </c>
      <c r="AH368" s="93" t="b">
        <f t="shared" si="68"/>
        <v>0</v>
      </c>
      <c r="AI368" s="130" t="str">
        <f t="shared" si="69"/>
        <v/>
      </c>
      <c r="AJ368" s="116">
        <f t="shared" si="70"/>
        <v>0</v>
      </c>
      <c r="AK368" s="130" t="str">
        <f t="shared" si="72"/>
        <v/>
      </c>
      <c r="AL368" s="110"/>
    </row>
    <row r="369" spans="2:38" x14ac:dyDescent="0.25">
      <c r="B369" s="25" t="str">
        <f>IFERROR(INDEX('1 - Project Details and Scoring'!$B$18:$B$501,(MATCH('2 - Planting Details'!$Z369,'1 - Project Details and Scoring'!$C$18:C$501,0))),"")</f>
        <v/>
      </c>
      <c r="C369" s="38"/>
      <c r="D369" s="25" t="str">
        <f>IFERROR(INDEX('1 - Project Details and Scoring'!$D$18:$D$501,(MATCH('2 - Planting Details'!$Z369,'1 - Project Details and Scoring'!$C$18:C$501,0))),"")</f>
        <v/>
      </c>
      <c r="E369" s="195"/>
      <c r="F369" s="196"/>
      <c r="G369" s="38"/>
      <c r="H369" s="38"/>
      <c r="I369" s="177">
        <f t="shared" si="62"/>
        <v>0</v>
      </c>
      <c r="J369" s="48"/>
      <c r="K369" s="198"/>
      <c r="L369" s="197"/>
      <c r="M369" s="40"/>
      <c r="N369" s="40"/>
      <c r="O369" s="177">
        <f t="shared" si="63"/>
        <v>0</v>
      </c>
      <c r="P369" s="48"/>
      <c r="Q369" s="198"/>
      <c r="R369" s="197"/>
      <c r="S369" s="40"/>
      <c r="T369" s="40"/>
      <c r="U369" s="177">
        <f t="shared" si="64"/>
        <v>0</v>
      </c>
      <c r="V369" s="48"/>
      <c r="W369" s="198"/>
      <c r="X369" s="199">
        <f t="shared" si="73"/>
        <v>0</v>
      </c>
      <c r="Y369" s="178" t="str">
        <f t="shared" si="71"/>
        <v/>
      </c>
      <c r="Z369" s="22">
        <f t="shared" si="65"/>
        <v>0</v>
      </c>
      <c r="AA369" s="22" t="str">
        <f t="shared" si="66"/>
        <v/>
      </c>
      <c r="AG369" s="43" t="b">
        <f t="shared" si="67"/>
        <v>0</v>
      </c>
      <c r="AH369" s="93" t="b">
        <f t="shared" si="68"/>
        <v>0</v>
      </c>
      <c r="AI369" s="130" t="str">
        <f t="shared" si="69"/>
        <v/>
      </c>
      <c r="AJ369" s="116">
        <f t="shared" si="70"/>
        <v>0</v>
      </c>
      <c r="AK369" s="130" t="str">
        <f t="shared" si="72"/>
        <v/>
      </c>
      <c r="AL369" s="110"/>
    </row>
    <row r="370" spans="2:38" x14ac:dyDescent="0.25">
      <c r="B370" s="25" t="str">
        <f>IFERROR(INDEX('1 - Project Details and Scoring'!$B$18:$B$501,(MATCH('2 - Planting Details'!$Z370,'1 - Project Details and Scoring'!$C$18:C$501,0))),"")</f>
        <v/>
      </c>
      <c r="C370" s="38"/>
      <c r="D370" s="25" t="str">
        <f>IFERROR(INDEX('1 - Project Details and Scoring'!$D$18:$D$501,(MATCH('2 - Planting Details'!$Z370,'1 - Project Details and Scoring'!$C$18:C$501,0))),"")</f>
        <v/>
      </c>
      <c r="E370" s="195"/>
      <c r="F370" s="196"/>
      <c r="G370" s="38"/>
      <c r="H370" s="38"/>
      <c r="I370" s="177">
        <f t="shared" si="62"/>
        <v>0</v>
      </c>
      <c r="J370" s="48"/>
      <c r="K370" s="198"/>
      <c r="L370" s="197"/>
      <c r="M370" s="40"/>
      <c r="N370" s="40"/>
      <c r="O370" s="177">
        <f t="shared" si="63"/>
        <v>0</v>
      </c>
      <c r="P370" s="48"/>
      <c r="Q370" s="198"/>
      <c r="R370" s="197"/>
      <c r="S370" s="40"/>
      <c r="T370" s="40"/>
      <c r="U370" s="177">
        <f t="shared" si="64"/>
        <v>0</v>
      </c>
      <c r="V370" s="48"/>
      <c r="W370" s="198"/>
      <c r="X370" s="199">
        <f t="shared" si="73"/>
        <v>0</v>
      </c>
      <c r="Y370" s="178" t="str">
        <f t="shared" si="71"/>
        <v/>
      </c>
      <c r="Z370" s="22">
        <f t="shared" si="65"/>
        <v>0</v>
      </c>
      <c r="AA370" s="22" t="str">
        <f t="shared" si="66"/>
        <v/>
      </c>
      <c r="AG370" s="43" t="b">
        <f t="shared" si="67"/>
        <v>0</v>
      </c>
      <c r="AH370" s="93" t="b">
        <f t="shared" si="68"/>
        <v>0</v>
      </c>
      <c r="AI370" s="130" t="str">
        <f t="shared" si="69"/>
        <v/>
      </c>
      <c r="AJ370" s="116">
        <f t="shared" si="70"/>
        <v>0</v>
      </c>
      <c r="AK370" s="130" t="str">
        <f t="shared" si="72"/>
        <v/>
      </c>
      <c r="AL370" s="110"/>
    </row>
    <row r="371" spans="2:38" x14ac:dyDescent="0.25">
      <c r="B371" s="25" t="str">
        <f>IFERROR(INDEX('1 - Project Details and Scoring'!$B$18:$B$501,(MATCH('2 - Planting Details'!$Z371,'1 - Project Details and Scoring'!$C$18:C$501,0))),"")</f>
        <v/>
      </c>
      <c r="C371" s="38"/>
      <c r="D371" s="25" t="str">
        <f>IFERROR(INDEX('1 - Project Details and Scoring'!$D$18:$D$501,(MATCH('2 - Planting Details'!$Z371,'1 - Project Details and Scoring'!$C$18:C$501,0))),"")</f>
        <v/>
      </c>
      <c r="E371" s="195"/>
      <c r="F371" s="196"/>
      <c r="G371" s="38"/>
      <c r="H371" s="38"/>
      <c r="I371" s="177">
        <f t="shared" si="62"/>
        <v>0</v>
      </c>
      <c r="J371" s="48"/>
      <c r="K371" s="198"/>
      <c r="L371" s="197"/>
      <c r="M371" s="40"/>
      <c r="N371" s="40"/>
      <c r="O371" s="177">
        <f t="shared" si="63"/>
        <v>0</v>
      </c>
      <c r="P371" s="48"/>
      <c r="Q371" s="198"/>
      <c r="R371" s="197"/>
      <c r="S371" s="40"/>
      <c r="T371" s="40"/>
      <c r="U371" s="177">
        <f t="shared" si="64"/>
        <v>0</v>
      </c>
      <c r="V371" s="48"/>
      <c r="W371" s="198"/>
      <c r="X371" s="199">
        <f t="shared" si="73"/>
        <v>0</v>
      </c>
      <c r="Y371" s="178" t="str">
        <f t="shared" si="71"/>
        <v/>
      </c>
      <c r="Z371" s="22">
        <f t="shared" si="65"/>
        <v>0</v>
      </c>
      <c r="AA371" s="22" t="str">
        <f t="shared" si="66"/>
        <v/>
      </c>
      <c r="AG371" s="43" t="b">
        <f t="shared" si="67"/>
        <v>0</v>
      </c>
      <c r="AH371" s="93" t="b">
        <f t="shared" si="68"/>
        <v>0</v>
      </c>
      <c r="AI371" s="130" t="str">
        <f t="shared" si="69"/>
        <v/>
      </c>
      <c r="AJ371" s="116">
        <f t="shared" si="70"/>
        <v>0</v>
      </c>
      <c r="AK371" s="130" t="str">
        <f t="shared" si="72"/>
        <v/>
      </c>
      <c r="AL371" s="110"/>
    </row>
    <row r="372" spans="2:38" x14ac:dyDescent="0.25">
      <c r="B372" s="25" t="str">
        <f>IFERROR(INDEX('1 - Project Details and Scoring'!$B$18:$B$501,(MATCH('2 - Planting Details'!$Z372,'1 - Project Details and Scoring'!$C$18:C$501,0))),"")</f>
        <v/>
      </c>
      <c r="C372" s="38"/>
      <c r="D372" s="25" t="str">
        <f>IFERROR(INDEX('1 - Project Details and Scoring'!$D$18:$D$501,(MATCH('2 - Planting Details'!$Z372,'1 - Project Details and Scoring'!$C$18:C$501,0))),"")</f>
        <v/>
      </c>
      <c r="E372" s="195"/>
      <c r="F372" s="196"/>
      <c r="G372" s="38"/>
      <c r="H372" s="38"/>
      <c r="I372" s="177">
        <f t="shared" si="62"/>
        <v>0</v>
      </c>
      <c r="J372" s="48"/>
      <c r="K372" s="198"/>
      <c r="L372" s="197"/>
      <c r="M372" s="40"/>
      <c r="N372" s="40"/>
      <c r="O372" s="177">
        <f t="shared" si="63"/>
        <v>0</v>
      </c>
      <c r="P372" s="48"/>
      <c r="Q372" s="198"/>
      <c r="R372" s="197"/>
      <c r="S372" s="40"/>
      <c r="T372" s="40"/>
      <c r="U372" s="177">
        <f t="shared" si="64"/>
        <v>0</v>
      </c>
      <c r="V372" s="48"/>
      <c r="W372" s="198"/>
      <c r="X372" s="199">
        <f t="shared" si="73"/>
        <v>0</v>
      </c>
      <c r="Y372" s="178" t="str">
        <f t="shared" si="71"/>
        <v/>
      </c>
      <c r="Z372" s="22">
        <f t="shared" si="65"/>
        <v>0</v>
      </c>
      <c r="AA372" s="22" t="str">
        <f t="shared" si="66"/>
        <v/>
      </c>
      <c r="AG372" s="43" t="b">
        <f t="shared" si="67"/>
        <v>0</v>
      </c>
      <c r="AH372" s="93" t="b">
        <f t="shared" si="68"/>
        <v>0</v>
      </c>
      <c r="AI372" s="130" t="str">
        <f t="shared" si="69"/>
        <v/>
      </c>
      <c r="AJ372" s="116">
        <f t="shared" si="70"/>
        <v>0</v>
      </c>
      <c r="AK372" s="130" t="str">
        <f t="shared" si="72"/>
        <v/>
      </c>
      <c r="AL372" s="110"/>
    </row>
    <row r="373" spans="2:38" x14ac:dyDescent="0.25">
      <c r="B373" s="25" t="str">
        <f>IFERROR(INDEX('1 - Project Details and Scoring'!$B$18:$B$501,(MATCH('2 - Planting Details'!$Z373,'1 - Project Details and Scoring'!$C$18:C$501,0))),"")</f>
        <v/>
      </c>
      <c r="C373" s="38"/>
      <c r="D373" s="25" t="str">
        <f>IFERROR(INDEX('1 - Project Details and Scoring'!$D$18:$D$501,(MATCH('2 - Planting Details'!$Z373,'1 - Project Details and Scoring'!$C$18:C$501,0))),"")</f>
        <v/>
      </c>
      <c r="E373" s="195"/>
      <c r="F373" s="196"/>
      <c r="G373" s="38"/>
      <c r="H373" s="38"/>
      <c r="I373" s="177">
        <f t="shared" si="62"/>
        <v>0</v>
      </c>
      <c r="J373" s="48"/>
      <c r="K373" s="198"/>
      <c r="L373" s="197"/>
      <c r="M373" s="40"/>
      <c r="N373" s="40"/>
      <c r="O373" s="177">
        <f t="shared" si="63"/>
        <v>0</v>
      </c>
      <c r="P373" s="48"/>
      <c r="Q373" s="198"/>
      <c r="R373" s="197"/>
      <c r="S373" s="40"/>
      <c r="T373" s="40"/>
      <c r="U373" s="177">
        <f t="shared" si="64"/>
        <v>0</v>
      </c>
      <c r="V373" s="48"/>
      <c r="W373" s="198"/>
      <c r="X373" s="199">
        <f t="shared" si="73"/>
        <v>0</v>
      </c>
      <c r="Y373" s="178" t="str">
        <f t="shared" si="71"/>
        <v/>
      </c>
      <c r="Z373" s="22">
        <f t="shared" si="65"/>
        <v>0</v>
      </c>
      <c r="AA373" s="22" t="str">
        <f t="shared" si="66"/>
        <v/>
      </c>
      <c r="AG373" s="43" t="b">
        <f t="shared" si="67"/>
        <v>0</v>
      </c>
      <c r="AH373" s="93" t="b">
        <f t="shared" si="68"/>
        <v>0</v>
      </c>
      <c r="AI373" s="130" t="str">
        <f t="shared" si="69"/>
        <v/>
      </c>
      <c r="AJ373" s="116">
        <f t="shared" si="70"/>
        <v>0</v>
      </c>
      <c r="AK373" s="130" t="str">
        <f t="shared" si="72"/>
        <v/>
      </c>
      <c r="AL373" s="110"/>
    </row>
    <row r="374" spans="2:38" x14ac:dyDescent="0.25">
      <c r="B374" s="25" t="str">
        <f>IFERROR(INDEX('1 - Project Details and Scoring'!$B$18:$B$501,(MATCH('2 - Planting Details'!$Z374,'1 - Project Details and Scoring'!$C$18:C$501,0))),"")</f>
        <v/>
      </c>
      <c r="C374" s="38"/>
      <c r="D374" s="25" t="str">
        <f>IFERROR(INDEX('1 - Project Details and Scoring'!$D$18:$D$501,(MATCH('2 - Planting Details'!$Z374,'1 - Project Details and Scoring'!$C$18:C$501,0))),"")</f>
        <v/>
      </c>
      <c r="E374" s="195"/>
      <c r="F374" s="196"/>
      <c r="G374" s="38"/>
      <c r="H374" s="38"/>
      <c r="I374" s="177">
        <f t="shared" si="62"/>
        <v>0</v>
      </c>
      <c r="J374" s="48"/>
      <c r="K374" s="198"/>
      <c r="L374" s="197"/>
      <c r="M374" s="40"/>
      <c r="N374" s="40"/>
      <c r="O374" s="177">
        <f t="shared" si="63"/>
        <v>0</v>
      </c>
      <c r="P374" s="48"/>
      <c r="Q374" s="198"/>
      <c r="R374" s="197"/>
      <c r="S374" s="40"/>
      <c r="T374" s="40"/>
      <c r="U374" s="177">
        <f t="shared" si="64"/>
        <v>0</v>
      </c>
      <c r="V374" s="48"/>
      <c r="W374" s="198"/>
      <c r="X374" s="199">
        <f t="shared" si="73"/>
        <v>0</v>
      </c>
      <c r="Y374" s="178" t="str">
        <f t="shared" si="71"/>
        <v/>
      </c>
      <c r="Z374" s="22">
        <f t="shared" si="65"/>
        <v>0</v>
      </c>
      <c r="AA374" s="22" t="str">
        <f t="shared" si="66"/>
        <v/>
      </c>
      <c r="AG374" s="43" t="b">
        <f t="shared" si="67"/>
        <v>0</v>
      </c>
      <c r="AH374" s="93" t="b">
        <f t="shared" si="68"/>
        <v>0</v>
      </c>
      <c r="AI374" s="130" t="str">
        <f t="shared" si="69"/>
        <v/>
      </c>
      <c r="AJ374" s="116">
        <f t="shared" si="70"/>
        <v>0</v>
      </c>
      <c r="AK374" s="130" t="str">
        <f t="shared" si="72"/>
        <v/>
      </c>
      <c r="AL374" s="110"/>
    </row>
    <row r="375" spans="2:38" x14ac:dyDescent="0.25">
      <c r="B375" s="25" t="str">
        <f>IFERROR(INDEX('1 - Project Details and Scoring'!$B$18:$B$501,(MATCH('2 - Planting Details'!$Z375,'1 - Project Details and Scoring'!$C$18:C$501,0))),"")</f>
        <v/>
      </c>
      <c r="C375" s="38"/>
      <c r="D375" s="25" t="str">
        <f>IFERROR(INDEX('1 - Project Details and Scoring'!$D$18:$D$501,(MATCH('2 - Planting Details'!$Z375,'1 - Project Details and Scoring'!$C$18:C$501,0))),"")</f>
        <v/>
      </c>
      <c r="E375" s="195"/>
      <c r="F375" s="196"/>
      <c r="G375" s="38"/>
      <c r="H375" s="38"/>
      <c r="I375" s="177">
        <f t="shared" si="62"/>
        <v>0</v>
      </c>
      <c r="J375" s="48"/>
      <c r="K375" s="198"/>
      <c r="L375" s="197"/>
      <c r="M375" s="40"/>
      <c r="N375" s="40"/>
      <c r="O375" s="177">
        <f t="shared" si="63"/>
        <v>0</v>
      </c>
      <c r="P375" s="48"/>
      <c r="Q375" s="198"/>
      <c r="R375" s="197"/>
      <c r="S375" s="40"/>
      <c r="T375" s="40"/>
      <c r="U375" s="177">
        <f t="shared" si="64"/>
        <v>0</v>
      </c>
      <c r="V375" s="48"/>
      <c r="W375" s="198"/>
      <c r="X375" s="199">
        <f t="shared" si="73"/>
        <v>0</v>
      </c>
      <c r="Y375" s="178" t="str">
        <f t="shared" si="71"/>
        <v/>
      </c>
      <c r="Z375" s="22">
        <f t="shared" si="65"/>
        <v>0</v>
      </c>
      <c r="AA375" s="22" t="str">
        <f t="shared" si="66"/>
        <v/>
      </c>
      <c r="AG375" s="43" t="b">
        <f t="shared" si="67"/>
        <v>0</v>
      </c>
      <c r="AH375" s="93" t="b">
        <f t="shared" si="68"/>
        <v>0</v>
      </c>
      <c r="AI375" s="130" t="str">
        <f t="shared" si="69"/>
        <v/>
      </c>
      <c r="AJ375" s="116">
        <f t="shared" si="70"/>
        <v>0</v>
      </c>
      <c r="AK375" s="130" t="str">
        <f t="shared" si="72"/>
        <v/>
      </c>
      <c r="AL375" s="110"/>
    </row>
    <row r="376" spans="2:38" x14ac:dyDescent="0.25">
      <c r="B376" s="25" t="str">
        <f>IFERROR(INDEX('1 - Project Details and Scoring'!$B$18:$B$501,(MATCH('2 - Planting Details'!$Z376,'1 - Project Details and Scoring'!$C$18:C$501,0))),"")</f>
        <v/>
      </c>
      <c r="C376" s="38"/>
      <c r="D376" s="25" t="str">
        <f>IFERROR(INDEX('1 - Project Details and Scoring'!$D$18:$D$501,(MATCH('2 - Planting Details'!$Z376,'1 - Project Details and Scoring'!$C$18:C$501,0))),"")</f>
        <v/>
      </c>
      <c r="E376" s="195"/>
      <c r="F376" s="196"/>
      <c r="G376" s="38"/>
      <c r="H376" s="38"/>
      <c r="I376" s="177">
        <f t="shared" si="62"/>
        <v>0</v>
      </c>
      <c r="J376" s="48"/>
      <c r="K376" s="198"/>
      <c r="L376" s="197"/>
      <c r="M376" s="40"/>
      <c r="N376" s="40"/>
      <c r="O376" s="177">
        <f t="shared" si="63"/>
        <v>0</v>
      </c>
      <c r="P376" s="48"/>
      <c r="Q376" s="198"/>
      <c r="R376" s="197"/>
      <c r="S376" s="40"/>
      <c r="T376" s="40"/>
      <c r="U376" s="177">
        <f t="shared" si="64"/>
        <v>0</v>
      </c>
      <c r="V376" s="48"/>
      <c r="W376" s="198"/>
      <c r="X376" s="199">
        <f t="shared" si="73"/>
        <v>0</v>
      </c>
      <c r="Y376" s="178" t="str">
        <f t="shared" si="71"/>
        <v/>
      </c>
      <c r="Z376" s="22">
        <f t="shared" si="65"/>
        <v>0</v>
      </c>
      <c r="AA376" s="22" t="str">
        <f t="shared" si="66"/>
        <v/>
      </c>
      <c r="AG376" s="43" t="b">
        <f t="shared" si="67"/>
        <v>0</v>
      </c>
      <c r="AH376" s="93" t="b">
        <f t="shared" si="68"/>
        <v>0</v>
      </c>
      <c r="AI376" s="130" t="str">
        <f t="shared" si="69"/>
        <v/>
      </c>
      <c r="AJ376" s="116">
        <f t="shared" si="70"/>
        <v>0</v>
      </c>
      <c r="AK376" s="130" t="str">
        <f t="shared" si="72"/>
        <v/>
      </c>
      <c r="AL376" s="110"/>
    </row>
    <row r="377" spans="2:38" x14ac:dyDescent="0.25">
      <c r="B377" s="25" t="str">
        <f>IFERROR(INDEX('1 - Project Details and Scoring'!$B$18:$B$501,(MATCH('2 - Planting Details'!$Z377,'1 - Project Details and Scoring'!$C$18:C$501,0))),"")</f>
        <v/>
      </c>
      <c r="C377" s="38"/>
      <c r="D377" s="25" t="str">
        <f>IFERROR(INDEX('1 - Project Details and Scoring'!$D$18:$D$501,(MATCH('2 - Planting Details'!$Z377,'1 - Project Details and Scoring'!$C$18:C$501,0))),"")</f>
        <v/>
      </c>
      <c r="E377" s="195"/>
      <c r="F377" s="196"/>
      <c r="G377" s="38"/>
      <c r="H377" s="38"/>
      <c r="I377" s="177">
        <f t="shared" si="62"/>
        <v>0</v>
      </c>
      <c r="J377" s="48"/>
      <c r="K377" s="198"/>
      <c r="L377" s="197"/>
      <c r="M377" s="40"/>
      <c r="N377" s="40"/>
      <c r="O377" s="177">
        <f t="shared" si="63"/>
        <v>0</v>
      </c>
      <c r="P377" s="48"/>
      <c r="Q377" s="198"/>
      <c r="R377" s="197"/>
      <c r="S377" s="40"/>
      <c r="T377" s="40"/>
      <c r="U377" s="177">
        <f t="shared" si="64"/>
        <v>0</v>
      </c>
      <c r="V377" s="48"/>
      <c r="W377" s="198"/>
      <c r="X377" s="199">
        <f t="shared" si="73"/>
        <v>0</v>
      </c>
      <c r="Y377" s="178" t="str">
        <f t="shared" si="71"/>
        <v/>
      </c>
      <c r="Z377" s="22">
        <f t="shared" si="65"/>
        <v>0</v>
      </c>
      <c r="AA377" s="22" t="str">
        <f t="shared" si="66"/>
        <v/>
      </c>
      <c r="AG377" s="43" t="b">
        <f t="shared" si="67"/>
        <v>0</v>
      </c>
      <c r="AH377" s="93" t="b">
        <f t="shared" si="68"/>
        <v>0</v>
      </c>
      <c r="AI377" s="130" t="str">
        <f t="shared" si="69"/>
        <v/>
      </c>
      <c r="AJ377" s="116">
        <f t="shared" si="70"/>
        <v>0</v>
      </c>
      <c r="AK377" s="130" t="str">
        <f t="shared" si="72"/>
        <v/>
      </c>
      <c r="AL377" s="110"/>
    </row>
    <row r="378" spans="2:38" x14ac:dyDescent="0.25">
      <c r="B378" s="25" t="str">
        <f>IFERROR(INDEX('1 - Project Details and Scoring'!$B$18:$B$501,(MATCH('2 - Planting Details'!$Z378,'1 - Project Details and Scoring'!$C$18:C$501,0))),"")</f>
        <v/>
      </c>
      <c r="C378" s="38"/>
      <c r="D378" s="25" t="str">
        <f>IFERROR(INDEX('1 - Project Details and Scoring'!$D$18:$D$501,(MATCH('2 - Planting Details'!$Z378,'1 - Project Details and Scoring'!$C$18:C$501,0))),"")</f>
        <v/>
      </c>
      <c r="E378" s="195"/>
      <c r="F378" s="196"/>
      <c r="G378" s="38"/>
      <c r="H378" s="38"/>
      <c r="I378" s="177">
        <f t="shared" si="62"/>
        <v>0</v>
      </c>
      <c r="J378" s="48"/>
      <c r="K378" s="198"/>
      <c r="L378" s="197"/>
      <c r="M378" s="40"/>
      <c r="N378" s="40"/>
      <c r="O378" s="177">
        <f t="shared" si="63"/>
        <v>0</v>
      </c>
      <c r="P378" s="48"/>
      <c r="Q378" s="198"/>
      <c r="R378" s="197"/>
      <c r="S378" s="40"/>
      <c r="T378" s="40"/>
      <c r="U378" s="177">
        <f t="shared" si="64"/>
        <v>0</v>
      </c>
      <c r="V378" s="48"/>
      <c r="W378" s="198"/>
      <c r="X378" s="199">
        <f t="shared" si="73"/>
        <v>0</v>
      </c>
      <c r="Y378" s="178" t="str">
        <f t="shared" si="71"/>
        <v/>
      </c>
      <c r="Z378" s="22">
        <f t="shared" si="65"/>
        <v>0</v>
      </c>
      <c r="AA378" s="22" t="str">
        <f t="shared" si="66"/>
        <v/>
      </c>
      <c r="AG378" s="43" t="b">
        <f t="shared" si="67"/>
        <v>0</v>
      </c>
      <c r="AH378" s="93" t="b">
        <f t="shared" si="68"/>
        <v>0</v>
      </c>
      <c r="AI378" s="130" t="str">
        <f t="shared" si="69"/>
        <v/>
      </c>
      <c r="AJ378" s="116">
        <f t="shared" si="70"/>
        <v>0</v>
      </c>
      <c r="AK378" s="130" t="str">
        <f t="shared" si="72"/>
        <v/>
      </c>
      <c r="AL378" s="110"/>
    </row>
    <row r="379" spans="2:38" x14ac:dyDescent="0.25">
      <c r="B379" s="25" t="str">
        <f>IFERROR(INDEX('1 - Project Details and Scoring'!$B$18:$B$501,(MATCH('2 - Planting Details'!$Z379,'1 - Project Details and Scoring'!$C$18:C$501,0))),"")</f>
        <v/>
      </c>
      <c r="C379" s="38"/>
      <c r="D379" s="25" t="str">
        <f>IFERROR(INDEX('1 - Project Details and Scoring'!$D$18:$D$501,(MATCH('2 - Planting Details'!$Z379,'1 - Project Details and Scoring'!$C$18:C$501,0))),"")</f>
        <v/>
      </c>
      <c r="E379" s="195"/>
      <c r="F379" s="196"/>
      <c r="G379" s="38"/>
      <c r="H379" s="38"/>
      <c r="I379" s="177">
        <f t="shared" si="62"/>
        <v>0</v>
      </c>
      <c r="J379" s="48"/>
      <c r="K379" s="198"/>
      <c r="L379" s="197"/>
      <c r="M379" s="40"/>
      <c r="N379" s="40"/>
      <c r="O379" s="177">
        <f t="shared" si="63"/>
        <v>0</v>
      </c>
      <c r="P379" s="48"/>
      <c r="Q379" s="198"/>
      <c r="R379" s="197"/>
      <c r="S379" s="40"/>
      <c r="T379" s="40"/>
      <c r="U379" s="177">
        <f t="shared" si="64"/>
        <v>0</v>
      </c>
      <c r="V379" s="48"/>
      <c r="W379" s="198"/>
      <c r="X379" s="199">
        <f t="shared" si="73"/>
        <v>0</v>
      </c>
      <c r="Y379" s="178" t="str">
        <f t="shared" si="71"/>
        <v/>
      </c>
      <c r="Z379" s="22">
        <f t="shared" si="65"/>
        <v>0</v>
      </c>
      <c r="AA379" s="22" t="str">
        <f t="shared" si="66"/>
        <v/>
      </c>
      <c r="AG379" s="43" t="b">
        <f t="shared" si="67"/>
        <v>0</v>
      </c>
      <c r="AH379" s="93" t="b">
        <f t="shared" si="68"/>
        <v>0</v>
      </c>
      <c r="AI379" s="130" t="str">
        <f t="shared" si="69"/>
        <v/>
      </c>
      <c r="AJ379" s="116">
        <f t="shared" si="70"/>
        <v>0</v>
      </c>
      <c r="AK379" s="130" t="str">
        <f t="shared" si="72"/>
        <v/>
      </c>
      <c r="AL379" s="110"/>
    </row>
    <row r="380" spans="2:38" x14ac:dyDescent="0.25">
      <c r="B380" s="25" t="str">
        <f>IFERROR(INDEX('1 - Project Details and Scoring'!$B$18:$B$501,(MATCH('2 - Planting Details'!$Z380,'1 - Project Details and Scoring'!$C$18:C$501,0))),"")</f>
        <v/>
      </c>
      <c r="C380" s="38"/>
      <c r="D380" s="25" t="str">
        <f>IFERROR(INDEX('1 - Project Details and Scoring'!$D$18:$D$501,(MATCH('2 - Planting Details'!$Z380,'1 - Project Details and Scoring'!$C$18:C$501,0))),"")</f>
        <v/>
      </c>
      <c r="E380" s="195"/>
      <c r="F380" s="196"/>
      <c r="G380" s="38"/>
      <c r="H380" s="38"/>
      <c r="I380" s="177">
        <f t="shared" si="62"/>
        <v>0</v>
      </c>
      <c r="J380" s="48"/>
      <c r="K380" s="198"/>
      <c r="L380" s="197"/>
      <c r="M380" s="40"/>
      <c r="N380" s="40"/>
      <c r="O380" s="177">
        <f t="shared" si="63"/>
        <v>0</v>
      </c>
      <c r="P380" s="48"/>
      <c r="Q380" s="198"/>
      <c r="R380" s="197"/>
      <c r="S380" s="40"/>
      <c r="T380" s="40"/>
      <c r="U380" s="177">
        <f t="shared" si="64"/>
        <v>0</v>
      </c>
      <c r="V380" s="48"/>
      <c r="W380" s="198"/>
      <c r="X380" s="199">
        <f t="shared" si="73"/>
        <v>0</v>
      </c>
      <c r="Y380" s="178" t="str">
        <f t="shared" si="71"/>
        <v/>
      </c>
      <c r="Z380" s="22">
        <f t="shared" si="65"/>
        <v>0</v>
      </c>
      <c r="AA380" s="22" t="str">
        <f t="shared" si="66"/>
        <v/>
      </c>
      <c r="AG380" s="43" t="b">
        <f t="shared" si="67"/>
        <v>0</v>
      </c>
      <c r="AH380" s="93" t="b">
        <f t="shared" si="68"/>
        <v>0</v>
      </c>
      <c r="AI380" s="130" t="str">
        <f t="shared" si="69"/>
        <v/>
      </c>
      <c r="AJ380" s="116">
        <f t="shared" si="70"/>
        <v>0</v>
      </c>
      <c r="AK380" s="130" t="str">
        <f t="shared" si="72"/>
        <v/>
      </c>
      <c r="AL380" s="110"/>
    </row>
    <row r="381" spans="2:38" x14ac:dyDescent="0.25">
      <c r="B381" s="25" t="str">
        <f>IFERROR(INDEX('1 - Project Details and Scoring'!$B$18:$B$501,(MATCH('2 - Planting Details'!$Z381,'1 - Project Details and Scoring'!$C$18:C$501,0))),"")</f>
        <v/>
      </c>
      <c r="C381" s="38"/>
      <c r="D381" s="25" t="str">
        <f>IFERROR(INDEX('1 - Project Details and Scoring'!$D$18:$D$501,(MATCH('2 - Planting Details'!$Z381,'1 - Project Details and Scoring'!$C$18:C$501,0))),"")</f>
        <v/>
      </c>
      <c r="E381" s="195"/>
      <c r="F381" s="196"/>
      <c r="G381" s="38"/>
      <c r="H381" s="38"/>
      <c r="I381" s="177">
        <f t="shared" si="62"/>
        <v>0</v>
      </c>
      <c r="J381" s="48"/>
      <c r="K381" s="198"/>
      <c r="L381" s="197"/>
      <c r="M381" s="40"/>
      <c r="N381" s="40"/>
      <c r="O381" s="177">
        <f t="shared" si="63"/>
        <v>0</v>
      </c>
      <c r="P381" s="48"/>
      <c r="Q381" s="198"/>
      <c r="R381" s="197"/>
      <c r="S381" s="40"/>
      <c r="T381" s="40"/>
      <c r="U381" s="177">
        <f t="shared" si="64"/>
        <v>0</v>
      </c>
      <c r="V381" s="48"/>
      <c r="W381" s="198"/>
      <c r="X381" s="199">
        <f t="shared" si="73"/>
        <v>0</v>
      </c>
      <c r="Y381" s="178" t="str">
        <f t="shared" si="71"/>
        <v/>
      </c>
      <c r="Z381" s="22">
        <f t="shared" si="65"/>
        <v>0</v>
      </c>
      <c r="AA381" s="22" t="str">
        <f t="shared" si="66"/>
        <v/>
      </c>
      <c r="AG381" s="43" t="b">
        <f t="shared" si="67"/>
        <v>0</v>
      </c>
      <c r="AH381" s="93" t="b">
        <f t="shared" si="68"/>
        <v>0</v>
      </c>
      <c r="AI381" s="130" t="str">
        <f t="shared" si="69"/>
        <v/>
      </c>
      <c r="AJ381" s="116">
        <f t="shared" si="70"/>
        <v>0</v>
      </c>
      <c r="AK381" s="130" t="str">
        <f t="shared" si="72"/>
        <v/>
      </c>
      <c r="AL381" s="110"/>
    </row>
    <row r="382" spans="2:38" x14ac:dyDescent="0.25">
      <c r="B382" s="25" t="str">
        <f>IFERROR(INDEX('1 - Project Details and Scoring'!$B$18:$B$501,(MATCH('2 - Planting Details'!$Z382,'1 - Project Details and Scoring'!$C$18:C$501,0))),"")</f>
        <v/>
      </c>
      <c r="C382" s="38"/>
      <c r="D382" s="25" t="str">
        <f>IFERROR(INDEX('1 - Project Details and Scoring'!$D$18:$D$501,(MATCH('2 - Planting Details'!$Z382,'1 - Project Details and Scoring'!$C$18:C$501,0))),"")</f>
        <v/>
      </c>
      <c r="E382" s="195"/>
      <c r="F382" s="196"/>
      <c r="G382" s="38"/>
      <c r="H382" s="38"/>
      <c r="I382" s="177">
        <f t="shared" si="62"/>
        <v>0</v>
      </c>
      <c r="J382" s="48"/>
      <c r="K382" s="198"/>
      <c r="L382" s="197"/>
      <c r="M382" s="40"/>
      <c r="N382" s="40"/>
      <c r="O382" s="177">
        <f t="shared" si="63"/>
        <v>0</v>
      </c>
      <c r="P382" s="48"/>
      <c r="Q382" s="198"/>
      <c r="R382" s="197"/>
      <c r="S382" s="40"/>
      <c r="T382" s="40"/>
      <c r="U382" s="177">
        <f t="shared" si="64"/>
        <v>0</v>
      </c>
      <c r="V382" s="48"/>
      <c r="W382" s="198"/>
      <c r="X382" s="199">
        <f t="shared" si="73"/>
        <v>0</v>
      </c>
      <c r="Y382" s="178" t="str">
        <f t="shared" si="71"/>
        <v/>
      </c>
      <c r="Z382" s="22">
        <f t="shared" si="65"/>
        <v>0</v>
      </c>
      <c r="AA382" s="22" t="str">
        <f t="shared" si="66"/>
        <v/>
      </c>
      <c r="AG382" s="43" t="b">
        <f t="shared" si="67"/>
        <v>0</v>
      </c>
      <c r="AH382" s="93" t="b">
        <f t="shared" si="68"/>
        <v>0</v>
      </c>
      <c r="AI382" s="130" t="str">
        <f t="shared" si="69"/>
        <v/>
      </c>
      <c r="AJ382" s="116">
        <f t="shared" si="70"/>
        <v>0</v>
      </c>
      <c r="AK382" s="130" t="str">
        <f t="shared" si="72"/>
        <v/>
      </c>
      <c r="AL382" s="110"/>
    </row>
    <row r="383" spans="2:38" x14ac:dyDescent="0.25">
      <c r="B383" s="25" t="str">
        <f>IFERROR(INDEX('1 - Project Details and Scoring'!$B$18:$B$501,(MATCH('2 - Planting Details'!$Z383,'1 - Project Details and Scoring'!$C$18:C$501,0))),"")</f>
        <v/>
      </c>
      <c r="C383" s="38"/>
      <c r="D383" s="25" t="str">
        <f>IFERROR(INDEX('1 - Project Details and Scoring'!$D$18:$D$501,(MATCH('2 - Planting Details'!$Z383,'1 - Project Details and Scoring'!$C$18:C$501,0))),"")</f>
        <v/>
      </c>
      <c r="E383" s="195"/>
      <c r="F383" s="196"/>
      <c r="G383" s="38"/>
      <c r="H383" s="38"/>
      <c r="I383" s="177">
        <f t="shared" si="62"/>
        <v>0</v>
      </c>
      <c r="J383" s="48"/>
      <c r="K383" s="198"/>
      <c r="L383" s="197"/>
      <c r="M383" s="40"/>
      <c r="N383" s="40"/>
      <c r="O383" s="177">
        <f t="shared" si="63"/>
        <v>0</v>
      </c>
      <c r="P383" s="48"/>
      <c r="Q383" s="198"/>
      <c r="R383" s="197"/>
      <c r="S383" s="40"/>
      <c r="T383" s="40"/>
      <c r="U383" s="177">
        <f t="shared" si="64"/>
        <v>0</v>
      </c>
      <c r="V383" s="48"/>
      <c r="W383" s="198"/>
      <c r="X383" s="199">
        <f t="shared" si="73"/>
        <v>0</v>
      </c>
      <c r="Y383" s="178" t="str">
        <f t="shared" si="71"/>
        <v/>
      </c>
      <c r="Z383" s="22">
        <f t="shared" si="65"/>
        <v>0</v>
      </c>
      <c r="AA383" s="22" t="str">
        <f t="shared" si="66"/>
        <v/>
      </c>
      <c r="AG383" s="43" t="b">
        <f t="shared" si="67"/>
        <v>0</v>
      </c>
      <c r="AH383" s="93" t="b">
        <f t="shared" si="68"/>
        <v>0</v>
      </c>
      <c r="AI383" s="130" t="str">
        <f t="shared" si="69"/>
        <v/>
      </c>
      <c r="AJ383" s="116">
        <f t="shared" si="70"/>
        <v>0</v>
      </c>
      <c r="AK383" s="130" t="str">
        <f t="shared" si="72"/>
        <v/>
      </c>
      <c r="AL383" s="110"/>
    </row>
    <row r="384" spans="2:38" x14ac:dyDescent="0.25">
      <c r="B384" s="25" t="str">
        <f>IFERROR(INDEX('1 - Project Details and Scoring'!$B$18:$B$501,(MATCH('2 - Planting Details'!$Z384,'1 - Project Details and Scoring'!$C$18:C$501,0))),"")</f>
        <v/>
      </c>
      <c r="C384" s="38"/>
      <c r="D384" s="25" t="str">
        <f>IFERROR(INDEX('1 - Project Details and Scoring'!$D$18:$D$501,(MATCH('2 - Planting Details'!$Z384,'1 - Project Details and Scoring'!$C$18:C$501,0))),"")</f>
        <v/>
      </c>
      <c r="E384" s="195"/>
      <c r="F384" s="196"/>
      <c r="G384" s="38"/>
      <c r="H384" s="38"/>
      <c r="I384" s="177">
        <f t="shared" si="62"/>
        <v>0</v>
      </c>
      <c r="J384" s="48"/>
      <c r="K384" s="198"/>
      <c r="L384" s="197"/>
      <c r="M384" s="40"/>
      <c r="N384" s="40"/>
      <c r="O384" s="177">
        <f t="shared" si="63"/>
        <v>0</v>
      </c>
      <c r="P384" s="48"/>
      <c r="Q384" s="198"/>
      <c r="R384" s="197"/>
      <c r="S384" s="40"/>
      <c r="T384" s="40"/>
      <c r="U384" s="177">
        <f t="shared" si="64"/>
        <v>0</v>
      </c>
      <c r="V384" s="48"/>
      <c r="W384" s="198"/>
      <c r="X384" s="199">
        <f t="shared" si="73"/>
        <v>0</v>
      </c>
      <c r="Y384" s="178" t="str">
        <f t="shared" si="71"/>
        <v/>
      </c>
      <c r="Z384" s="22">
        <f t="shared" si="65"/>
        <v>0</v>
      </c>
      <c r="AA384" s="22" t="str">
        <f t="shared" si="66"/>
        <v/>
      </c>
      <c r="AG384" s="43" t="b">
        <f t="shared" si="67"/>
        <v>0</v>
      </c>
      <c r="AH384" s="93" t="b">
        <f t="shared" si="68"/>
        <v>0</v>
      </c>
      <c r="AI384" s="130" t="str">
        <f t="shared" si="69"/>
        <v/>
      </c>
      <c r="AJ384" s="116">
        <f t="shared" si="70"/>
        <v>0</v>
      </c>
      <c r="AK384" s="130" t="str">
        <f t="shared" si="72"/>
        <v/>
      </c>
      <c r="AL384" s="110"/>
    </row>
    <row r="385" spans="2:38" x14ac:dyDescent="0.25">
      <c r="B385" s="25" t="str">
        <f>IFERROR(INDEX('1 - Project Details and Scoring'!$B$18:$B$501,(MATCH('2 - Planting Details'!$Z385,'1 - Project Details and Scoring'!$C$18:C$501,0))),"")</f>
        <v/>
      </c>
      <c r="C385" s="38"/>
      <c r="D385" s="25" t="str">
        <f>IFERROR(INDEX('1 - Project Details and Scoring'!$D$18:$D$501,(MATCH('2 - Planting Details'!$Z385,'1 - Project Details and Scoring'!$C$18:C$501,0))),"")</f>
        <v/>
      </c>
      <c r="E385" s="195"/>
      <c r="F385" s="196"/>
      <c r="G385" s="38"/>
      <c r="H385" s="38"/>
      <c r="I385" s="177">
        <f t="shared" si="62"/>
        <v>0</v>
      </c>
      <c r="J385" s="48"/>
      <c r="K385" s="198"/>
      <c r="L385" s="197"/>
      <c r="M385" s="40"/>
      <c r="N385" s="40"/>
      <c r="O385" s="177">
        <f t="shared" si="63"/>
        <v>0</v>
      </c>
      <c r="P385" s="48"/>
      <c r="Q385" s="198"/>
      <c r="R385" s="197"/>
      <c r="S385" s="40"/>
      <c r="T385" s="40"/>
      <c r="U385" s="177">
        <f t="shared" si="64"/>
        <v>0</v>
      </c>
      <c r="V385" s="48"/>
      <c r="W385" s="198"/>
      <c r="X385" s="199">
        <f t="shared" si="73"/>
        <v>0</v>
      </c>
      <c r="Y385" s="178" t="str">
        <f t="shared" si="71"/>
        <v/>
      </c>
      <c r="Z385" s="22">
        <f t="shared" si="65"/>
        <v>0</v>
      </c>
      <c r="AA385" s="22" t="str">
        <f t="shared" si="66"/>
        <v/>
      </c>
      <c r="AG385" s="43" t="b">
        <f t="shared" si="67"/>
        <v>0</v>
      </c>
      <c r="AH385" s="93" t="b">
        <f t="shared" si="68"/>
        <v>0</v>
      </c>
      <c r="AI385" s="130" t="str">
        <f t="shared" si="69"/>
        <v/>
      </c>
      <c r="AJ385" s="116">
        <f t="shared" si="70"/>
        <v>0</v>
      </c>
      <c r="AK385" s="130" t="str">
        <f t="shared" si="72"/>
        <v/>
      </c>
      <c r="AL385" s="110"/>
    </row>
    <row r="386" spans="2:38" x14ac:dyDescent="0.25">
      <c r="B386" s="25" t="str">
        <f>IFERROR(INDEX('1 - Project Details and Scoring'!$B$18:$B$501,(MATCH('2 - Planting Details'!$Z386,'1 - Project Details and Scoring'!$C$18:C$501,0))),"")</f>
        <v/>
      </c>
      <c r="C386" s="38"/>
      <c r="D386" s="25" t="str">
        <f>IFERROR(INDEX('1 - Project Details and Scoring'!$D$18:$D$501,(MATCH('2 - Planting Details'!$Z386,'1 - Project Details and Scoring'!$C$18:C$501,0))),"")</f>
        <v/>
      </c>
      <c r="E386" s="195"/>
      <c r="F386" s="196"/>
      <c r="G386" s="38"/>
      <c r="H386" s="38"/>
      <c r="I386" s="177">
        <f t="shared" si="62"/>
        <v>0</v>
      </c>
      <c r="J386" s="48"/>
      <c r="K386" s="198"/>
      <c r="L386" s="197"/>
      <c r="M386" s="40"/>
      <c r="N386" s="40"/>
      <c r="O386" s="177">
        <f t="shared" si="63"/>
        <v>0</v>
      </c>
      <c r="P386" s="48"/>
      <c r="Q386" s="198"/>
      <c r="R386" s="197"/>
      <c r="S386" s="40"/>
      <c r="T386" s="40"/>
      <c r="U386" s="177">
        <f t="shared" si="64"/>
        <v>0</v>
      </c>
      <c r="V386" s="48"/>
      <c r="W386" s="198"/>
      <c r="X386" s="199">
        <f t="shared" si="73"/>
        <v>0</v>
      </c>
      <c r="Y386" s="178" t="str">
        <f t="shared" si="71"/>
        <v/>
      </c>
      <c r="Z386" s="22">
        <f t="shared" si="65"/>
        <v>0</v>
      </c>
      <c r="AA386" s="22" t="str">
        <f t="shared" si="66"/>
        <v/>
      </c>
      <c r="AG386" s="43" t="b">
        <f t="shared" si="67"/>
        <v>0</v>
      </c>
      <c r="AH386" s="93" t="b">
        <f t="shared" si="68"/>
        <v>0</v>
      </c>
      <c r="AI386" s="130" t="str">
        <f t="shared" si="69"/>
        <v/>
      </c>
      <c r="AJ386" s="116">
        <f t="shared" si="70"/>
        <v>0</v>
      </c>
      <c r="AK386" s="130" t="str">
        <f t="shared" si="72"/>
        <v/>
      </c>
      <c r="AL386" s="110"/>
    </row>
    <row r="387" spans="2:38" x14ac:dyDescent="0.25">
      <c r="B387" s="25" t="str">
        <f>IFERROR(INDEX('1 - Project Details and Scoring'!$B$18:$B$501,(MATCH('2 - Planting Details'!$Z387,'1 - Project Details and Scoring'!$C$18:C$501,0))),"")</f>
        <v/>
      </c>
      <c r="C387" s="38"/>
      <c r="D387" s="25" t="str">
        <f>IFERROR(INDEX('1 - Project Details and Scoring'!$D$18:$D$501,(MATCH('2 - Planting Details'!$Z387,'1 - Project Details and Scoring'!$C$18:C$501,0))),"")</f>
        <v/>
      </c>
      <c r="E387" s="195"/>
      <c r="F387" s="196"/>
      <c r="G387" s="38"/>
      <c r="H387" s="38"/>
      <c r="I387" s="177">
        <f t="shared" si="62"/>
        <v>0</v>
      </c>
      <c r="J387" s="48"/>
      <c r="K387" s="198"/>
      <c r="L387" s="197"/>
      <c r="M387" s="40"/>
      <c r="N387" s="40"/>
      <c r="O387" s="177">
        <f t="shared" si="63"/>
        <v>0</v>
      </c>
      <c r="P387" s="48"/>
      <c r="Q387" s="198"/>
      <c r="R387" s="197"/>
      <c r="S387" s="40"/>
      <c r="T387" s="40"/>
      <c r="U387" s="177">
        <f t="shared" si="64"/>
        <v>0</v>
      </c>
      <c r="V387" s="48"/>
      <c r="W387" s="198"/>
      <c r="X387" s="199">
        <f t="shared" si="73"/>
        <v>0</v>
      </c>
      <c r="Y387" s="178" t="str">
        <f t="shared" si="71"/>
        <v/>
      </c>
      <c r="Z387" s="22">
        <f t="shared" si="65"/>
        <v>0</v>
      </c>
      <c r="AA387" s="22" t="str">
        <f t="shared" si="66"/>
        <v/>
      </c>
      <c r="AG387" s="43" t="b">
        <f t="shared" si="67"/>
        <v>0</v>
      </c>
      <c r="AH387" s="93" t="b">
        <f t="shared" si="68"/>
        <v>0</v>
      </c>
      <c r="AI387" s="130" t="str">
        <f t="shared" si="69"/>
        <v/>
      </c>
      <c r="AJ387" s="116">
        <f t="shared" si="70"/>
        <v>0</v>
      </c>
      <c r="AK387" s="130" t="str">
        <f t="shared" si="72"/>
        <v/>
      </c>
      <c r="AL387" s="110"/>
    </row>
    <row r="388" spans="2:38" x14ac:dyDescent="0.25">
      <c r="B388" s="25" t="str">
        <f>IFERROR(INDEX('1 - Project Details and Scoring'!$B$18:$B$501,(MATCH('2 - Planting Details'!$Z388,'1 - Project Details and Scoring'!$C$18:C$501,0))),"")</f>
        <v/>
      </c>
      <c r="C388" s="38"/>
      <c r="D388" s="25" t="str">
        <f>IFERROR(INDEX('1 - Project Details and Scoring'!$D$18:$D$501,(MATCH('2 - Planting Details'!$Z388,'1 - Project Details and Scoring'!$C$18:C$501,0))),"")</f>
        <v/>
      </c>
      <c r="E388" s="195"/>
      <c r="F388" s="196"/>
      <c r="G388" s="38"/>
      <c r="H388" s="38"/>
      <c r="I388" s="177">
        <f t="shared" si="62"/>
        <v>0</v>
      </c>
      <c r="J388" s="48"/>
      <c r="K388" s="198"/>
      <c r="L388" s="197"/>
      <c r="M388" s="40"/>
      <c r="N388" s="40"/>
      <c r="O388" s="177">
        <f t="shared" si="63"/>
        <v>0</v>
      </c>
      <c r="P388" s="48"/>
      <c r="Q388" s="198"/>
      <c r="R388" s="197"/>
      <c r="S388" s="40"/>
      <c r="T388" s="40"/>
      <c r="U388" s="177">
        <f t="shared" si="64"/>
        <v>0</v>
      </c>
      <c r="V388" s="48"/>
      <c r="W388" s="198"/>
      <c r="X388" s="199">
        <f t="shared" si="73"/>
        <v>0</v>
      </c>
      <c r="Y388" s="178" t="str">
        <f t="shared" si="71"/>
        <v/>
      </c>
      <c r="Z388" s="22">
        <f t="shared" si="65"/>
        <v>0</v>
      </c>
      <c r="AA388" s="22" t="str">
        <f t="shared" si="66"/>
        <v/>
      </c>
      <c r="AG388" s="43" t="b">
        <f t="shared" si="67"/>
        <v>0</v>
      </c>
      <c r="AH388" s="93" t="b">
        <f t="shared" si="68"/>
        <v>0</v>
      </c>
      <c r="AI388" s="130" t="str">
        <f t="shared" si="69"/>
        <v/>
      </c>
      <c r="AJ388" s="116">
        <f t="shared" si="70"/>
        <v>0</v>
      </c>
      <c r="AK388" s="130" t="str">
        <f t="shared" si="72"/>
        <v/>
      </c>
      <c r="AL388" s="110"/>
    </row>
    <row r="389" spans="2:38" x14ac:dyDescent="0.25">
      <c r="B389" s="25" t="str">
        <f>IFERROR(INDEX('1 - Project Details and Scoring'!$B$18:$B$501,(MATCH('2 - Planting Details'!$Z389,'1 - Project Details and Scoring'!$C$18:C$501,0))),"")</f>
        <v/>
      </c>
      <c r="C389" s="38"/>
      <c r="D389" s="25" t="str">
        <f>IFERROR(INDEX('1 - Project Details and Scoring'!$D$18:$D$501,(MATCH('2 - Planting Details'!$Z389,'1 - Project Details and Scoring'!$C$18:C$501,0))),"")</f>
        <v/>
      </c>
      <c r="E389" s="195"/>
      <c r="F389" s="196"/>
      <c r="G389" s="38"/>
      <c r="H389" s="38"/>
      <c r="I389" s="177">
        <f t="shared" si="62"/>
        <v>0</v>
      </c>
      <c r="J389" s="48"/>
      <c r="K389" s="198"/>
      <c r="L389" s="197"/>
      <c r="M389" s="40"/>
      <c r="N389" s="40"/>
      <c r="O389" s="177">
        <f t="shared" si="63"/>
        <v>0</v>
      </c>
      <c r="P389" s="48"/>
      <c r="Q389" s="198"/>
      <c r="R389" s="197"/>
      <c r="S389" s="40"/>
      <c r="T389" s="40"/>
      <c r="U389" s="177">
        <f t="shared" si="64"/>
        <v>0</v>
      </c>
      <c r="V389" s="48"/>
      <c r="W389" s="198"/>
      <c r="X389" s="199">
        <f t="shared" si="73"/>
        <v>0</v>
      </c>
      <c r="Y389" s="178" t="str">
        <f t="shared" si="71"/>
        <v/>
      </c>
      <c r="Z389" s="22">
        <f t="shared" si="65"/>
        <v>0</v>
      </c>
      <c r="AA389" s="22" t="str">
        <f t="shared" si="66"/>
        <v/>
      </c>
      <c r="AG389" s="43" t="b">
        <f t="shared" si="67"/>
        <v>0</v>
      </c>
      <c r="AH389" s="93" t="b">
        <f t="shared" si="68"/>
        <v>0</v>
      </c>
      <c r="AI389" s="130" t="str">
        <f t="shared" si="69"/>
        <v/>
      </c>
      <c r="AJ389" s="116">
        <f t="shared" si="70"/>
        <v>0</v>
      </c>
      <c r="AK389" s="130" t="str">
        <f t="shared" si="72"/>
        <v/>
      </c>
      <c r="AL389" s="110"/>
    </row>
    <row r="390" spans="2:38" x14ac:dyDescent="0.25">
      <c r="B390" s="25" t="str">
        <f>IFERROR(INDEX('1 - Project Details and Scoring'!$B$18:$B$501,(MATCH('2 - Planting Details'!$Z390,'1 - Project Details and Scoring'!$C$18:C$501,0))),"")</f>
        <v/>
      </c>
      <c r="C390" s="38"/>
      <c r="D390" s="25" t="str">
        <f>IFERROR(INDEX('1 - Project Details and Scoring'!$D$18:$D$501,(MATCH('2 - Planting Details'!$Z390,'1 - Project Details and Scoring'!$C$18:C$501,0))),"")</f>
        <v/>
      </c>
      <c r="E390" s="195"/>
      <c r="F390" s="196"/>
      <c r="G390" s="38"/>
      <c r="H390" s="38"/>
      <c r="I390" s="177">
        <f t="shared" si="62"/>
        <v>0</v>
      </c>
      <c r="J390" s="48"/>
      <c r="K390" s="198"/>
      <c r="L390" s="197"/>
      <c r="M390" s="40"/>
      <c r="N390" s="40"/>
      <c r="O390" s="177">
        <f t="shared" si="63"/>
        <v>0</v>
      </c>
      <c r="P390" s="48"/>
      <c r="Q390" s="198"/>
      <c r="R390" s="197"/>
      <c r="S390" s="40"/>
      <c r="T390" s="40"/>
      <c r="U390" s="177">
        <f t="shared" si="64"/>
        <v>0</v>
      </c>
      <c r="V390" s="48"/>
      <c r="W390" s="198"/>
      <c r="X390" s="199">
        <f t="shared" si="73"/>
        <v>0</v>
      </c>
      <c r="Y390" s="178" t="str">
        <f t="shared" si="71"/>
        <v/>
      </c>
      <c r="Z390" s="22">
        <f t="shared" si="65"/>
        <v>0</v>
      </c>
      <c r="AA390" s="22" t="str">
        <f t="shared" si="66"/>
        <v/>
      </c>
      <c r="AG390" s="43" t="b">
        <f t="shared" si="67"/>
        <v>0</v>
      </c>
      <c r="AH390" s="93" t="b">
        <f t="shared" si="68"/>
        <v>0</v>
      </c>
      <c r="AI390" s="130" t="str">
        <f t="shared" si="69"/>
        <v/>
      </c>
      <c r="AJ390" s="116">
        <f t="shared" si="70"/>
        <v>0</v>
      </c>
      <c r="AK390" s="130" t="str">
        <f t="shared" si="72"/>
        <v/>
      </c>
      <c r="AL390" s="110"/>
    </row>
    <row r="391" spans="2:38" x14ac:dyDescent="0.25">
      <c r="B391" s="25" t="str">
        <f>IFERROR(INDEX('1 - Project Details and Scoring'!$B$18:$B$501,(MATCH('2 - Planting Details'!$Z391,'1 - Project Details and Scoring'!$C$18:C$501,0))),"")</f>
        <v/>
      </c>
      <c r="C391" s="38"/>
      <c r="D391" s="25" t="str">
        <f>IFERROR(INDEX('1 - Project Details and Scoring'!$D$18:$D$501,(MATCH('2 - Planting Details'!$Z391,'1 - Project Details and Scoring'!$C$18:C$501,0))),"")</f>
        <v/>
      </c>
      <c r="E391" s="195"/>
      <c r="F391" s="196"/>
      <c r="G391" s="38"/>
      <c r="H391" s="38"/>
      <c r="I391" s="177">
        <f t="shared" si="62"/>
        <v>0</v>
      </c>
      <c r="J391" s="48"/>
      <c r="K391" s="198"/>
      <c r="L391" s="197"/>
      <c r="M391" s="40"/>
      <c r="N391" s="40"/>
      <c r="O391" s="177">
        <f t="shared" si="63"/>
        <v>0</v>
      </c>
      <c r="P391" s="48"/>
      <c r="Q391" s="198"/>
      <c r="R391" s="197"/>
      <c r="S391" s="40"/>
      <c r="T391" s="40"/>
      <c r="U391" s="177">
        <f t="shared" si="64"/>
        <v>0</v>
      </c>
      <c r="V391" s="48"/>
      <c r="W391" s="198"/>
      <c r="X391" s="199">
        <f t="shared" si="73"/>
        <v>0</v>
      </c>
      <c r="Y391" s="178" t="str">
        <f t="shared" si="71"/>
        <v/>
      </c>
      <c r="Z391" s="22">
        <f t="shared" si="65"/>
        <v>0</v>
      </c>
      <c r="AA391" s="22" t="str">
        <f t="shared" si="66"/>
        <v/>
      </c>
      <c r="AG391" s="43" t="b">
        <f t="shared" si="67"/>
        <v>0</v>
      </c>
      <c r="AH391" s="93" t="b">
        <f t="shared" si="68"/>
        <v>0</v>
      </c>
      <c r="AI391" s="130" t="str">
        <f t="shared" si="69"/>
        <v/>
      </c>
      <c r="AJ391" s="116">
        <f t="shared" si="70"/>
        <v>0</v>
      </c>
      <c r="AK391" s="130" t="str">
        <f t="shared" si="72"/>
        <v/>
      </c>
      <c r="AL391" s="110"/>
    </row>
    <row r="392" spans="2:38" x14ac:dyDescent="0.25">
      <c r="B392" s="25" t="str">
        <f>IFERROR(INDEX('1 - Project Details and Scoring'!$B$18:$B$501,(MATCH('2 - Planting Details'!$Z392,'1 - Project Details and Scoring'!$C$18:C$501,0))),"")</f>
        <v/>
      </c>
      <c r="C392" s="38"/>
      <c r="D392" s="25" t="str">
        <f>IFERROR(INDEX('1 - Project Details and Scoring'!$D$18:$D$501,(MATCH('2 - Planting Details'!$Z392,'1 - Project Details and Scoring'!$C$18:C$501,0))),"")</f>
        <v/>
      </c>
      <c r="E392" s="195"/>
      <c r="F392" s="196"/>
      <c r="G392" s="38"/>
      <c r="H392" s="38"/>
      <c r="I392" s="177">
        <f t="shared" si="62"/>
        <v>0</v>
      </c>
      <c r="J392" s="48"/>
      <c r="K392" s="198"/>
      <c r="L392" s="197"/>
      <c r="M392" s="40"/>
      <c r="N392" s="40"/>
      <c r="O392" s="177">
        <f t="shared" si="63"/>
        <v>0</v>
      </c>
      <c r="P392" s="48"/>
      <c r="Q392" s="198"/>
      <c r="R392" s="197"/>
      <c r="S392" s="40"/>
      <c r="T392" s="40"/>
      <c r="U392" s="177">
        <f t="shared" si="64"/>
        <v>0</v>
      </c>
      <c r="V392" s="48"/>
      <c r="W392" s="198"/>
      <c r="X392" s="199">
        <f t="shared" si="73"/>
        <v>0</v>
      </c>
      <c r="Y392" s="178" t="str">
        <f t="shared" si="71"/>
        <v/>
      </c>
      <c r="Z392" s="22">
        <f t="shared" si="65"/>
        <v>0</v>
      </c>
      <c r="AA392" s="22" t="str">
        <f t="shared" si="66"/>
        <v/>
      </c>
      <c r="AG392" s="43" t="b">
        <f t="shared" si="67"/>
        <v>0</v>
      </c>
      <c r="AH392" s="93" t="b">
        <f t="shared" si="68"/>
        <v>0</v>
      </c>
      <c r="AI392" s="130" t="str">
        <f t="shared" si="69"/>
        <v/>
      </c>
      <c r="AJ392" s="116">
        <f t="shared" si="70"/>
        <v>0</v>
      </c>
      <c r="AK392" s="130" t="str">
        <f t="shared" si="72"/>
        <v/>
      </c>
      <c r="AL392" s="110"/>
    </row>
    <row r="393" spans="2:38" x14ac:dyDescent="0.25">
      <c r="B393" s="25" t="str">
        <f>IFERROR(INDEX('1 - Project Details and Scoring'!$B$18:$B$501,(MATCH('2 - Planting Details'!$Z393,'1 - Project Details and Scoring'!$C$18:C$501,0))),"")</f>
        <v/>
      </c>
      <c r="C393" s="38"/>
      <c r="D393" s="25" t="str">
        <f>IFERROR(INDEX('1 - Project Details and Scoring'!$D$18:$D$501,(MATCH('2 - Planting Details'!$Z393,'1 - Project Details and Scoring'!$C$18:C$501,0))),"")</f>
        <v/>
      </c>
      <c r="E393" s="195"/>
      <c r="F393" s="196"/>
      <c r="G393" s="38"/>
      <c r="H393" s="38"/>
      <c r="I393" s="177">
        <f t="shared" si="62"/>
        <v>0</v>
      </c>
      <c r="J393" s="48"/>
      <c r="K393" s="198"/>
      <c r="L393" s="197"/>
      <c r="M393" s="40"/>
      <c r="N393" s="40"/>
      <c r="O393" s="177">
        <f t="shared" si="63"/>
        <v>0</v>
      </c>
      <c r="P393" s="48"/>
      <c r="Q393" s="198"/>
      <c r="R393" s="197"/>
      <c r="S393" s="40"/>
      <c r="T393" s="40"/>
      <c r="U393" s="177">
        <f t="shared" si="64"/>
        <v>0</v>
      </c>
      <c r="V393" s="48"/>
      <c r="W393" s="198"/>
      <c r="X393" s="199">
        <f t="shared" si="73"/>
        <v>0</v>
      </c>
      <c r="Y393" s="178" t="str">
        <f t="shared" si="71"/>
        <v/>
      </c>
      <c r="Z393" s="22">
        <f t="shared" si="65"/>
        <v>0</v>
      </c>
      <c r="AA393" s="22" t="str">
        <f t="shared" si="66"/>
        <v/>
      </c>
      <c r="AG393" s="43" t="b">
        <f t="shared" si="67"/>
        <v>0</v>
      </c>
      <c r="AH393" s="93" t="b">
        <f t="shared" si="68"/>
        <v>0</v>
      </c>
      <c r="AI393" s="130" t="str">
        <f t="shared" si="69"/>
        <v/>
      </c>
      <c r="AJ393" s="116">
        <f t="shared" si="70"/>
        <v>0</v>
      </c>
      <c r="AK393" s="130" t="str">
        <f t="shared" si="72"/>
        <v/>
      </c>
      <c r="AL393" s="110"/>
    </row>
    <row r="394" spans="2:38" x14ac:dyDescent="0.25">
      <c r="B394" s="25" t="str">
        <f>IFERROR(INDEX('1 - Project Details and Scoring'!$B$18:$B$501,(MATCH('2 - Planting Details'!$Z394,'1 - Project Details and Scoring'!$C$18:C$501,0))),"")</f>
        <v/>
      </c>
      <c r="C394" s="38"/>
      <c r="D394" s="25" t="str">
        <f>IFERROR(INDEX('1 - Project Details and Scoring'!$D$18:$D$501,(MATCH('2 - Planting Details'!$Z394,'1 - Project Details and Scoring'!$C$18:C$501,0))),"")</f>
        <v/>
      </c>
      <c r="E394" s="195"/>
      <c r="F394" s="196"/>
      <c r="G394" s="38"/>
      <c r="H394" s="38"/>
      <c r="I394" s="177">
        <f t="shared" si="62"/>
        <v>0</v>
      </c>
      <c r="J394" s="48"/>
      <c r="K394" s="198"/>
      <c r="L394" s="197"/>
      <c r="M394" s="40"/>
      <c r="N394" s="40"/>
      <c r="O394" s="177">
        <f t="shared" si="63"/>
        <v>0</v>
      </c>
      <c r="P394" s="48"/>
      <c r="Q394" s="198"/>
      <c r="R394" s="197"/>
      <c r="S394" s="40"/>
      <c r="T394" s="40"/>
      <c r="U394" s="177">
        <f t="shared" si="64"/>
        <v>0</v>
      </c>
      <c r="V394" s="48"/>
      <c r="W394" s="198"/>
      <c r="X394" s="199">
        <f t="shared" si="73"/>
        <v>0</v>
      </c>
      <c r="Y394" s="178" t="str">
        <f t="shared" si="71"/>
        <v/>
      </c>
      <c r="Z394" s="22">
        <f t="shared" si="65"/>
        <v>0</v>
      </c>
      <c r="AA394" s="22" t="str">
        <f t="shared" si="66"/>
        <v/>
      </c>
      <c r="AG394" s="43" t="b">
        <f t="shared" si="67"/>
        <v>0</v>
      </c>
      <c r="AH394" s="93" t="b">
        <f t="shared" si="68"/>
        <v>0</v>
      </c>
      <c r="AI394" s="130" t="str">
        <f t="shared" si="69"/>
        <v/>
      </c>
      <c r="AJ394" s="116">
        <f t="shared" si="70"/>
        <v>0</v>
      </c>
      <c r="AK394" s="130" t="str">
        <f t="shared" si="72"/>
        <v/>
      </c>
      <c r="AL394" s="110"/>
    </row>
    <row r="395" spans="2:38" x14ac:dyDescent="0.25">
      <c r="B395" s="25" t="str">
        <f>IFERROR(INDEX('1 - Project Details and Scoring'!$B$18:$B$501,(MATCH('2 - Planting Details'!$Z395,'1 - Project Details and Scoring'!$C$18:C$501,0))),"")</f>
        <v/>
      </c>
      <c r="C395" s="38"/>
      <c r="D395" s="25" t="str">
        <f>IFERROR(INDEX('1 - Project Details and Scoring'!$D$18:$D$501,(MATCH('2 - Planting Details'!$Z395,'1 - Project Details and Scoring'!$C$18:C$501,0))),"")</f>
        <v/>
      </c>
      <c r="E395" s="195"/>
      <c r="F395" s="196"/>
      <c r="G395" s="38"/>
      <c r="H395" s="38"/>
      <c r="I395" s="177">
        <f t="shared" si="62"/>
        <v>0</v>
      </c>
      <c r="J395" s="48"/>
      <c r="K395" s="198"/>
      <c r="L395" s="197"/>
      <c r="M395" s="40"/>
      <c r="N395" s="40"/>
      <c r="O395" s="177">
        <f t="shared" si="63"/>
        <v>0</v>
      </c>
      <c r="P395" s="48"/>
      <c r="Q395" s="198"/>
      <c r="R395" s="197"/>
      <c r="S395" s="40"/>
      <c r="T395" s="40"/>
      <c r="U395" s="177">
        <f t="shared" si="64"/>
        <v>0</v>
      </c>
      <c r="V395" s="48"/>
      <c r="W395" s="198"/>
      <c r="X395" s="199">
        <f t="shared" si="73"/>
        <v>0</v>
      </c>
      <c r="Y395" s="178" t="str">
        <f t="shared" si="71"/>
        <v/>
      </c>
      <c r="Z395" s="22">
        <f t="shared" si="65"/>
        <v>0</v>
      </c>
      <c r="AA395" s="22" t="str">
        <f t="shared" si="66"/>
        <v/>
      </c>
      <c r="AG395" s="43" t="b">
        <f t="shared" si="67"/>
        <v>0</v>
      </c>
      <c r="AH395" s="93" t="b">
        <f t="shared" si="68"/>
        <v>0</v>
      </c>
      <c r="AI395" s="130" t="str">
        <f t="shared" si="69"/>
        <v/>
      </c>
      <c r="AJ395" s="116">
        <f t="shared" si="70"/>
        <v>0</v>
      </c>
      <c r="AK395" s="130" t="str">
        <f t="shared" si="72"/>
        <v/>
      </c>
      <c r="AL395" s="110"/>
    </row>
    <row r="396" spans="2:38" x14ac:dyDescent="0.25">
      <c r="B396" s="25" t="str">
        <f>IFERROR(INDEX('1 - Project Details and Scoring'!$B$18:$B$501,(MATCH('2 - Planting Details'!$Z396,'1 - Project Details and Scoring'!$C$18:C$501,0))),"")</f>
        <v/>
      </c>
      <c r="C396" s="38"/>
      <c r="D396" s="25" t="str">
        <f>IFERROR(INDEX('1 - Project Details and Scoring'!$D$18:$D$501,(MATCH('2 - Planting Details'!$Z396,'1 - Project Details and Scoring'!$C$18:C$501,0))),"")</f>
        <v/>
      </c>
      <c r="E396" s="195"/>
      <c r="F396" s="196"/>
      <c r="G396" s="38"/>
      <c r="H396" s="38"/>
      <c r="I396" s="177">
        <f t="shared" si="62"/>
        <v>0</v>
      </c>
      <c r="J396" s="48"/>
      <c r="K396" s="198"/>
      <c r="L396" s="197"/>
      <c r="M396" s="40"/>
      <c r="N396" s="40"/>
      <c r="O396" s="177">
        <f t="shared" si="63"/>
        <v>0</v>
      </c>
      <c r="P396" s="48"/>
      <c r="Q396" s="198"/>
      <c r="R396" s="197"/>
      <c r="S396" s="40"/>
      <c r="T396" s="40"/>
      <c r="U396" s="177">
        <f t="shared" si="64"/>
        <v>0</v>
      </c>
      <c r="V396" s="48"/>
      <c r="W396" s="198"/>
      <c r="X396" s="199">
        <f t="shared" si="73"/>
        <v>0</v>
      </c>
      <c r="Y396" s="178" t="str">
        <f t="shared" si="71"/>
        <v/>
      </c>
      <c r="Z396" s="22">
        <f t="shared" si="65"/>
        <v>0</v>
      </c>
      <c r="AA396" s="22" t="str">
        <f t="shared" si="66"/>
        <v/>
      </c>
      <c r="AG396" s="43" t="b">
        <f t="shared" si="67"/>
        <v>0</v>
      </c>
      <c r="AH396" s="93" t="b">
        <f t="shared" si="68"/>
        <v>0</v>
      </c>
      <c r="AI396" s="130" t="str">
        <f t="shared" si="69"/>
        <v/>
      </c>
      <c r="AJ396" s="116">
        <f t="shared" si="70"/>
        <v>0</v>
      </c>
      <c r="AK396" s="130" t="str">
        <f t="shared" si="72"/>
        <v/>
      </c>
      <c r="AL396" s="110"/>
    </row>
    <row r="397" spans="2:38" x14ac:dyDescent="0.25">
      <c r="B397" s="25" t="str">
        <f>IFERROR(INDEX('1 - Project Details and Scoring'!$B$18:$B$501,(MATCH('2 - Planting Details'!$Z397,'1 - Project Details and Scoring'!$C$18:C$501,0))),"")</f>
        <v/>
      </c>
      <c r="C397" s="38"/>
      <c r="D397" s="25" t="str">
        <f>IFERROR(INDEX('1 - Project Details and Scoring'!$D$18:$D$501,(MATCH('2 - Planting Details'!$Z397,'1 - Project Details and Scoring'!$C$18:C$501,0))),"")</f>
        <v/>
      </c>
      <c r="E397" s="195"/>
      <c r="F397" s="196"/>
      <c r="G397" s="38"/>
      <c r="H397" s="38"/>
      <c r="I397" s="177">
        <f t="shared" si="62"/>
        <v>0</v>
      </c>
      <c r="J397" s="48"/>
      <c r="K397" s="198"/>
      <c r="L397" s="197"/>
      <c r="M397" s="40"/>
      <c r="N397" s="40"/>
      <c r="O397" s="177">
        <f t="shared" si="63"/>
        <v>0</v>
      </c>
      <c r="P397" s="48"/>
      <c r="Q397" s="198"/>
      <c r="R397" s="197"/>
      <c r="S397" s="40"/>
      <c r="T397" s="40"/>
      <c r="U397" s="177">
        <f t="shared" si="64"/>
        <v>0</v>
      </c>
      <c r="V397" s="48"/>
      <c r="W397" s="198"/>
      <c r="X397" s="199">
        <f t="shared" si="73"/>
        <v>0</v>
      </c>
      <c r="Y397" s="178" t="str">
        <f t="shared" si="71"/>
        <v/>
      </c>
      <c r="Z397" s="22">
        <f t="shared" si="65"/>
        <v>0</v>
      </c>
      <c r="AA397" s="22" t="str">
        <f t="shared" si="66"/>
        <v/>
      </c>
      <c r="AG397" s="43" t="b">
        <f t="shared" si="67"/>
        <v>0</v>
      </c>
      <c r="AH397" s="93" t="b">
        <f t="shared" si="68"/>
        <v>0</v>
      </c>
      <c r="AI397" s="130" t="str">
        <f t="shared" si="69"/>
        <v/>
      </c>
      <c r="AJ397" s="116">
        <f t="shared" si="70"/>
        <v>0</v>
      </c>
      <c r="AK397" s="130" t="str">
        <f t="shared" si="72"/>
        <v/>
      </c>
      <c r="AL397" s="110"/>
    </row>
    <row r="398" spans="2:38" x14ac:dyDescent="0.25">
      <c r="B398" s="25" t="str">
        <f>IFERROR(INDEX('1 - Project Details and Scoring'!$B$18:$B$501,(MATCH('2 - Planting Details'!$Z398,'1 - Project Details and Scoring'!$C$18:C$501,0))),"")</f>
        <v/>
      </c>
      <c r="C398" s="38"/>
      <c r="D398" s="25" t="str">
        <f>IFERROR(INDEX('1 - Project Details and Scoring'!$D$18:$D$501,(MATCH('2 - Planting Details'!$Z398,'1 - Project Details and Scoring'!$C$18:C$501,0))),"")</f>
        <v/>
      </c>
      <c r="E398" s="195"/>
      <c r="F398" s="196"/>
      <c r="G398" s="38"/>
      <c r="H398" s="38"/>
      <c r="I398" s="177">
        <f t="shared" si="62"/>
        <v>0</v>
      </c>
      <c r="J398" s="48"/>
      <c r="K398" s="198"/>
      <c r="L398" s="197"/>
      <c r="M398" s="40"/>
      <c r="N398" s="40"/>
      <c r="O398" s="177">
        <f t="shared" si="63"/>
        <v>0</v>
      </c>
      <c r="P398" s="48"/>
      <c r="Q398" s="198"/>
      <c r="R398" s="197"/>
      <c r="S398" s="40"/>
      <c r="T398" s="40"/>
      <c r="U398" s="177">
        <f t="shared" si="64"/>
        <v>0</v>
      </c>
      <c r="V398" s="48"/>
      <c r="W398" s="198"/>
      <c r="X398" s="199">
        <f t="shared" si="73"/>
        <v>0</v>
      </c>
      <c r="Y398" s="178" t="str">
        <f t="shared" si="71"/>
        <v/>
      </c>
      <c r="Z398" s="22">
        <f t="shared" si="65"/>
        <v>0</v>
      </c>
      <c r="AA398" s="22" t="str">
        <f t="shared" si="66"/>
        <v/>
      </c>
      <c r="AG398" s="43" t="b">
        <f t="shared" si="67"/>
        <v>0</v>
      </c>
      <c r="AH398" s="93" t="b">
        <f t="shared" si="68"/>
        <v>0</v>
      </c>
      <c r="AI398" s="130" t="str">
        <f t="shared" si="69"/>
        <v/>
      </c>
      <c r="AJ398" s="116">
        <f t="shared" si="70"/>
        <v>0</v>
      </c>
      <c r="AK398" s="130" t="str">
        <f t="shared" si="72"/>
        <v/>
      </c>
      <c r="AL398" s="110"/>
    </row>
    <row r="399" spans="2:38" x14ac:dyDescent="0.25">
      <c r="B399" s="25" t="str">
        <f>IFERROR(INDEX('1 - Project Details and Scoring'!$B$18:$B$501,(MATCH('2 - Planting Details'!$Z399,'1 - Project Details and Scoring'!$C$18:C$501,0))),"")</f>
        <v/>
      </c>
      <c r="C399" s="38"/>
      <c r="D399" s="25" t="str">
        <f>IFERROR(INDEX('1 - Project Details and Scoring'!$D$18:$D$501,(MATCH('2 - Planting Details'!$Z399,'1 - Project Details and Scoring'!$C$18:C$501,0))),"")</f>
        <v/>
      </c>
      <c r="E399" s="195"/>
      <c r="F399" s="196"/>
      <c r="G399" s="38"/>
      <c r="H399" s="38"/>
      <c r="I399" s="177">
        <f t="shared" si="62"/>
        <v>0</v>
      </c>
      <c r="J399" s="48"/>
      <c r="K399" s="198"/>
      <c r="L399" s="197"/>
      <c r="M399" s="40"/>
      <c r="N399" s="40"/>
      <c r="O399" s="177">
        <f t="shared" si="63"/>
        <v>0</v>
      </c>
      <c r="P399" s="48"/>
      <c r="Q399" s="198"/>
      <c r="R399" s="197"/>
      <c r="S399" s="40"/>
      <c r="T399" s="40"/>
      <c r="U399" s="177">
        <f t="shared" si="64"/>
        <v>0</v>
      </c>
      <c r="V399" s="48"/>
      <c r="W399" s="198"/>
      <c r="X399" s="199">
        <f t="shared" si="73"/>
        <v>0</v>
      </c>
      <c r="Y399" s="178" t="str">
        <f t="shared" si="71"/>
        <v/>
      </c>
      <c r="Z399" s="22">
        <f t="shared" si="65"/>
        <v>0</v>
      </c>
      <c r="AA399" s="22" t="str">
        <f t="shared" si="66"/>
        <v/>
      </c>
      <c r="AG399" s="43" t="b">
        <f t="shared" si="67"/>
        <v>0</v>
      </c>
      <c r="AH399" s="93" t="b">
        <f t="shared" si="68"/>
        <v>0</v>
      </c>
      <c r="AI399" s="130" t="str">
        <f t="shared" si="69"/>
        <v/>
      </c>
      <c r="AJ399" s="116">
        <f t="shared" si="70"/>
        <v>0</v>
      </c>
      <c r="AK399" s="130" t="str">
        <f t="shared" si="72"/>
        <v/>
      </c>
      <c r="AL399" s="110"/>
    </row>
    <row r="400" spans="2:38" x14ac:dyDescent="0.25">
      <c r="B400" s="25" t="str">
        <f>IFERROR(INDEX('1 - Project Details and Scoring'!$B$18:$B$501,(MATCH('2 - Planting Details'!$Z400,'1 - Project Details and Scoring'!$C$18:C$501,0))),"")</f>
        <v/>
      </c>
      <c r="C400" s="38"/>
      <c r="D400" s="25" t="str">
        <f>IFERROR(INDEX('1 - Project Details and Scoring'!$D$18:$D$501,(MATCH('2 - Planting Details'!$Z400,'1 - Project Details and Scoring'!$C$18:C$501,0))),"")</f>
        <v/>
      </c>
      <c r="E400" s="195"/>
      <c r="F400" s="196"/>
      <c r="G400" s="38"/>
      <c r="H400" s="38"/>
      <c r="I400" s="177">
        <f t="shared" si="62"/>
        <v>0</v>
      </c>
      <c r="J400" s="48"/>
      <c r="K400" s="198"/>
      <c r="L400" s="197"/>
      <c r="M400" s="40"/>
      <c r="N400" s="40"/>
      <c r="O400" s="177">
        <f t="shared" si="63"/>
        <v>0</v>
      </c>
      <c r="P400" s="48"/>
      <c r="Q400" s="198"/>
      <c r="R400" s="197"/>
      <c r="S400" s="40"/>
      <c r="T400" s="40"/>
      <c r="U400" s="177">
        <f t="shared" si="64"/>
        <v>0</v>
      </c>
      <c r="V400" s="48"/>
      <c r="W400" s="198"/>
      <c r="X400" s="199">
        <f t="shared" si="73"/>
        <v>0</v>
      </c>
      <c r="Y400" s="178" t="str">
        <f t="shared" si="71"/>
        <v/>
      </c>
      <c r="Z400" s="22">
        <f t="shared" si="65"/>
        <v>0</v>
      </c>
      <c r="AA400" s="22" t="str">
        <f t="shared" si="66"/>
        <v/>
      </c>
      <c r="AG400" s="43" t="b">
        <f t="shared" si="67"/>
        <v>0</v>
      </c>
      <c r="AH400" s="93" t="b">
        <f t="shared" si="68"/>
        <v>0</v>
      </c>
      <c r="AI400" s="130" t="str">
        <f t="shared" si="69"/>
        <v/>
      </c>
      <c r="AJ400" s="116">
        <f t="shared" si="70"/>
        <v>0</v>
      </c>
      <c r="AK400" s="130" t="str">
        <f t="shared" si="72"/>
        <v/>
      </c>
      <c r="AL400" s="110"/>
    </row>
    <row r="401" spans="2:38" x14ac:dyDescent="0.25">
      <c r="B401" s="25" t="str">
        <f>IFERROR(INDEX('1 - Project Details and Scoring'!$B$18:$B$501,(MATCH('2 - Planting Details'!$Z401,'1 - Project Details and Scoring'!$C$18:C$501,0))),"")</f>
        <v/>
      </c>
      <c r="C401" s="38"/>
      <c r="D401" s="25" t="str">
        <f>IFERROR(INDEX('1 - Project Details and Scoring'!$D$18:$D$501,(MATCH('2 - Planting Details'!$Z401,'1 - Project Details and Scoring'!$C$18:C$501,0))),"")</f>
        <v/>
      </c>
      <c r="E401" s="195"/>
      <c r="F401" s="196"/>
      <c r="G401" s="38"/>
      <c r="H401" s="38"/>
      <c r="I401" s="177">
        <f t="shared" si="62"/>
        <v>0</v>
      </c>
      <c r="J401" s="48"/>
      <c r="K401" s="198"/>
      <c r="L401" s="197"/>
      <c r="M401" s="40"/>
      <c r="N401" s="40"/>
      <c r="O401" s="177">
        <f t="shared" si="63"/>
        <v>0</v>
      </c>
      <c r="P401" s="48"/>
      <c r="Q401" s="198"/>
      <c r="R401" s="197"/>
      <c r="S401" s="40"/>
      <c r="T401" s="40"/>
      <c r="U401" s="177">
        <f t="shared" si="64"/>
        <v>0</v>
      </c>
      <c r="V401" s="48"/>
      <c r="W401" s="198"/>
      <c r="X401" s="199">
        <f t="shared" si="73"/>
        <v>0</v>
      </c>
      <c r="Y401" s="178" t="str">
        <f t="shared" si="71"/>
        <v/>
      </c>
      <c r="Z401" s="22">
        <f t="shared" si="65"/>
        <v>0</v>
      </c>
      <c r="AA401" s="22" t="str">
        <f t="shared" si="66"/>
        <v/>
      </c>
      <c r="AG401" s="43" t="b">
        <f t="shared" si="67"/>
        <v>0</v>
      </c>
      <c r="AH401" s="93" t="b">
        <f t="shared" si="68"/>
        <v>0</v>
      </c>
      <c r="AI401" s="130" t="str">
        <f t="shared" si="69"/>
        <v/>
      </c>
      <c r="AJ401" s="116">
        <f t="shared" si="70"/>
        <v>0</v>
      </c>
      <c r="AK401" s="130" t="str">
        <f t="shared" si="72"/>
        <v/>
      </c>
      <c r="AL401" s="110"/>
    </row>
    <row r="402" spans="2:38" x14ac:dyDescent="0.25">
      <c r="B402" s="25" t="str">
        <f>IFERROR(INDEX('1 - Project Details and Scoring'!$B$18:$B$501,(MATCH('2 - Planting Details'!$Z402,'1 - Project Details and Scoring'!$C$18:C$501,0))),"")</f>
        <v/>
      </c>
      <c r="C402" s="38"/>
      <c r="D402" s="25" t="str">
        <f>IFERROR(INDEX('1 - Project Details and Scoring'!$D$18:$D$501,(MATCH('2 - Planting Details'!$Z402,'1 - Project Details and Scoring'!$C$18:C$501,0))),"")</f>
        <v/>
      </c>
      <c r="E402" s="195"/>
      <c r="F402" s="196"/>
      <c r="G402" s="38"/>
      <c r="H402" s="38"/>
      <c r="I402" s="177">
        <f t="shared" ref="I402:I465" si="74">F402*Standard</f>
        <v>0</v>
      </c>
      <c r="J402" s="48"/>
      <c r="K402" s="198"/>
      <c r="L402" s="197"/>
      <c r="M402" s="40"/>
      <c r="N402" s="40"/>
      <c r="O402" s="177">
        <f t="shared" ref="O402:O465" si="75">L402*Feather</f>
        <v>0</v>
      </c>
      <c r="P402" s="48"/>
      <c r="Q402" s="198"/>
      <c r="R402" s="197"/>
      <c r="S402" s="40"/>
      <c r="T402" s="40"/>
      <c r="U402" s="177">
        <f t="shared" ref="U402:U465" si="76">R402*Whip</f>
        <v>0</v>
      </c>
      <c r="V402" s="48"/>
      <c r="W402" s="198"/>
      <c r="X402" s="199">
        <f t="shared" si="73"/>
        <v>0</v>
      </c>
      <c r="Y402" s="178" t="str">
        <f t="shared" si="71"/>
        <v/>
      </c>
      <c r="Z402" s="22">
        <f t="shared" ref="Z402:Z465" si="77">C402</f>
        <v>0</v>
      </c>
      <c r="AA402" s="22" t="str">
        <f t="shared" ref="AA402:AA465" si="78">D402</f>
        <v/>
      </c>
      <c r="AG402" s="43" t="b">
        <f t="shared" ref="AG402:AG465" si="79">IF(F402&gt;0,
IF(F402&lt;10,"Error",
IF(F402&gt;=10,"Yes",
"")))</f>
        <v>0</v>
      </c>
      <c r="AH402" s="93" t="b">
        <f t="shared" ref="AH402:AH465" si="80">IF(SUM(L402,R402)&gt;0,
IF(SUM(L402,R402)&gt;=150,"Yes",
IF(SUM(L402,R402)&lt;150,"Error",
"")))</f>
        <v>0</v>
      </c>
      <c r="AI402" s="130" t="str">
        <f t="shared" ref="AI402:AI465" si="81">IF(AND($AG402="Error",$AH402="Error"),Standard_And_Small_Tree_Error,
IF(AG402="Error",Standard_Tree_Error,
IF(AH402="Error",Small_Tree_Error,
IF(AG402="Yes","Yes",
IF(AH402="Yes","Yes","")))))</f>
        <v/>
      </c>
      <c r="AJ402" s="116">
        <f t="shared" ref="AJ402:AJ465" si="82">((L402*M402*N402)+(R402*S402*T402))/10000</f>
        <v>0</v>
      </c>
      <c r="AK402" s="130" t="str">
        <f t="shared" si="72"/>
        <v/>
      </c>
      <c r="AL402" s="110"/>
    </row>
    <row r="403" spans="2:38" x14ac:dyDescent="0.25">
      <c r="B403" s="25" t="str">
        <f>IFERROR(INDEX('1 - Project Details and Scoring'!$B$18:$B$501,(MATCH('2 - Planting Details'!$Z403,'1 - Project Details and Scoring'!$C$18:C$501,0))),"")</f>
        <v/>
      </c>
      <c r="C403" s="38"/>
      <c r="D403" s="25" t="str">
        <f>IFERROR(INDEX('1 - Project Details and Scoring'!$D$18:$D$501,(MATCH('2 - Planting Details'!$Z403,'1 - Project Details and Scoring'!$C$18:C$501,0))),"")</f>
        <v/>
      </c>
      <c r="E403" s="195"/>
      <c r="F403" s="196"/>
      <c r="G403" s="38"/>
      <c r="H403" s="38"/>
      <c r="I403" s="177">
        <f t="shared" si="74"/>
        <v>0</v>
      </c>
      <c r="J403" s="48"/>
      <c r="K403" s="198"/>
      <c r="L403" s="197"/>
      <c r="M403" s="40"/>
      <c r="N403" s="40"/>
      <c r="O403" s="177">
        <f t="shared" si="75"/>
        <v>0</v>
      </c>
      <c r="P403" s="48"/>
      <c r="Q403" s="198"/>
      <c r="R403" s="197"/>
      <c r="S403" s="40"/>
      <c r="T403" s="40"/>
      <c r="U403" s="177">
        <f t="shared" si="76"/>
        <v>0</v>
      </c>
      <c r="V403" s="48"/>
      <c r="W403" s="198"/>
      <c r="X403" s="199">
        <f t="shared" si="73"/>
        <v>0</v>
      </c>
      <c r="Y403" s="178" t="str">
        <f t="shared" ref="Y403:Y466" si="83">IF(AL403=FALSE,"",AL403)</f>
        <v/>
      </c>
      <c r="Z403" s="22">
        <f t="shared" si="77"/>
        <v>0</v>
      </c>
      <c r="AA403" s="22" t="str">
        <f t="shared" si="78"/>
        <v/>
      </c>
      <c r="AG403" s="43" t="b">
        <f t="shared" si="79"/>
        <v>0</v>
      </c>
      <c r="AH403" s="93" t="b">
        <f t="shared" si="80"/>
        <v>0</v>
      </c>
      <c r="AI403" s="130" t="str">
        <f t="shared" si="81"/>
        <v/>
      </c>
      <c r="AJ403" s="116">
        <f t="shared" si="82"/>
        <v>0</v>
      </c>
      <c r="AK403" s="130" t="str">
        <f t="shared" ref="AK403:AK466" si="84">IF(AJ403=0,"",
IF(AJ403&lt;0.5,"Yes",$AE$20))</f>
        <v/>
      </c>
      <c r="AL403" s="110"/>
    </row>
    <row r="404" spans="2:38" x14ac:dyDescent="0.25">
      <c r="B404" s="25" t="str">
        <f>IFERROR(INDEX('1 - Project Details and Scoring'!$B$18:$B$501,(MATCH('2 - Planting Details'!$Z404,'1 - Project Details and Scoring'!$C$18:C$501,0))),"")</f>
        <v/>
      </c>
      <c r="C404" s="38"/>
      <c r="D404" s="25" t="str">
        <f>IFERROR(INDEX('1 - Project Details and Scoring'!$D$18:$D$501,(MATCH('2 - Planting Details'!$Z404,'1 - Project Details and Scoring'!$C$18:C$501,0))),"")</f>
        <v/>
      </c>
      <c r="E404" s="195"/>
      <c r="F404" s="196"/>
      <c r="G404" s="38"/>
      <c r="H404" s="38"/>
      <c r="I404" s="177">
        <f t="shared" si="74"/>
        <v>0</v>
      </c>
      <c r="J404" s="48"/>
      <c r="K404" s="198"/>
      <c r="L404" s="197"/>
      <c r="M404" s="40"/>
      <c r="N404" s="40"/>
      <c r="O404" s="177">
        <f t="shared" si="75"/>
        <v>0</v>
      </c>
      <c r="P404" s="48"/>
      <c r="Q404" s="198"/>
      <c r="R404" s="197"/>
      <c r="S404" s="40"/>
      <c r="T404" s="40"/>
      <c r="U404" s="177">
        <f t="shared" si="76"/>
        <v>0</v>
      </c>
      <c r="V404" s="48"/>
      <c r="W404" s="198"/>
      <c r="X404" s="199">
        <f t="shared" si="73"/>
        <v>0</v>
      </c>
      <c r="Y404" s="178" t="str">
        <f t="shared" si="83"/>
        <v/>
      </c>
      <c r="Z404" s="22">
        <f t="shared" si="77"/>
        <v>0</v>
      </c>
      <c r="AA404" s="22" t="str">
        <f t="shared" si="78"/>
        <v/>
      </c>
      <c r="AG404" s="43" t="b">
        <f t="shared" si="79"/>
        <v>0</v>
      </c>
      <c r="AH404" s="93" t="b">
        <f t="shared" si="80"/>
        <v>0</v>
      </c>
      <c r="AI404" s="130" t="str">
        <f t="shared" si="81"/>
        <v/>
      </c>
      <c r="AJ404" s="116">
        <f t="shared" si="82"/>
        <v>0</v>
      </c>
      <c r="AK404" s="130" t="str">
        <f t="shared" si="84"/>
        <v/>
      </c>
      <c r="AL404" s="110"/>
    </row>
    <row r="405" spans="2:38" x14ac:dyDescent="0.25">
      <c r="B405" s="25" t="str">
        <f>IFERROR(INDEX('1 - Project Details and Scoring'!$B$18:$B$501,(MATCH('2 - Planting Details'!$Z405,'1 - Project Details and Scoring'!$C$18:C$501,0))),"")</f>
        <v/>
      </c>
      <c r="C405" s="38"/>
      <c r="D405" s="25" t="str">
        <f>IFERROR(INDEX('1 - Project Details and Scoring'!$D$18:$D$501,(MATCH('2 - Planting Details'!$Z405,'1 - Project Details and Scoring'!$C$18:C$501,0))),"")</f>
        <v/>
      </c>
      <c r="E405" s="195"/>
      <c r="F405" s="196"/>
      <c r="G405" s="38"/>
      <c r="H405" s="38"/>
      <c r="I405" s="177">
        <f t="shared" si="74"/>
        <v>0</v>
      </c>
      <c r="J405" s="48"/>
      <c r="K405" s="198"/>
      <c r="L405" s="197"/>
      <c r="M405" s="40"/>
      <c r="N405" s="40"/>
      <c r="O405" s="177">
        <f t="shared" si="75"/>
        <v>0</v>
      </c>
      <c r="P405" s="48"/>
      <c r="Q405" s="198"/>
      <c r="R405" s="197"/>
      <c r="S405" s="40"/>
      <c r="T405" s="40"/>
      <c r="U405" s="177">
        <f t="shared" si="76"/>
        <v>0</v>
      </c>
      <c r="V405" s="48"/>
      <c r="W405" s="198"/>
      <c r="X405" s="199">
        <f t="shared" si="73"/>
        <v>0</v>
      </c>
      <c r="Y405" s="178" t="str">
        <f t="shared" si="83"/>
        <v/>
      </c>
      <c r="Z405" s="22">
        <f t="shared" si="77"/>
        <v>0</v>
      </c>
      <c r="AA405" s="22" t="str">
        <f t="shared" si="78"/>
        <v/>
      </c>
      <c r="AG405" s="43" t="b">
        <f t="shared" si="79"/>
        <v>0</v>
      </c>
      <c r="AH405" s="93" t="b">
        <f t="shared" si="80"/>
        <v>0</v>
      </c>
      <c r="AI405" s="130" t="str">
        <f t="shared" si="81"/>
        <v/>
      </c>
      <c r="AJ405" s="116">
        <f t="shared" si="82"/>
        <v>0</v>
      </c>
      <c r="AK405" s="130" t="str">
        <f t="shared" si="84"/>
        <v/>
      </c>
      <c r="AL405" s="110"/>
    </row>
    <row r="406" spans="2:38" x14ac:dyDescent="0.25">
      <c r="B406" s="25" t="str">
        <f>IFERROR(INDEX('1 - Project Details and Scoring'!$B$18:$B$501,(MATCH('2 - Planting Details'!$Z406,'1 - Project Details and Scoring'!$C$18:C$501,0))),"")</f>
        <v/>
      </c>
      <c r="C406" s="38"/>
      <c r="D406" s="25" t="str">
        <f>IFERROR(INDEX('1 - Project Details and Scoring'!$D$18:$D$501,(MATCH('2 - Planting Details'!$Z406,'1 - Project Details and Scoring'!$C$18:C$501,0))),"")</f>
        <v/>
      </c>
      <c r="E406" s="195"/>
      <c r="F406" s="196"/>
      <c r="G406" s="38"/>
      <c r="H406" s="38"/>
      <c r="I406" s="177">
        <f t="shared" si="74"/>
        <v>0</v>
      </c>
      <c r="J406" s="48"/>
      <c r="K406" s="198"/>
      <c r="L406" s="197"/>
      <c r="M406" s="40"/>
      <c r="N406" s="40"/>
      <c r="O406" s="177">
        <f t="shared" si="75"/>
        <v>0</v>
      </c>
      <c r="P406" s="48"/>
      <c r="Q406" s="198"/>
      <c r="R406" s="197"/>
      <c r="S406" s="40"/>
      <c r="T406" s="40"/>
      <c r="U406" s="177">
        <f t="shared" si="76"/>
        <v>0</v>
      </c>
      <c r="V406" s="48"/>
      <c r="W406" s="198"/>
      <c r="X406" s="199">
        <f t="shared" si="73"/>
        <v>0</v>
      </c>
      <c r="Y406" s="178" t="str">
        <f t="shared" si="83"/>
        <v/>
      </c>
      <c r="Z406" s="22">
        <f t="shared" si="77"/>
        <v>0</v>
      </c>
      <c r="AA406" s="22" t="str">
        <f t="shared" si="78"/>
        <v/>
      </c>
      <c r="AG406" s="43" t="b">
        <f t="shared" si="79"/>
        <v>0</v>
      </c>
      <c r="AH406" s="93" t="b">
        <f t="shared" si="80"/>
        <v>0</v>
      </c>
      <c r="AI406" s="130" t="str">
        <f t="shared" si="81"/>
        <v/>
      </c>
      <c r="AJ406" s="116">
        <f t="shared" si="82"/>
        <v>0</v>
      </c>
      <c r="AK406" s="130" t="str">
        <f t="shared" si="84"/>
        <v/>
      </c>
      <c r="AL406" s="110"/>
    </row>
    <row r="407" spans="2:38" x14ac:dyDescent="0.25">
      <c r="B407" s="25" t="str">
        <f>IFERROR(INDEX('1 - Project Details and Scoring'!$B$18:$B$501,(MATCH('2 - Planting Details'!$Z407,'1 - Project Details and Scoring'!$C$18:C$501,0))),"")</f>
        <v/>
      </c>
      <c r="C407" s="38"/>
      <c r="D407" s="25" t="str">
        <f>IFERROR(INDEX('1 - Project Details and Scoring'!$D$18:$D$501,(MATCH('2 - Planting Details'!$Z407,'1 - Project Details and Scoring'!$C$18:C$501,0))),"")</f>
        <v/>
      </c>
      <c r="E407" s="195"/>
      <c r="F407" s="196"/>
      <c r="G407" s="38"/>
      <c r="H407" s="38"/>
      <c r="I407" s="177">
        <f t="shared" si="74"/>
        <v>0</v>
      </c>
      <c r="J407" s="48"/>
      <c r="K407" s="198"/>
      <c r="L407" s="197"/>
      <c r="M407" s="40"/>
      <c r="N407" s="40"/>
      <c r="O407" s="177">
        <f t="shared" si="75"/>
        <v>0</v>
      </c>
      <c r="P407" s="48"/>
      <c r="Q407" s="198"/>
      <c r="R407" s="197"/>
      <c r="S407" s="40"/>
      <c r="T407" s="40"/>
      <c r="U407" s="177">
        <f t="shared" si="76"/>
        <v>0</v>
      </c>
      <c r="V407" s="48"/>
      <c r="W407" s="198"/>
      <c r="X407" s="199">
        <f t="shared" si="73"/>
        <v>0</v>
      </c>
      <c r="Y407" s="178" t="str">
        <f t="shared" si="83"/>
        <v/>
      </c>
      <c r="Z407" s="22">
        <f t="shared" si="77"/>
        <v>0</v>
      </c>
      <c r="AA407" s="22" t="str">
        <f t="shared" si="78"/>
        <v/>
      </c>
      <c r="AG407" s="43" t="b">
        <f t="shared" si="79"/>
        <v>0</v>
      </c>
      <c r="AH407" s="93" t="b">
        <f t="shared" si="80"/>
        <v>0</v>
      </c>
      <c r="AI407" s="130" t="str">
        <f t="shared" si="81"/>
        <v/>
      </c>
      <c r="AJ407" s="116">
        <f t="shared" si="82"/>
        <v>0</v>
      </c>
      <c r="AK407" s="130" t="str">
        <f t="shared" si="84"/>
        <v/>
      </c>
      <c r="AL407" s="110"/>
    </row>
    <row r="408" spans="2:38" x14ac:dyDescent="0.25">
      <c r="B408" s="25" t="str">
        <f>IFERROR(INDEX('1 - Project Details and Scoring'!$B$18:$B$501,(MATCH('2 - Planting Details'!$Z408,'1 - Project Details and Scoring'!$C$18:C$501,0))),"")</f>
        <v/>
      </c>
      <c r="C408" s="38"/>
      <c r="D408" s="25" t="str">
        <f>IFERROR(INDEX('1 - Project Details and Scoring'!$D$18:$D$501,(MATCH('2 - Planting Details'!$Z408,'1 - Project Details and Scoring'!$C$18:C$501,0))),"")</f>
        <v/>
      </c>
      <c r="E408" s="195"/>
      <c r="F408" s="196"/>
      <c r="G408" s="38"/>
      <c r="H408" s="38"/>
      <c r="I408" s="177">
        <f t="shared" si="74"/>
        <v>0</v>
      </c>
      <c r="J408" s="48"/>
      <c r="K408" s="198"/>
      <c r="L408" s="197"/>
      <c r="M408" s="40"/>
      <c r="N408" s="40"/>
      <c r="O408" s="177">
        <f t="shared" si="75"/>
        <v>0</v>
      </c>
      <c r="P408" s="48"/>
      <c r="Q408" s="198"/>
      <c r="R408" s="197"/>
      <c r="S408" s="40"/>
      <c r="T408" s="40"/>
      <c r="U408" s="177">
        <f t="shared" si="76"/>
        <v>0</v>
      </c>
      <c r="V408" s="48"/>
      <c r="W408" s="198"/>
      <c r="X408" s="199">
        <f t="shared" si="73"/>
        <v>0</v>
      </c>
      <c r="Y408" s="178" t="str">
        <f t="shared" si="83"/>
        <v/>
      </c>
      <c r="Z408" s="22">
        <f t="shared" si="77"/>
        <v>0</v>
      </c>
      <c r="AA408" s="22" t="str">
        <f t="shared" si="78"/>
        <v/>
      </c>
      <c r="AG408" s="43" t="b">
        <f t="shared" si="79"/>
        <v>0</v>
      </c>
      <c r="AH408" s="93" t="b">
        <f t="shared" si="80"/>
        <v>0</v>
      </c>
      <c r="AI408" s="130" t="str">
        <f t="shared" si="81"/>
        <v/>
      </c>
      <c r="AJ408" s="116">
        <f t="shared" si="82"/>
        <v>0</v>
      </c>
      <c r="AK408" s="130" t="str">
        <f t="shared" si="84"/>
        <v/>
      </c>
      <c r="AL408" s="110"/>
    </row>
    <row r="409" spans="2:38" x14ac:dyDescent="0.25">
      <c r="B409" s="25" t="str">
        <f>IFERROR(INDEX('1 - Project Details and Scoring'!$B$18:$B$501,(MATCH('2 - Planting Details'!$Z409,'1 - Project Details and Scoring'!$C$18:C$501,0))),"")</f>
        <v/>
      </c>
      <c r="C409" s="38"/>
      <c r="D409" s="25" t="str">
        <f>IFERROR(INDEX('1 - Project Details and Scoring'!$D$18:$D$501,(MATCH('2 - Planting Details'!$Z409,'1 - Project Details and Scoring'!$C$18:C$501,0))),"")</f>
        <v/>
      </c>
      <c r="E409" s="195"/>
      <c r="F409" s="196"/>
      <c r="G409" s="38"/>
      <c r="H409" s="38"/>
      <c r="I409" s="177">
        <f t="shared" si="74"/>
        <v>0</v>
      </c>
      <c r="J409" s="48"/>
      <c r="K409" s="198"/>
      <c r="L409" s="197"/>
      <c r="M409" s="40"/>
      <c r="N409" s="40"/>
      <c r="O409" s="177">
        <f t="shared" si="75"/>
        <v>0</v>
      </c>
      <c r="P409" s="48"/>
      <c r="Q409" s="198"/>
      <c r="R409" s="197"/>
      <c r="S409" s="40"/>
      <c r="T409" s="40"/>
      <c r="U409" s="177">
        <f t="shared" si="76"/>
        <v>0</v>
      </c>
      <c r="V409" s="48"/>
      <c r="W409" s="198"/>
      <c r="X409" s="199">
        <f t="shared" si="73"/>
        <v>0</v>
      </c>
      <c r="Y409" s="178" t="str">
        <f t="shared" si="83"/>
        <v/>
      </c>
      <c r="Z409" s="22">
        <f t="shared" si="77"/>
        <v>0</v>
      </c>
      <c r="AA409" s="22" t="str">
        <f t="shared" si="78"/>
        <v/>
      </c>
      <c r="AG409" s="43" t="b">
        <f t="shared" si="79"/>
        <v>0</v>
      </c>
      <c r="AH409" s="93" t="b">
        <f t="shared" si="80"/>
        <v>0</v>
      </c>
      <c r="AI409" s="130" t="str">
        <f t="shared" si="81"/>
        <v/>
      </c>
      <c r="AJ409" s="116">
        <f t="shared" si="82"/>
        <v>0</v>
      </c>
      <c r="AK409" s="130" t="str">
        <f t="shared" si="84"/>
        <v/>
      </c>
      <c r="AL409" s="110"/>
    </row>
    <row r="410" spans="2:38" x14ac:dyDescent="0.25">
      <c r="B410" s="25" t="str">
        <f>IFERROR(INDEX('1 - Project Details and Scoring'!$B$18:$B$501,(MATCH('2 - Planting Details'!$Z410,'1 - Project Details and Scoring'!$C$18:C$501,0))),"")</f>
        <v/>
      </c>
      <c r="C410" s="38"/>
      <c r="D410" s="25" t="str">
        <f>IFERROR(INDEX('1 - Project Details and Scoring'!$D$18:$D$501,(MATCH('2 - Planting Details'!$Z410,'1 - Project Details and Scoring'!$C$18:C$501,0))),"")</f>
        <v/>
      </c>
      <c r="E410" s="195"/>
      <c r="F410" s="196"/>
      <c r="G410" s="38"/>
      <c r="H410" s="38"/>
      <c r="I410" s="177">
        <f t="shared" si="74"/>
        <v>0</v>
      </c>
      <c r="J410" s="48"/>
      <c r="K410" s="198"/>
      <c r="L410" s="197"/>
      <c r="M410" s="40"/>
      <c r="N410" s="40"/>
      <c r="O410" s="177">
        <f t="shared" si="75"/>
        <v>0</v>
      </c>
      <c r="P410" s="48"/>
      <c r="Q410" s="198"/>
      <c r="R410" s="197"/>
      <c r="S410" s="40"/>
      <c r="T410" s="40"/>
      <c r="U410" s="177">
        <f t="shared" si="76"/>
        <v>0</v>
      </c>
      <c r="V410" s="48"/>
      <c r="W410" s="198"/>
      <c r="X410" s="199">
        <f t="shared" si="73"/>
        <v>0</v>
      </c>
      <c r="Y410" s="178" t="str">
        <f t="shared" si="83"/>
        <v/>
      </c>
      <c r="Z410" s="22">
        <f t="shared" si="77"/>
        <v>0</v>
      </c>
      <c r="AA410" s="22" t="str">
        <f t="shared" si="78"/>
        <v/>
      </c>
      <c r="AG410" s="43" t="b">
        <f t="shared" si="79"/>
        <v>0</v>
      </c>
      <c r="AH410" s="93" t="b">
        <f t="shared" si="80"/>
        <v>0</v>
      </c>
      <c r="AI410" s="130" t="str">
        <f t="shared" si="81"/>
        <v/>
      </c>
      <c r="AJ410" s="116">
        <f t="shared" si="82"/>
        <v>0</v>
      </c>
      <c r="AK410" s="130" t="str">
        <f t="shared" si="84"/>
        <v/>
      </c>
      <c r="AL410" s="110"/>
    </row>
    <row r="411" spans="2:38" x14ac:dyDescent="0.25">
      <c r="B411" s="25" t="str">
        <f>IFERROR(INDEX('1 - Project Details and Scoring'!$B$18:$B$501,(MATCH('2 - Planting Details'!$Z411,'1 - Project Details and Scoring'!$C$18:C$501,0))),"")</f>
        <v/>
      </c>
      <c r="C411" s="38"/>
      <c r="D411" s="25" t="str">
        <f>IFERROR(INDEX('1 - Project Details and Scoring'!$D$18:$D$501,(MATCH('2 - Planting Details'!$Z411,'1 - Project Details and Scoring'!$C$18:C$501,0))),"")</f>
        <v/>
      </c>
      <c r="E411" s="195"/>
      <c r="F411" s="196"/>
      <c r="G411" s="38"/>
      <c r="H411" s="38"/>
      <c r="I411" s="177">
        <f t="shared" si="74"/>
        <v>0</v>
      </c>
      <c r="J411" s="48"/>
      <c r="K411" s="198"/>
      <c r="L411" s="197"/>
      <c r="M411" s="40"/>
      <c r="N411" s="40"/>
      <c r="O411" s="177">
        <f t="shared" si="75"/>
        <v>0</v>
      </c>
      <c r="P411" s="48"/>
      <c r="Q411" s="198"/>
      <c r="R411" s="197"/>
      <c r="S411" s="40"/>
      <c r="T411" s="40"/>
      <c r="U411" s="177">
        <f t="shared" si="76"/>
        <v>0</v>
      </c>
      <c r="V411" s="48"/>
      <c r="W411" s="198"/>
      <c r="X411" s="199">
        <f t="shared" si="73"/>
        <v>0</v>
      </c>
      <c r="Y411" s="178" t="str">
        <f t="shared" si="83"/>
        <v/>
      </c>
      <c r="Z411" s="22">
        <f t="shared" si="77"/>
        <v>0</v>
      </c>
      <c r="AA411" s="22" t="str">
        <f t="shared" si="78"/>
        <v/>
      </c>
      <c r="AG411" s="43" t="b">
        <f t="shared" si="79"/>
        <v>0</v>
      </c>
      <c r="AH411" s="93" t="b">
        <f t="shared" si="80"/>
        <v>0</v>
      </c>
      <c r="AI411" s="130" t="str">
        <f t="shared" si="81"/>
        <v/>
      </c>
      <c r="AJ411" s="116">
        <f t="shared" si="82"/>
        <v>0</v>
      </c>
      <c r="AK411" s="130" t="str">
        <f t="shared" si="84"/>
        <v/>
      </c>
      <c r="AL411" s="110"/>
    </row>
    <row r="412" spans="2:38" x14ac:dyDescent="0.25">
      <c r="B412" s="25" t="str">
        <f>IFERROR(INDEX('1 - Project Details and Scoring'!$B$18:$B$501,(MATCH('2 - Planting Details'!$Z412,'1 - Project Details and Scoring'!$C$18:C$501,0))),"")</f>
        <v/>
      </c>
      <c r="C412" s="38"/>
      <c r="D412" s="25" t="str">
        <f>IFERROR(INDEX('1 - Project Details and Scoring'!$D$18:$D$501,(MATCH('2 - Planting Details'!$Z412,'1 - Project Details and Scoring'!$C$18:C$501,0))),"")</f>
        <v/>
      </c>
      <c r="E412" s="195"/>
      <c r="F412" s="196"/>
      <c r="G412" s="38"/>
      <c r="H412" s="38"/>
      <c r="I412" s="177">
        <f t="shared" si="74"/>
        <v>0</v>
      </c>
      <c r="J412" s="48"/>
      <c r="K412" s="198"/>
      <c r="L412" s="197"/>
      <c r="M412" s="40"/>
      <c r="N412" s="40"/>
      <c r="O412" s="177">
        <f t="shared" si="75"/>
        <v>0</v>
      </c>
      <c r="P412" s="48"/>
      <c r="Q412" s="198"/>
      <c r="R412" s="197"/>
      <c r="S412" s="40"/>
      <c r="T412" s="40"/>
      <c r="U412" s="177">
        <f t="shared" si="76"/>
        <v>0</v>
      </c>
      <c r="V412" s="48"/>
      <c r="W412" s="198"/>
      <c r="X412" s="199">
        <f t="shared" si="73"/>
        <v>0</v>
      </c>
      <c r="Y412" s="178" t="str">
        <f t="shared" si="83"/>
        <v/>
      </c>
      <c r="Z412" s="22">
        <f t="shared" si="77"/>
        <v>0</v>
      </c>
      <c r="AA412" s="22" t="str">
        <f t="shared" si="78"/>
        <v/>
      </c>
      <c r="AG412" s="43" t="b">
        <f t="shared" si="79"/>
        <v>0</v>
      </c>
      <c r="AH412" s="93" t="b">
        <f t="shared" si="80"/>
        <v>0</v>
      </c>
      <c r="AI412" s="130" t="str">
        <f t="shared" si="81"/>
        <v/>
      </c>
      <c r="AJ412" s="116">
        <f t="shared" si="82"/>
        <v>0</v>
      </c>
      <c r="AK412" s="130" t="str">
        <f t="shared" si="84"/>
        <v/>
      </c>
      <c r="AL412" s="110"/>
    </row>
    <row r="413" spans="2:38" x14ac:dyDescent="0.25">
      <c r="B413" s="25" t="str">
        <f>IFERROR(INDEX('1 - Project Details and Scoring'!$B$18:$B$501,(MATCH('2 - Planting Details'!$Z413,'1 - Project Details and Scoring'!$C$18:C$501,0))),"")</f>
        <v/>
      </c>
      <c r="C413" s="38"/>
      <c r="D413" s="25" t="str">
        <f>IFERROR(INDEX('1 - Project Details and Scoring'!$D$18:$D$501,(MATCH('2 - Planting Details'!$Z413,'1 - Project Details and Scoring'!$C$18:C$501,0))),"")</f>
        <v/>
      </c>
      <c r="E413" s="195"/>
      <c r="F413" s="196"/>
      <c r="G413" s="38"/>
      <c r="H413" s="38"/>
      <c r="I413" s="177">
        <f t="shared" si="74"/>
        <v>0</v>
      </c>
      <c r="J413" s="48"/>
      <c r="K413" s="198"/>
      <c r="L413" s="197"/>
      <c r="M413" s="40"/>
      <c r="N413" s="40"/>
      <c r="O413" s="177">
        <f t="shared" si="75"/>
        <v>0</v>
      </c>
      <c r="P413" s="48"/>
      <c r="Q413" s="198"/>
      <c r="R413" s="197"/>
      <c r="S413" s="40"/>
      <c r="T413" s="40"/>
      <c r="U413" s="177">
        <f t="shared" si="76"/>
        <v>0</v>
      </c>
      <c r="V413" s="48"/>
      <c r="W413" s="198"/>
      <c r="X413" s="199">
        <f t="shared" si="73"/>
        <v>0</v>
      </c>
      <c r="Y413" s="178" t="str">
        <f t="shared" si="83"/>
        <v/>
      </c>
      <c r="Z413" s="22">
        <f t="shared" si="77"/>
        <v>0</v>
      </c>
      <c r="AA413" s="22" t="str">
        <f t="shared" si="78"/>
        <v/>
      </c>
      <c r="AG413" s="43" t="b">
        <f t="shared" si="79"/>
        <v>0</v>
      </c>
      <c r="AH413" s="93" t="b">
        <f t="shared" si="80"/>
        <v>0</v>
      </c>
      <c r="AI413" s="130" t="str">
        <f t="shared" si="81"/>
        <v/>
      </c>
      <c r="AJ413" s="116">
        <f t="shared" si="82"/>
        <v>0</v>
      </c>
      <c r="AK413" s="130" t="str">
        <f t="shared" si="84"/>
        <v/>
      </c>
      <c r="AL413" s="110"/>
    </row>
    <row r="414" spans="2:38" x14ac:dyDescent="0.25">
      <c r="B414" s="25" t="str">
        <f>IFERROR(INDEX('1 - Project Details and Scoring'!$B$18:$B$501,(MATCH('2 - Planting Details'!$Z414,'1 - Project Details and Scoring'!$C$18:C$501,0))),"")</f>
        <v/>
      </c>
      <c r="C414" s="38"/>
      <c r="D414" s="25" t="str">
        <f>IFERROR(INDEX('1 - Project Details and Scoring'!$D$18:$D$501,(MATCH('2 - Planting Details'!$Z414,'1 - Project Details and Scoring'!$C$18:C$501,0))),"")</f>
        <v/>
      </c>
      <c r="E414" s="195"/>
      <c r="F414" s="196"/>
      <c r="G414" s="38"/>
      <c r="H414" s="38"/>
      <c r="I414" s="177">
        <f t="shared" si="74"/>
        <v>0</v>
      </c>
      <c r="J414" s="48"/>
      <c r="K414" s="198"/>
      <c r="L414" s="197"/>
      <c r="M414" s="40"/>
      <c r="N414" s="40"/>
      <c r="O414" s="177">
        <f t="shared" si="75"/>
        <v>0</v>
      </c>
      <c r="P414" s="48"/>
      <c r="Q414" s="198"/>
      <c r="R414" s="197"/>
      <c r="S414" s="40"/>
      <c r="T414" s="40"/>
      <c r="U414" s="177">
        <f t="shared" si="76"/>
        <v>0</v>
      </c>
      <c r="V414" s="48"/>
      <c r="W414" s="198"/>
      <c r="X414" s="199">
        <f t="shared" si="73"/>
        <v>0</v>
      </c>
      <c r="Y414" s="178" t="str">
        <f t="shared" si="83"/>
        <v/>
      </c>
      <c r="Z414" s="22">
        <f t="shared" si="77"/>
        <v>0</v>
      </c>
      <c r="AA414" s="22" t="str">
        <f t="shared" si="78"/>
        <v/>
      </c>
      <c r="AG414" s="43" t="b">
        <f t="shared" si="79"/>
        <v>0</v>
      </c>
      <c r="AH414" s="93" t="b">
        <f t="shared" si="80"/>
        <v>0</v>
      </c>
      <c r="AI414" s="130" t="str">
        <f t="shared" si="81"/>
        <v/>
      </c>
      <c r="AJ414" s="116">
        <f t="shared" si="82"/>
        <v>0</v>
      </c>
      <c r="AK414" s="130" t="str">
        <f t="shared" si="84"/>
        <v/>
      </c>
      <c r="AL414" s="110"/>
    </row>
    <row r="415" spans="2:38" x14ac:dyDescent="0.25">
      <c r="B415" s="25" t="str">
        <f>IFERROR(INDEX('1 - Project Details and Scoring'!$B$18:$B$501,(MATCH('2 - Planting Details'!$Z415,'1 - Project Details and Scoring'!$C$18:C$501,0))),"")</f>
        <v/>
      </c>
      <c r="C415" s="38"/>
      <c r="D415" s="25" t="str">
        <f>IFERROR(INDEX('1 - Project Details and Scoring'!$D$18:$D$501,(MATCH('2 - Planting Details'!$Z415,'1 - Project Details and Scoring'!$C$18:C$501,0))),"")</f>
        <v/>
      </c>
      <c r="E415" s="195"/>
      <c r="F415" s="196"/>
      <c r="G415" s="38"/>
      <c r="H415" s="38"/>
      <c r="I415" s="177">
        <f t="shared" si="74"/>
        <v>0</v>
      </c>
      <c r="J415" s="48"/>
      <c r="K415" s="198"/>
      <c r="L415" s="197"/>
      <c r="M415" s="40"/>
      <c r="N415" s="40"/>
      <c r="O415" s="177">
        <f t="shared" si="75"/>
        <v>0</v>
      </c>
      <c r="P415" s="48"/>
      <c r="Q415" s="198"/>
      <c r="R415" s="197"/>
      <c r="S415" s="40"/>
      <c r="T415" s="40"/>
      <c r="U415" s="177">
        <f t="shared" si="76"/>
        <v>0</v>
      </c>
      <c r="V415" s="48"/>
      <c r="W415" s="198"/>
      <c r="X415" s="199">
        <f t="shared" si="73"/>
        <v>0</v>
      </c>
      <c r="Y415" s="178" t="str">
        <f t="shared" si="83"/>
        <v/>
      </c>
      <c r="Z415" s="22">
        <f t="shared" si="77"/>
        <v>0</v>
      </c>
      <c r="AA415" s="22" t="str">
        <f t="shared" si="78"/>
        <v/>
      </c>
      <c r="AG415" s="43" t="b">
        <f t="shared" si="79"/>
        <v>0</v>
      </c>
      <c r="AH415" s="93" t="b">
        <f t="shared" si="80"/>
        <v>0</v>
      </c>
      <c r="AI415" s="130" t="str">
        <f t="shared" si="81"/>
        <v/>
      </c>
      <c r="AJ415" s="116">
        <f t="shared" si="82"/>
        <v>0</v>
      </c>
      <c r="AK415" s="130" t="str">
        <f t="shared" si="84"/>
        <v/>
      </c>
      <c r="AL415" s="110"/>
    </row>
    <row r="416" spans="2:38" x14ac:dyDescent="0.25">
      <c r="B416" s="25" t="str">
        <f>IFERROR(INDEX('1 - Project Details and Scoring'!$B$18:$B$501,(MATCH('2 - Planting Details'!$Z416,'1 - Project Details and Scoring'!$C$18:C$501,0))),"")</f>
        <v/>
      </c>
      <c r="C416" s="38"/>
      <c r="D416" s="25" t="str">
        <f>IFERROR(INDEX('1 - Project Details and Scoring'!$D$18:$D$501,(MATCH('2 - Planting Details'!$Z416,'1 - Project Details and Scoring'!$C$18:C$501,0))),"")</f>
        <v/>
      </c>
      <c r="E416" s="195"/>
      <c r="F416" s="196"/>
      <c r="G416" s="38"/>
      <c r="H416" s="38"/>
      <c r="I416" s="177">
        <f t="shared" si="74"/>
        <v>0</v>
      </c>
      <c r="J416" s="48"/>
      <c r="K416" s="198"/>
      <c r="L416" s="197"/>
      <c r="M416" s="40"/>
      <c r="N416" s="40"/>
      <c r="O416" s="177">
        <f t="shared" si="75"/>
        <v>0</v>
      </c>
      <c r="P416" s="48"/>
      <c r="Q416" s="198"/>
      <c r="R416" s="197"/>
      <c r="S416" s="40"/>
      <c r="T416" s="40"/>
      <c r="U416" s="177">
        <f t="shared" si="76"/>
        <v>0</v>
      </c>
      <c r="V416" s="48"/>
      <c r="W416" s="198"/>
      <c r="X416" s="199">
        <f t="shared" si="73"/>
        <v>0</v>
      </c>
      <c r="Y416" s="178" t="str">
        <f t="shared" si="83"/>
        <v/>
      </c>
      <c r="Z416" s="22">
        <f t="shared" si="77"/>
        <v>0</v>
      </c>
      <c r="AA416" s="22" t="str">
        <f t="shared" si="78"/>
        <v/>
      </c>
      <c r="AG416" s="43" t="b">
        <f t="shared" si="79"/>
        <v>0</v>
      </c>
      <c r="AH416" s="93" t="b">
        <f t="shared" si="80"/>
        <v>0</v>
      </c>
      <c r="AI416" s="130" t="str">
        <f t="shared" si="81"/>
        <v/>
      </c>
      <c r="AJ416" s="116">
        <f t="shared" si="82"/>
        <v>0</v>
      </c>
      <c r="AK416" s="130" t="str">
        <f t="shared" si="84"/>
        <v/>
      </c>
      <c r="AL416" s="110"/>
    </row>
    <row r="417" spans="2:38" x14ac:dyDescent="0.25">
      <c r="B417" s="25" t="str">
        <f>IFERROR(INDEX('1 - Project Details and Scoring'!$B$18:$B$501,(MATCH('2 - Planting Details'!$Z417,'1 - Project Details and Scoring'!$C$18:C$501,0))),"")</f>
        <v/>
      </c>
      <c r="C417" s="38"/>
      <c r="D417" s="25" t="str">
        <f>IFERROR(INDEX('1 - Project Details and Scoring'!$D$18:$D$501,(MATCH('2 - Planting Details'!$Z417,'1 - Project Details and Scoring'!$C$18:C$501,0))),"")</f>
        <v/>
      </c>
      <c r="E417" s="195"/>
      <c r="F417" s="196"/>
      <c r="G417" s="38"/>
      <c r="H417" s="38"/>
      <c r="I417" s="177">
        <f t="shared" si="74"/>
        <v>0</v>
      </c>
      <c r="J417" s="48"/>
      <c r="K417" s="198"/>
      <c r="L417" s="197"/>
      <c r="M417" s="40"/>
      <c r="N417" s="40"/>
      <c r="O417" s="177">
        <f t="shared" si="75"/>
        <v>0</v>
      </c>
      <c r="P417" s="48"/>
      <c r="Q417" s="198"/>
      <c r="R417" s="197"/>
      <c r="S417" s="40"/>
      <c r="T417" s="40"/>
      <c r="U417" s="177">
        <f t="shared" si="76"/>
        <v>0</v>
      </c>
      <c r="V417" s="48"/>
      <c r="W417" s="198"/>
      <c r="X417" s="199">
        <f t="shared" si="73"/>
        <v>0</v>
      </c>
      <c r="Y417" s="178" t="str">
        <f t="shared" si="83"/>
        <v/>
      </c>
      <c r="Z417" s="22">
        <f t="shared" si="77"/>
        <v>0</v>
      </c>
      <c r="AA417" s="22" t="str">
        <f t="shared" si="78"/>
        <v/>
      </c>
      <c r="AG417" s="43" t="b">
        <f t="shared" si="79"/>
        <v>0</v>
      </c>
      <c r="AH417" s="93" t="b">
        <f t="shared" si="80"/>
        <v>0</v>
      </c>
      <c r="AI417" s="130" t="str">
        <f t="shared" si="81"/>
        <v/>
      </c>
      <c r="AJ417" s="116">
        <f t="shared" si="82"/>
        <v>0</v>
      </c>
      <c r="AK417" s="130" t="str">
        <f t="shared" si="84"/>
        <v/>
      </c>
      <c r="AL417" s="110"/>
    </row>
    <row r="418" spans="2:38" x14ac:dyDescent="0.25">
      <c r="B418" s="25" t="str">
        <f>IFERROR(INDEX('1 - Project Details and Scoring'!$B$18:$B$501,(MATCH('2 - Planting Details'!$Z418,'1 - Project Details and Scoring'!$C$18:C$501,0))),"")</f>
        <v/>
      </c>
      <c r="C418" s="38"/>
      <c r="D418" s="25" t="str">
        <f>IFERROR(INDEX('1 - Project Details and Scoring'!$D$18:$D$501,(MATCH('2 - Planting Details'!$Z418,'1 - Project Details and Scoring'!$C$18:C$501,0))),"")</f>
        <v/>
      </c>
      <c r="E418" s="195"/>
      <c r="F418" s="196"/>
      <c r="G418" s="38"/>
      <c r="H418" s="38"/>
      <c r="I418" s="177">
        <f t="shared" si="74"/>
        <v>0</v>
      </c>
      <c r="J418" s="48"/>
      <c r="K418" s="198"/>
      <c r="L418" s="197"/>
      <c r="M418" s="40"/>
      <c r="N418" s="40"/>
      <c r="O418" s="177">
        <f t="shared" si="75"/>
        <v>0</v>
      </c>
      <c r="P418" s="48"/>
      <c r="Q418" s="198"/>
      <c r="R418" s="197"/>
      <c r="S418" s="40"/>
      <c r="T418" s="40"/>
      <c r="U418" s="177">
        <f t="shared" si="76"/>
        <v>0</v>
      </c>
      <c r="V418" s="48"/>
      <c r="W418" s="198"/>
      <c r="X418" s="199">
        <f t="shared" si="73"/>
        <v>0</v>
      </c>
      <c r="Y418" s="178" t="str">
        <f t="shared" si="83"/>
        <v/>
      </c>
      <c r="Z418" s="22">
        <f t="shared" si="77"/>
        <v>0</v>
      </c>
      <c r="AA418" s="22" t="str">
        <f t="shared" si="78"/>
        <v/>
      </c>
      <c r="AG418" s="43" t="b">
        <f t="shared" si="79"/>
        <v>0</v>
      </c>
      <c r="AH418" s="93" t="b">
        <f t="shared" si="80"/>
        <v>0</v>
      </c>
      <c r="AI418" s="130" t="str">
        <f t="shared" si="81"/>
        <v/>
      </c>
      <c r="AJ418" s="116">
        <f t="shared" si="82"/>
        <v>0</v>
      </c>
      <c r="AK418" s="130" t="str">
        <f t="shared" si="84"/>
        <v/>
      </c>
      <c r="AL418" s="110"/>
    </row>
    <row r="419" spans="2:38" x14ac:dyDescent="0.25">
      <c r="B419" s="25" t="str">
        <f>IFERROR(INDEX('1 - Project Details and Scoring'!$B$18:$B$501,(MATCH('2 - Planting Details'!$Z419,'1 - Project Details and Scoring'!$C$18:C$501,0))),"")</f>
        <v/>
      </c>
      <c r="C419" s="38"/>
      <c r="D419" s="25" t="str">
        <f>IFERROR(INDEX('1 - Project Details and Scoring'!$D$18:$D$501,(MATCH('2 - Planting Details'!$Z419,'1 - Project Details and Scoring'!$C$18:C$501,0))),"")</f>
        <v/>
      </c>
      <c r="E419" s="195"/>
      <c r="F419" s="196"/>
      <c r="G419" s="38"/>
      <c r="H419" s="38"/>
      <c r="I419" s="177">
        <f t="shared" si="74"/>
        <v>0</v>
      </c>
      <c r="J419" s="48"/>
      <c r="K419" s="198"/>
      <c r="L419" s="197"/>
      <c r="M419" s="40"/>
      <c r="N419" s="40"/>
      <c r="O419" s="177">
        <f t="shared" si="75"/>
        <v>0</v>
      </c>
      <c r="P419" s="48"/>
      <c r="Q419" s="198"/>
      <c r="R419" s="197"/>
      <c r="S419" s="40"/>
      <c r="T419" s="40"/>
      <c r="U419" s="177">
        <f t="shared" si="76"/>
        <v>0</v>
      </c>
      <c r="V419" s="48"/>
      <c r="W419" s="198"/>
      <c r="X419" s="199">
        <f t="shared" si="73"/>
        <v>0</v>
      </c>
      <c r="Y419" s="178" t="str">
        <f t="shared" si="83"/>
        <v/>
      </c>
      <c r="Z419" s="22">
        <f t="shared" si="77"/>
        <v>0</v>
      </c>
      <c r="AA419" s="22" t="str">
        <f t="shared" si="78"/>
        <v/>
      </c>
      <c r="AG419" s="43" t="b">
        <f t="shared" si="79"/>
        <v>0</v>
      </c>
      <c r="AH419" s="93" t="b">
        <f t="shared" si="80"/>
        <v>0</v>
      </c>
      <c r="AI419" s="130" t="str">
        <f t="shared" si="81"/>
        <v/>
      </c>
      <c r="AJ419" s="116">
        <f t="shared" si="82"/>
        <v>0</v>
      </c>
      <c r="AK419" s="130" t="str">
        <f t="shared" si="84"/>
        <v/>
      </c>
      <c r="AL419" s="110"/>
    </row>
    <row r="420" spans="2:38" x14ac:dyDescent="0.25">
      <c r="B420" s="25" t="str">
        <f>IFERROR(INDEX('1 - Project Details and Scoring'!$B$18:$B$501,(MATCH('2 - Planting Details'!$Z420,'1 - Project Details and Scoring'!$C$18:C$501,0))),"")</f>
        <v/>
      </c>
      <c r="C420" s="38"/>
      <c r="D420" s="25" t="str">
        <f>IFERROR(INDEX('1 - Project Details and Scoring'!$D$18:$D$501,(MATCH('2 - Planting Details'!$Z420,'1 - Project Details and Scoring'!$C$18:C$501,0))),"")</f>
        <v/>
      </c>
      <c r="E420" s="195"/>
      <c r="F420" s="196"/>
      <c r="G420" s="38"/>
      <c r="H420" s="38"/>
      <c r="I420" s="177">
        <f t="shared" si="74"/>
        <v>0</v>
      </c>
      <c r="J420" s="48"/>
      <c r="K420" s="198"/>
      <c r="L420" s="197"/>
      <c r="M420" s="40"/>
      <c r="N420" s="40"/>
      <c r="O420" s="177">
        <f t="shared" si="75"/>
        <v>0</v>
      </c>
      <c r="P420" s="48"/>
      <c r="Q420" s="198"/>
      <c r="R420" s="197"/>
      <c r="S420" s="40"/>
      <c r="T420" s="40"/>
      <c r="U420" s="177">
        <f t="shared" si="76"/>
        <v>0</v>
      </c>
      <c r="V420" s="48"/>
      <c r="W420" s="198"/>
      <c r="X420" s="199">
        <f t="shared" si="73"/>
        <v>0</v>
      </c>
      <c r="Y420" s="178" t="str">
        <f t="shared" si="83"/>
        <v/>
      </c>
      <c r="Z420" s="22">
        <f t="shared" si="77"/>
        <v>0</v>
      </c>
      <c r="AA420" s="22" t="str">
        <f t="shared" si="78"/>
        <v/>
      </c>
      <c r="AG420" s="43" t="b">
        <f t="shared" si="79"/>
        <v>0</v>
      </c>
      <c r="AH420" s="93" t="b">
        <f t="shared" si="80"/>
        <v>0</v>
      </c>
      <c r="AI420" s="130" t="str">
        <f t="shared" si="81"/>
        <v/>
      </c>
      <c r="AJ420" s="116">
        <f t="shared" si="82"/>
        <v>0</v>
      </c>
      <c r="AK420" s="130" t="str">
        <f t="shared" si="84"/>
        <v/>
      </c>
      <c r="AL420" s="110"/>
    </row>
    <row r="421" spans="2:38" x14ac:dyDescent="0.25">
      <c r="B421" s="25" t="str">
        <f>IFERROR(INDEX('1 - Project Details and Scoring'!$B$18:$B$501,(MATCH('2 - Planting Details'!$Z421,'1 - Project Details and Scoring'!$C$18:C$501,0))),"")</f>
        <v/>
      </c>
      <c r="C421" s="38"/>
      <c r="D421" s="25" t="str">
        <f>IFERROR(INDEX('1 - Project Details and Scoring'!$D$18:$D$501,(MATCH('2 - Planting Details'!$Z421,'1 - Project Details and Scoring'!$C$18:C$501,0))),"")</f>
        <v/>
      </c>
      <c r="E421" s="195"/>
      <c r="F421" s="196"/>
      <c r="G421" s="38"/>
      <c r="H421" s="38"/>
      <c r="I421" s="177">
        <f t="shared" si="74"/>
        <v>0</v>
      </c>
      <c r="J421" s="48"/>
      <c r="K421" s="198"/>
      <c r="L421" s="197"/>
      <c r="M421" s="40"/>
      <c r="N421" s="40"/>
      <c r="O421" s="177">
        <f t="shared" si="75"/>
        <v>0</v>
      </c>
      <c r="P421" s="48"/>
      <c r="Q421" s="198"/>
      <c r="R421" s="197"/>
      <c r="S421" s="40"/>
      <c r="T421" s="40"/>
      <c r="U421" s="177">
        <f t="shared" si="76"/>
        <v>0</v>
      </c>
      <c r="V421" s="48"/>
      <c r="W421" s="198"/>
      <c r="X421" s="199">
        <f t="shared" si="73"/>
        <v>0</v>
      </c>
      <c r="Y421" s="178" t="str">
        <f t="shared" si="83"/>
        <v/>
      </c>
      <c r="Z421" s="22">
        <f t="shared" si="77"/>
        <v>0</v>
      </c>
      <c r="AA421" s="22" t="str">
        <f t="shared" si="78"/>
        <v/>
      </c>
      <c r="AG421" s="43" t="b">
        <f t="shared" si="79"/>
        <v>0</v>
      </c>
      <c r="AH421" s="93" t="b">
        <f t="shared" si="80"/>
        <v>0</v>
      </c>
      <c r="AI421" s="130" t="str">
        <f t="shared" si="81"/>
        <v/>
      </c>
      <c r="AJ421" s="116">
        <f t="shared" si="82"/>
        <v>0</v>
      </c>
      <c r="AK421" s="130" t="str">
        <f t="shared" si="84"/>
        <v/>
      </c>
      <c r="AL421" s="110"/>
    </row>
    <row r="422" spans="2:38" x14ac:dyDescent="0.25">
      <c r="B422" s="25" t="str">
        <f>IFERROR(INDEX('1 - Project Details and Scoring'!$B$18:$B$501,(MATCH('2 - Planting Details'!$Z422,'1 - Project Details and Scoring'!$C$18:C$501,0))),"")</f>
        <v/>
      </c>
      <c r="C422" s="38"/>
      <c r="D422" s="25" t="str">
        <f>IFERROR(INDEX('1 - Project Details and Scoring'!$D$18:$D$501,(MATCH('2 - Planting Details'!$Z422,'1 - Project Details and Scoring'!$C$18:C$501,0))),"")</f>
        <v/>
      </c>
      <c r="E422" s="195"/>
      <c r="F422" s="196"/>
      <c r="G422" s="38"/>
      <c r="H422" s="38"/>
      <c r="I422" s="177">
        <f t="shared" si="74"/>
        <v>0</v>
      </c>
      <c r="J422" s="48"/>
      <c r="K422" s="198"/>
      <c r="L422" s="197"/>
      <c r="M422" s="40"/>
      <c r="N422" s="40"/>
      <c r="O422" s="177">
        <f t="shared" si="75"/>
        <v>0</v>
      </c>
      <c r="P422" s="48"/>
      <c r="Q422" s="198"/>
      <c r="R422" s="197"/>
      <c r="S422" s="40"/>
      <c r="T422" s="40"/>
      <c r="U422" s="177">
        <f t="shared" si="76"/>
        <v>0</v>
      </c>
      <c r="V422" s="48"/>
      <c r="W422" s="198"/>
      <c r="X422" s="199">
        <f t="shared" si="73"/>
        <v>0</v>
      </c>
      <c r="Y422" s="178" t="str">
        <f t="shared" si="83"/>
        <v/>
      </c>
      <c r="Z422" s="22">
        <f t="shared" si="77"/>
        <v>0</v>
      </c>
      <c r="AA422" s="22" t="str">
        <f t="shared" si="78"/>
        <v/>
      </c>
      <c r="AG422" s="43" t="b">
        <f t="shared" si="79"/>
        <v>0</v>
      </c>
      <c r="AH422" s="93" t="b">
        <f t="shared" si="80"/>
        <v>0</v>
      </c>
      <c r="AI422" s="130" t="str">
        <f t="shared" si="81"/>
        <v/>
      </c>
      <c r="AJ422" s="116">
        <f t="shared" si="82"/>
        <v>0</v>
      </c>
      <c r="AK422" s="130" t="str">
        <f t="shared" si="84"/>
        <v/>
      </c>
      <c r="AL422" s="110"/>
    </row>
    <row r="423" spans="2:38" x14ac:dyDescent="0.25">
      <c r="B423" s="25" t="str">
        <f>IFERROR(INDEX('1 - Project Details and Scoring'!$B$18:$B$501,(MATCH('2 - Planting Details'!$Z423,'1 - Project Details and Scoring'!$C$18:C$501,0))),"")</f>
        <v/>
      </c>
      <c r="C423" s="38"/>
      <c r="D423" s="25" t="str">
        <f>IFERROR(INDEX('1 - Project Details and Scoring'!$D$18:$D$501,(MATCH('2 - Planting Details'!$Z423,'1 - Project Details and Scoring'!$C$18:C$501,0))),"")</f>
        <v/>
      </c>
      <c r="E423" s="195"/>
      <c r="F423" s="196"/>
      <c r="G423" s="38"/>
      <c r="H423" s="38"/>
      <c r="I423" s="177">
        <f t="shared" si="74"/>
        <v>0</v>
      </c>
      <c r="J423" s="48"/>
      <c r="K423" s="198"/>
      <c r="L423" s="197"/>
      <c r="M423" s="40"/>
      <c r="N423" s="40"/>
      <c r="O423" s="177">
        <f t="shared" si="75"/>
        <v>0</v>
      </c>
      <c r="P423" s="48"/>
      <c r="Q423" s="198"/>
      <c r="R423" s="197"/>
      <c r="S423" s="40"/>
      <c r="T423" s="40"/>
      <c r="U423" s="177">
        <f t="shared" si="76"/>
        <v>0</v>
      </c>
      <c r="V423" s="48"/>
      <c r="W423" s="198"/>
      <c r="X423" s="199">
        <f t="shared" si="73"/>
        <v>0</v>
      </c>
      <c r="Y423" s="178" t="str">
        <f t="shared" si="83"/>
        <v/>
      </c>
      <c r="Z423" s="22">
        <f t="shared" si="77"/>
        <v>0</v>
      </c>
      <c r="AA423" s="22" t="str">
        <f t="shared" si="78"/>
        <v/>
      </c>
      <c r="AG423" s="43" t="b">
        <f t="shared" si="79"/>
        <v>0</v>
      </c>
      <c r="AH423" s="93" t="b">
        <f t="shared" si="80"/>
        <v>0</v>
      </c>
      <c r="AI423" s="130" t="str">
        <f t="shared" si="81"/>
        <v/>
      </c>
      <c r="AJ423" s="116">
        <f t="shared" si="82"/>
        <v>0</v>
      </c>
      <c r="AK423" s="130" t="str">
        <f t="shared" si="84"/>
        <v/>
      </c>
      <c r="AL423" s="110"/>
    </row>
    <row r="424" spans="2:38" x14ac:dyDescent="0.25">
      <c r="B424" s="25" t="str">
        <f>IFERROR(INDEX('1 - Project Details and Scoring'!$B$18:$B$501,(MATCH('2 - Planting Details'!$Z424,'1 - Project Details and Scoring'!$C$18:C$501,0))),"")</f>
        <v/>
      </c>
      <c r="C424" s="38"/>
      <c r="D424" s="25" t="str">
        <f>IFERROR(INDEX('1 - Project Details and Scoring'!$D$18:$D$501,(MATCH('2 - Planting Details'!$Z424,'1 - Project Details and Scoring'!$C$18:C$501,0))),"")</f>
        <v/>
      </c>
      <c r="E424" s="195"/>
      <c r="F424" s="196"/>
      <c r="G424" s="38"/>
      <c r="H424" s="38"/>
      <c r="I424" s="177">
        <f t="shared" si="74"/>
        <v>0</v>
      </c>
      <c r="J424" s="48"/>
      <c r="K424" s="198"/>
      <c r="L424" s="197"/>
      <c r="M424" s="40"/>
      <c r="N424" s="40"/>
      <c r="O424" s="177">
        <f t="shared" si="75"/>
        <v>0</v>
      </c>
      <c r="P424" s="48"/>
      <c r="Q424" s="198"/>
      <c r="R424" s="197"/>
      <c r="S424" s="40"/>
      <c r="T424" s="40"/>
      <c r="U424" s="177">
        <f t="shared" si="76"/>
        <v>0</v>
      </c>
      <c r="V424" s="48"/>
      <c r="W424" s="198"/>
      <c r="X424" s="199">
        <f t="shared" si="73"/>
        <v>0</v>
      </c>
      <c r="Y424" s="178" t="str">
        <f t="shared" si="83"/>
        <v/>
      </c>
      <c r="Z424" s="22">
        <f t="shared" si="77"/>
        <v>0</v>
      </c>
      <c r="AA424" s="22" t="str">
        <f t="shared" si="78"/>
        <v/>
      </c>
      <c r="AG424" s="43" t="b">
        <f t="shared" si="79"/>
        <v>0</v>
      </c>
      <c r="AH424" s="93" t="b">
        <f t="shared" si="80"/>
        <v>0</v>
      </c>
      <c r="AI424" s="130" t="str">
        <f t="shared" si="81"/>
        <v/>
      </c>
      <c r="AJ424" s="116">
        <f t="shared" si="82"/>
        <v>0</v>
      </c>
      <c r="AK424" s="130" t="str">
        <f t="shared" si="84"/>
        <v/>
      </c>
      <c r="AL424" s="110"/>
    </row>
    <row r="425" spans="2:38" x14ac:dyDescent="0.25">
      <c r="B425" s="25" t="str">
        <f>IFERROR(INDEX('1 - Project Details and Scoring'!$B$18:$B$501,(MATCH('2 - Planting Details'!$Z425,'1 - Project Details and Scoring'!$C$18:C$501,0))),"")</f>
        <v/>
      </c>
      <c r="C425" s="38"/>
      <c r="D425" s="25" t="str">
        <f>IFERROR(INDEX('1 - Project Details and Scoring'!$D$18:$D$501,(MATCH('2 - Planting Details'!$Z425,'1 - Project Details and Scoring'!$C$18:C$501,0))),"")</f>
        <v/>
      </c>
      <c r="E425" s="195"/>
      <c r="F425" s="196"/>
      <c r="G425" s="38"/>
      <c r="H425" s="38"/>
      <c r="I425" s="177">
        <f t="shared" si="74"/>
        <v>0</v>
      </c>
      <c r="J425" s="48"/>
      <c r="K425" s="198"/>
      <c r="L425" s="197"/>
      <c r="M425" s="40"/>
      <c r="N425" s="40"/>
      <c r="O425" s="177">
        <f t="shared" si="75"/>
        <v>0</v>
      </c>
      <c r="P425" s="48"/>
      <c r="Q425" s="198"/>
      <c r="R425" s="197"/>
      <c r="S425" s="40"/>
      <c r="T425" s="40"/>
      <c r="U425" s="177">
        <f t="shared" si="76"/>
        <v>0</v>
      </c>
      <c r="V425" s="48"/>
      <c r="W425" s="198"/>
      <c r="X425" s="199">
        <f t="shared" si="73"/>
        <v>0</v>
      </c>
      <c r="Y425" s="178" t="str">
        <f t="shared" si="83"/>
        <v/>
      </c>
      <c r="Z425" s="22">
        <f t="shared" si="77"/>
        <v>0</v>
      </c>
      <c r="AA425" s="22" t="str">
        <f t="shared" si="78"/>
        <v/>
      </c>
      <c r="AG425" s="43" t="b">
        <f t="shared" si="79"/>
        <v>0</v>
      </c>
      <c r="AH425" s="93" t="b">
        <f t="shared" si="80"/>
        <v>0</v>
      </c>
      <c r="AI425" s="130" t="str">
        <f t="shared" si="81"/>
        <v/>
      </c>
      <c r="AJ425" s="116">
        <f t="shared" si="82"/>
        <v>0</v>
      </c>
      <c r="AK425" s="130" t="str">
        <f t="shared" si="84"/>
        <v/>
      </c>
      <c r="AL425" s="110"/>
    </row>
    <row r="426" spans="2:38" x14ac:dyDescent="0.25">
      <c r="B426" s="25" t="str">
        <f>IFERROR(INDEX('1 - Project Details and Scoring'!$B$18:$B$501,(MATCH('2 - Planting Details'!$Z426,'1 - Project Details and Scoring'!$C$18:C$501,0))),"")</f>
        <v/>
      </c>
      <c r="C426" s="38"/>
      <c r="D426" s="25" t="str">
        <f>IFERROR(INDEX('1 - Project Details and Scoring'!$D$18:$D$501,(MATCH('2 - Planting Details'!$Z426,'1 - Project Details and Scoring'!$C$18:C$501,0))),"")</f>
        <v/>
      </c>
      <c r="E426" s="195"/>
      <c r="F426" s="196"/>
      <c r="G426" s="38"/>
      <c r="H426" s="38"/>
      <c r="I426" s="177">
        <f t="shared" si="74"/>
        <v>0</v>
      </c>
      <c r="J426" s="48"/>
      <c r="K426" s="198"/>
      <c r="L426" s="197"/>
      <c r="M426" s="40"/>
      <c r="N426" s="40"/>
      <c r="O426" s="177">
        <f t="shared" si="75"/>
        <v>0</v>
      </c>
      <c r="P426" s="48"/>
      <c r="Q426" s="198"/>
      <c r="R426" s="197"/>
      <c r="S426" s="40"/>
      <c r="T426" s="40"/>
      <c r="U426" s="177">
        <f t="shared" si="76"/>
        <v>0</v>
      </c>
      <c r="V426" s="48"/>
      <c r="W426" s="198"/>
      <c r="X426" s="199">
        <f t="shared" si="73"/>
        <v>0</v>
      </c>
      <c r="Y426" s="178" t="str">
        <f t="shared" si="83"/>
        <v/>
      </c>
      <c r="Z426" s="22">
        <f t="shared" si="77"/>
        <v>0</v>
      </c>
      <c r="AA426" s="22" t="str">
        <f t="shared" si="78"/>
        <v/>
      </c>
      <c r="AG426" s="43" t="b">
        <f t="shared" si="79"/>
        <v>0</v>
      </c>
      <c r="AH426" s="93" t="b">
        <f t="shared" si="80"/>
        <v>0</v>
      </c>
      <c r="AI426" s="130" t="str">
        <f t="shared" si="81"/>
        <v/>
      </c>
      <c r="AJ426" s="116">
        <f t="shared" si="82"/>
        <v>0</v>
      </c>
      <c r="AK426" s="130" t="str">
        <f t="shared" si="84"/>
        <v/>
      </c>
      <c r="AL426" s="110"/>
    </row>
    <row r="427" spans="2:38" x14ac:dyDescent="0.25">
      <c r="B427" s="25" t="str">
        <f>IFERROR(INDEX('1 - Project Details and Scoring'!$B$18:$B$501,(MATCH('2 - Planting Details'!$Z427,'1 - Project Details and Scoring'!$C$18:C$501,0))),"")</f>
        <v/>
      </c>
      <c r="C427" s="38"/>
      <c r="D427" s="25" t="str">
        <f>IFERROR(INDEX('1 - Project Details and Scoring'!$D$18:$D$501,(MATCH('2 - Planting Details'!$Z427,'1 - Project Details and Scoring'!$C$18:C$501,0))),"")</f>
        <v/>
      </c>
      <c r="E427" s="195"/>
      <c r="F427" s="196"/>
      <c r="G427" s="38"/>
      <c r="H427" s="38"/>
      <c r="I427" s="177">
        <f t="shared" si="74"/>
        <v>0</v>
      </c>
      <c r="J427" s="48"/>
      <c r="K427" s="198"/>
      <c r="L427" s="197"/>
      <c r="M427" s="40"/>
      <c r="N427" s="40"/>
      <c r="O427" s="177">
        <f t="shared" si="75"/>
        <v>0</v>
      </c>
      <c r="P427" s="48"/>
      <c r="Q427" s="198"/>
      <c r="R427" s="197"/>
      <c r="S427" s="40"/>
      <c r="T427" s="40"/>
      <c r="U427" s="177">
        <f t="shared" si="76"/>
        <v>0</v>
      </c>
      <c r="V427" s="48"/>
      <c r="W427" s="198"/>
      <c r="X427" s="199">
        <f t="shared" si="73"/>
        <v>0</v>
      </c>
      <c r="Y427" s="178" t="str">
        <f t="shared" si="83"/>
        <v/>
      </c>
      <c r="Z427" s="22">
        <f t="shared" si="77"/>
        <v>0</v>
      </c>
      <c r="AA427" s="22" t="str">
        <f t="shared" si="78"/>
        <v/>
      </c>
      <c r="AG427" s="43" t="b">
        <f t="shared" si="79"/>
        <v>0</v>
      </c>
      <c r="AH427" s="93" t="b">
        <f t="shared" si="80"/>
        <v>0</v>
      </c>
      <c r="AI427" s="130" t="str">
        <f t="shared" si="81"/>
        <v/>
      </c>
      <c r="AJ427" s="116">
        <f t="shared" si="82"/>
        <v>0</v>
      </c>
      <c r="AK427" s="130" t="str">
        <f t="shared" si="84"/>
        <v/>
      </c>
      <c r="AL427" s="110"/>
    </row>
    <row r="428" spans="2:38" x14ac:dyDescent="0.25">
      <c r="B428" s="25" t="str">
        <f>IFERROR(INDEX('1 - Project Details and Scoring'!$B$18:$B$501,(MATCH('2 - Planting Details'!$Z428,'1 - Project Details and Scoring'!$C$18:C$501,0))),"")</f>
        <v/>
      </c>
      <c r="C428" s="38"/>
      <c r="D428" s="25" t="str">
        <f>IFERROR(INDEX('1 - Project Details and Scoring'!$D$18:$D$501,(MATCH('2 - Planting Details'!$Z428,'1 - Project Details and Scoring'!$C$18:C$501,0))),"")</f>
        <v/>
      </c>
      <c r="E428" s="195"/>
      <c r="F428" s="196"/>
      <c r="G428" s="38"/>
      <c r="H428" s="38"/>
      <c r="I428" s="177">
        <f t="shared" si="74"/>
        <v>0</v>
      </c>
      <c r="J428" s="48"/>
      <c r="K428" s="198"/>
      <c r="L428" s="197"/>
      <c r="M428" s="40"/>
      <c r="N428" s="40"/>
      <c r="O428" s="177">
        <f t="shared" si="75"/>
        <v>0</v>
      </c>
      <c r="P428" s="48"/>
      <c r="Q428" s="198"/>
      <c r="R428" s="197"/>
      <c r="S428" s="40"/>
      <c r="T428" s="40"/>
      <c r="U428" s="177">
        <f t="shared" si="76"/>
        <v>0</v>
      </c>
      <c r="V428" s="48"/>
      <c r="W428" s="198"/>
      <c r="X428" s="199">
        <f t="shared" si="73"/>
        <v>0</v>
      </c>
      <c r="Y428" s="178" t="str">
        <f t="shared" si="83"/>
        <v/>
      </c>
      <c r="Z428" s="22">
        <f t="shared" si="77"/>
        <v>0</v>
      </c>
      <c r="AA428" s="22" t="str">
        <f t="shared" si="78"/>
        <v/>
      </c>
      <c r="AG428" s="43" t="b">
        <f t="shared" si="79"/>
        <v>0</v>
      </c>
      <c r="AH428" s="93" t="b">
        <f t="shared" si="80"/>
        <v>0</v>
      </c>
      <c r="AI428" s="130" t="str">
        <f t="shared" si="81"/>
        <v/>
      </c>
      <c r="AJ428" s="116">
        <f t="shared" si="82"/>
        <v>0</v>
      </c>
      <c r="AK428" s="130" t="str">
        <f t="shared" si="84"/>
        <v/>
      </c>
      <c r="AL428" s="110"/>
    </row>
    <row r="429" spans="2:38" x14ac:dyDescent="0.25">
      <c r="B429" s="25" t="str">
        <f>IFERROR(INDEX('1 - Project Details and Scoring'!$B$18:$B$501,(MATCH('2 - Planting Details'!$Z429,'1 - Project Details and Scoring'!$C$18:C$501,0))),"")</f>
        <v/>
      </c>
      <c r="C429" s="38"/>
      <c r="D429" s="25" t="str">
        <f>IFERROR(INDEX('1 - Project Details and Scoring'!$D$18:$D$501,(MATCH('2 - Planting Details'!$Z429,'1 - Project Details and Scoring'!$C$18:C$501,0))),"")</f>
        <v/>
      </c>
      <c r="E429" s="195"/>
      <c r="F429" s="196"/>
      <c r="G429" s="38"/>
      <c r="H429" s="38"/>
      <c r="I429" s="177">
        <f t="shared" si="74"/>
        <v>0</v>
      </c>
      <c r="J429" s="48"/>
      <c r="K429" s="198"/>
      <c r="L429" s="197"/>
      <c r="M429" s="40"/>
      <c r="N429" s="40"/>
      <c r="O429" s="177">
        <f t="shared" si="75"/>
        <v>0</v>
      </c>
      <c r="P429" s="48"/>
      <c r="Q429" s="198"/>
      <c r="R429" s="197"/>
      <c r="S429" s="40"/>
      <c r="T429" s="40"/>
      <c r="U429" s="177">
        <f t="shared" si="76"/>
        <v>0</v>
      </c>
      <c r="V429" s="48"/>
      <c r="W429" s="198"/>
      <c r="X429" s="199">
        <f t="shared" si="73"/>
        <v>0</v>
      </c>
      <c r="Y429" s="178" t="str">
        <f t="shared" si="83"/>
        <v/>
      </c>
      <c r="Z429" s="22">
        <f t="shared" si="77"/>
        <v>0</v>
      </c>
      <c r="AA429" s="22" t="str">
        <f t="shared" si="78"/>
        <v/>
      </c>
      <c r="AG429" s="43" t="b">
        <f t="shared" si="79"/>
        <v>0</v>
      </c>
      <c r="AH429" s="93" t="b">
        <f t="shared" si="80"/>
        <v>0</v>
      </c>
      <c r="AI429" s="130" t="str">
        <f t="shared" si="81"/>
        <v/>
      </c>
      <c r="AJ429" s="116">
        <f t="shared" si="82"/>
        <v>0</v>
      </c>
      <c r="AK429" s="130" t="str">
        <f t="shared" si="84"/>
        <v/>
      </c>
      <c r="AL429" s="110"/>
    </row>
    <row r="430" spans="2:38" x14ac:dyDescent="0.25">
      <c r="B430" s="25" t="str">
        <f>IFERROR(INDEX('1 - Project Details and Scoring'!$B$18:$B$501,(MATCH('2 - Planting Details'!$Z430,'1 - Project Details and Scoring'!$C$18:C$501,0))),"")</f>
        <v/>
      </c>
      <c r="C430" s="38"/>
      <c r="D430" s="25" t="str">
        <f>IFERROR(INDEX('1 - Project Details and Scoring'!$D$18:$D$501,(MATCH('2 - Planting Details'!$Z430,'1 - Project Details and Scoring'!$C$18:C$501,0))),"")</f>
        <v/>
      </c>
      <c r="E430" s="195"/>
      <c r="F430" s="196"/>
      <c r="G430" s="38"/>
      <c r="H430" s="38"/>
      <c r="I430" s="177">
        <f t="shared" si="74"/>
        <v>0</v>
      </c>
      <c r="J430" s="48"/>
      <c r="K430" s="198"/>
      <c r="L430" s="197"/>
      <c r="M430" s="40"/>
      <c r="N430" s="40"/>
      <c r="O430" s="177">
        <f t="shared" si="75"/>
        <v>0</v>
      </c>
      <c r="P430" s="48"/>
      <c r="Q430" s="198"/>
      <c r="R430" s="197"/>
      <c r="S430" s="40"/>
      <c r="T430" s="40"/>
      <c r="U430" s="177">
        <f t="shared" si="76"/>
        <v>0</v>
      </c>
      <c r="V430" s="48"/>
      <c r="W430" s="198"/>
      <c r="X430" s="199">
        <f t="shared" si="73"/>
        <v>0</v>
      </c>
      <c r="Y430" s="178" t="str">
        <f t="shared" si="83"/>
        <v/>
      </c>
      <c r="Z430" s="22">
        <f t="shared" si="77"/>
        <v>0</v>
      </c>
      <c r="AA430" s="22" t="str">
        <f t="shared" si="78"/>
        <v/>
      </c>
      <c r="AG430" s="43" t="b">
        <f t="shared" si="79"/>
        <v>0</v>
      </c>
      <c r="AH430" s="93" t="b">
        <f t="shared" si="80"/>
        <v>0</v>
      </c>
      <c r="AI430" s="130" t="str">
        <f t="shared" si="81"/>
        <v/>
      </c>
      <c r="AJ430" s="116">
        <f t="shared" si="82"/>
        <v>0</v>
      </c>
      <c r="AK430" s="130" t="str">
        <f t="shared" si="84"/>
        <v/>
      </c>
      <c r="AL430" s="110"/>
    </row>
    <row r="431" spans="2:38" x14ac:dyDescent="0.25">
      <c r="B431" s="25" t="str">
        <f>IFERROR(INDEX('1 - Project Details and Scoring'!$B$18:$B$501,(MATCH('2 - Planting Details'!$Z431,'1 - Project Details and Scoring'!$C$18:C$501,0))),"")</f>
        <v/>
      </c>
      <c r="C431" s="38"/>
      <c r="D431" s="25" t="str">
        <f>IFERROR(INDEX('1 - Project Details and Scoring'!$D$18:$D$501,(MATCH('2 - Planting Details'!$Z431,'1 - Project Details and Scoring'!$C$18:C$501,0))),"")</f>
        <v/>
      </c>
      <c r="E431" s="195"/>
      <c r="F431" s="196"/>
      <c r="G431" s="38"/>
      <c r="H431" s="38"/>
      <c r="I431" s="177">
        <f t="shared" si="74"/>
        <v>0</v>
      </c>
      <c r="J431" s="48"/>
      <c r="K431" s="198"/>
      <c r="L431" s="197"/>
      <c r="M431" s="40"/>
      <c r="N431" s="40"/>
      <c r="O431" s="177">
        <f t="shared" si="75"/>
        <v>0</v>
      </c>
      <c r="P431" s="48"/>
      <c r="Q431" s="198"/>
      <c r="R431" s="197"/>
      <c r="S431" s="40"/>
      <c r="T431" s="40"/>
      <c r="U431" s="177">
        <f t="shared" si="76"/>
        <v>0</v>
      </c>
      <c r="V431" s="48"/>
      <c r="W431" s="198"/>
      <c r="X431" s="199">
        <f t="shared" si="73"/>
        <v>0</v>
      </c>
      <c r="Y431" s="178" t="str">
        <f t="shared" si="83"/>
        <v/>
      </c>
      <c r="Z431" s="22">
        <f t="shared" si="77"/>
        <v>0</v>
      </c>
      <c r="AA431" s="22" t="str">
        <f t="shared" si="78"/>
        <v/>
      </c>
      <c r="AG431" s="43" t="b">
        <f t="shared" si="79"/>
        <v>0</v>
      </c>
      <c r="AH431" s="93" t="b">
        <f t="shared" si="80"/>
        <v>0</v>
      </c>
      <c r="AI431" s="130" t="str">
        <f t="shared" si="81"/>
        <v/>
      </c>
      <c r="AJ431" s="116">
        <f t="shared" si="82"/>
        <v>0</v>
      </c>
      <c r="AK431" s="130" t="str">
        <f t="shared" si="84"/>
        <v/>
      </c>
      <c r="AL431" s="110"/>
    </row>
    <row r="432" spans="2:38" x14ac:dyDescent="0.25">
      <c r="B432" s="25" t="str">
        <f>IFERROR(INDEX('1 - Project Details and Scoring'!$B$18:$B$501,(MATCH('2 - Planting Details'!$Z432,'1 - Project Details and Scoring'!$C$18:C$501,0))),"")</f>
        <v/>
      </c>
      <c r="C432" s="38"/>
      <c r="D432" s="25" t="str">
        <f>IFERROR(INDEX('1 - Project Details and Scoring'!$D$18:$D$501,(MATCH('2 - Planting Details'!$Z432,'1 - Project Details and Scoring'!$C$18:C$501,0))),"")</f>
        <v/>
      </c>
      <c r="E432" s="195"/>
      <c r="F432" s="196"/>
      <c r="G432" s="38"/>
      <c r="H432" s="38"/>
      <c r="I432" s="177">
        <f t="shared" si="74"/>
        <v>0</v>
      </c>
      <c r="J432" s="48"/>
      <c r="K432" s="198"/>
      <c r="L432" s="197"/>
      <c r="M432" s="40"/>
      <c r="N432" s="40"/>
      <c r="O432" s="177">
        <f t="shared" si="75"/>
        <v>0</v>
      </c>
      <c r="P432" s="48"/>
      <c r="Q432" s="198"/>
      <c r="R432" s="197"/>
      <c r="S432" s="40"/>
      <c r="T432" s="40"/>
      <c r="U432" s="177">
        <f t="shared" si="76"/>
        <v>0</v>
      </c>
      <c r="V432" s="48"/>
      <c r="W432" s="198"/>
      <c r="X432" s="199">
        <f t="shared" ref="X432:X495" si="85">I432+O432+U432</f>
        <v>0</v>
      </c>
      <c r="Y432" s="178" t="str">
        <f t="shared" si="83"/>
        <v/>
      </c>
      <c r="Z432" s="22">
        <f t="shared" si="77"/>
        <v>0</v>
      </c>
      <c r="AA432" s="22" t="str">
        <f t="shared" si="78"/>
        <v/>
      </c>
      <c r="AG432" s="43" t="b">
        <f t="shared" si="79"/>
        <v>0</v>
      </c>
      <c r="AH432" s="93" t="b">
        <f t="shared" si="80"/>
        <v>0</v>
      </c>
      <c r="AI432" s="130" t="str">
        <f t="shared" si="81"/>
        <v/>
      </c>
      <c r="AJ432" s="116">
        <f t="shared" si="82"/>
        <v>0</v>
      </c>
      <c r="AK432" s="130" t="str">
        <f t="shared" si="84"/>
        <v/>
      </c>
      <c r="AL432" s="110"/>
    </row>
    <row r="433" spans="2:38" x14ac:dyDescent="0.25">
      <c r="B433" s="25" t="str">
        <f>IFERROR(INDEX('1 - Project Details and Scoring'!$B$18:$B$501,(MATCH('2 - Planting Details'!$Z433,'1 - Project Details and Scoring'!$C$18:C$501,0))),"")</f>
        <v/>
      </c>
      <c r="C433" s="38"/>
      <c r="D433" s="25" t="str">
        <f>IFERROR(INDEX('1 - Project Details and Scoring'!$D$18:$D$501,(MATCH('2 - Planting Details'!$Z433,'1 - Project Details and Scoring'!$C$18:C$501,0))),"")</f>
        <v/>
      </c>
      <c r="E433" s="195"/>
      <c r="F433" s="196"/>
      <c r="G433" s="38"/>
      <c r="H433" s="38"/>
      <c r="I433" s="177">
        <f t="shared" si="74"/>
        <v>0</v>
      </c>
      <c r="J433" s="48"/>
      <c r="K433" s="198"/>
      <c r="L433" s="197"/>
      <c r="M433" s="40"/>
      <c r="N433" s="40"/>
      <c r="O433" s="177">
        <f t="shared" si="75"/>
        <v>0</v>
      </c>
      <c r="P433" s="48"/>
      <c r="Q433" s="198"/>
      <c r="R433" s="197"/>
      <c r="S433" s="40"/>
      <c r="T433" s="40"/>
      <c r="U433" s="177">
        <f t="shared" si="76"/>
        <v>0</v>
      </c>
      <c r="V433" s="48"/>
      <c r="W433" s="198"/>
      <c r="X433" s="199">
        <f t="shared" si="85"/>
        <v>0</v>
      </c>
      <c r="Y433" s="178" t="str">
        <f t="shared" si="83"/>
        <v/>
      </c>
      <c r="Z433" s="22">
        <f t="shared" si="77"/>
        <v>0</v>
      </c>
      <c r="AA433" s="22" t="str">
        <f t="shared" si="78"/>
        <v/>
      </c>
      <c r="AG433" s="43" t="b">
        <f t="shared" si="79"/>
        <v>0</v>
      </c>
      <c r="AH433" s="93" t="b">
        <f t="shared" si="80"/>
        <v>0</v>
      </c>
      <c r="AI433" s="130" t="str">
        <f t="shared" si="81"/>
        <v/>
      </c>
      <c r="AJ433" s="116">
        <f t="shared" si="82"/>
        <v>0</v>
      </c>
      <c r="AK433" s="130" t="str">
        <f t="shared" si="84"/>
        <v/>
      </c>
      <c r="AL433" s="110"/>
    </row>
    <row r="434" spans="2:38" x14ac:dyDescent="0.25">
      <c r="B434" s="25" t="str">
        <f>IFERROR(INDEX('1 - Project Details and Scoring'!$B$18:$B$501,(MATCH('2 - Planting Details'!$Z434,'1 - Project Details and Scoring'!$C$18:C$501,0))),"")</f>
        <v/>
      </c>
      <c r="C434" s="38"/>
      <c r="D434" s="25" t="str">
        <f>IFERROR(INDEX('1 - Project Details and Scoring'!$D$18:$D$501,(MATCH('2 - Planting Details'!$Z434,'1 - Project Details and Scoring'!$C$18:C$501,0))),"")</f>
        <v/>
      </c>
      <c r="E434" s="195"/>
      <c r="F434" s="196"/>
      <c r="G434" s="38"/>
      <c r="H434" s="38"/>
      <c r="I434" s="177">
        <f t="shared" si="74"/>
        <v>0</v>
      </c>
      <c r="J434" s="48"/>
      <c r="K434" s="198"/>
      <c r="L434" s="197"/>
      <c r="M434" s="40"/>
      <c r="N434" s="40"/>
      <c r="O434" s="177">
        <f t="shared" si="75"/>
        <v>0</v>
      </c>
      <c r="P434" s="48"/>
      <c r="Q434" s="198"/>
      <c r="R434" s="197"/>
      <c r="S434" s="40"/>
      <c r="T434" s="40"/>
      <c r="U434" s="177">
        <f t="shared" si="76"/>
        <v>0</v>
      </c>
      <c r="V434" s="48"/>
      <c r="W434" s="198"/>
      <c r="X434" s="199">
        <f t="shared" si="85"/>
        <v>0</v>
      </c>
      <c r="Y434" s="178" t="str">
        <f t="shared" si="83"/>
        <v/>
      </c>
      <c r="Z434" s="22">
        <f t="shared" si="77"/>
        <v>0</v>
      </c>
      <c r="AA434" s="22" t="str">
        <f t="shared" si="78"/>
        <v/>
      </c>
      <c r="AG434" s="43" t="b">
        <f t="shared" si="79"/>
        <v>0</v>
      </c>
      <c r="AH434" s="93" t="b">
        <f t="shared" si="80"/>
        <v>0</v>
      </c>
      <c r="AI434" s="130" t="str">
        <f t="shared" si="81"/>
        <v/>
      </c>
      <c r="AJ434" s="116">
        <f t="shared" si="82"/>
        <v>0</v>
      </c>
      <c r="AK434" s="130" t="str">
        <f t="shared" si="84"/>
        <v/>
      </c>
      <c r="AL434" s="110"/>
    </row>
    <row r="435" spans="2:38" x14ac:dyDescent="0.25">
      <c r="B435" s="25" t="str">
        <f>IFERROR(INDEX('1 - Project Details and Scoring'!$B$18:$B$501,(MATCH('2 - Planting Details'!$Z435,'1 - Project Details and Scoring'!$C$18:C$501,0))),"")</f>
        <v/>
      </c>
      <c r="C435" s="38"/>
      <c r="D435" s="25" t="str">
        <f>IFERROR(INDEX('1 - Project Details and Scoring'!$D$18:$D$501,(MATCH('2 - Planting Details'!$Z435,'1 - Project Details and Scoring'!$C$18:C$501,0))),"")</f>
        <v/>
      </c>
      <c r="E435" s="195"/>
      <c r="F435" s="196"/>
      <c r="G435" s="38"/>
      <c r="H435" s="38"/>
      <c r="I435" s="177">
        <f t="shared" si="74"/>
        <v>0</v>
      </c>
      <c r="J435" s="48"/>
      <c r="K435" s="198"/>
      <c r="L435" s="197"/>
      <c r="M435" s="40"/>
      <c r="N435" s="40"/>
      <c r="O435" s="177">
        <f t="shared" si="75"/>
        <v>0</v>
      </c>
      <c r="P435" s="48"/>
      <c r="Q435" s="198"/>
      <c r="R435" s="197"/>
      <c r="S435" s="40"/>
      <c r="T435" s="40"/>
      <c r="U435" s="177">
        <f t="shared" si="76"/>
        <v>0</v>
      </c>
      <c r="V435" s="48"/>
      <c r="W435" s="198"/>
      <c r="X435" s="199">
        <f t="shared" si="85"/>
        <v>0</v>
      </c>
      <c r="Y435" s="178" t="str">
        <f t="shared" si="83"/>
        <v/>
      </c>
      <c r="Z435" s="22">
        <f t="shared" si="77"/>
        <v>0</v>
      </c>
      <c r="AA435" s="22" t="str">
        <f t="shared" si="78"/>
        <v/>
      </c>
      <c r="AG435" s="43" t="b">
        <f t="shared" si="79"/>
        <v>0</v>
      </c>
      <c r="AH435" s="93" t="b">
        <f t="shared" si="80"/>
        <v>0</v>
      </c>
      <c r="AI435" s="130" t="str">
        <f t="shared" si="81"/>
        <v/>
      </c>
      <c r="AJ435" s="116">
        <f t="shared" si="82"/>
        <v>0</v>
      </c>
      <c r="AK435" s="130" t="str">
        <f t="shared" si="84"/>
        <v/>
      </c>
      <c r="AL435" s="110"/>
    </row>
    <row r="436" spans="2:38" x14ac:dyDescent="0.25">
      <c r="B436" s="25" t="str">
        <f>IFERROR(INDEX('1 - Project Details and Scoring'!$B$18:$B$501,(MATCH('2 - Planting Details'!$Z436,'1 - Project Details and Scoring'!$C$18:C$501,0))),"")</f>
        <v/>
      </c>
      <c r="C436" s="38"/>
      <c r="D436" s="25" t="str">
        <f>IFERROR(INDEX('1 - Project Details and Scoring'!$D$18:$D$501,(MATCH('2 - Planting Details'!$Z436,'1 - Project Details and Scoring'!$C$18:C$501,0))),"")</f>
        <v/>
      </c>
      <c r="E436" s="195"/>
      <c r="F436" s="196"/>
      <c r="G436" s="38"/>
      <c r="H436" s="38"/>
      <c r="I436" s="177">
        <f t="shared" si="74"/>
        <v>0</v>
      </c>
      <c r="J436" s="48"/>
      <c r="K436" s="198"/>
      <c r="L436" s="197"/>
      <c r="M436" s="40"/>
      <c r="N436" s="40"/>
      <c r="O436" s="177">
        <f t="shared" si="75"/>
        <v>0</v>
      </c>
      <c r="P436" s="48"/>
      <c r="Q436" s="198"/>
      <c r="R436" s="197"/>
      <c r="S436" s="40"/>
      <c r="T436" s="40"/>
      <c r="U436" s="177">
        <f t="shared" si="76"/>
        <v>0</v>
      </c>
      <c r="V436" s="48"/>
      <c r="W436" s="198"/>
      <c r="X436" s="199">
        <f t="shared" si="85"/>
        <v>0</v>
      </c>
      <c r="Y436" s="178" t="str">
        <f t="shared" si="83"/>
        <v/>
      </c>
      <c r="Z436" s="22">
        <f t="shared" si="77"/>
        <v>0</v>
      </c>
      <c r="AA436" s="22" t="str">
        <f t="shared" si="78"/>
        <v/>
      </c>
      <c r="AG436" s="43" t="b">
        <f t="shared" si="79"/>
        <v>0</v>
      </c>
      <c r="AH436" s="93" t="b">
        <f t="shared" si="80"/>
        <v>0</v>
      </c>
      <c r="AI436" s="130" t="str">
        <f t="shared" si="81"/>
        <v/>
      </c>
      <c r="AJ436" s="116">
        <f t="shared" si="82"/>
        <v>0</v>
      </c>
      <c r="AK436" s="130" t="str">
        <f t="shared" si="84"/>
        <v/>
      </c>
      <c r="AL436" s="110"/>
    </row>
    <row r="437" spans="2:38" x14ac:dyDescent="0.25">
      <c r="B437" s="25" t="str">
        <f>IFERROR(INDEX('1 - Project Details and Scoring'!$B$18:$B$501,(MATCH('2 - Planting Details'!$Z437,'1 - Project Details and Scoring'!$C$18:C$501,0))),"")</f>
        <v/>
      </c>
      <c r="C437" s="38"/>
      <c r="D437" s="25" t="str">
        <f>IFERROR(INDEX('1 - Project Details and Scoring'!$D$18:$D$501,(MATCH('2 - Planting Details'!$Z437,'1 - Project Details and Scoring'!$C$18:C$501,0))),"")</f>
        <v/>
      </c>
      <c r="E437" s="195"/>
      <c r="F437" s="196"/>
      <c r="G437" s="38"/>
      <c r="H437" s="38"/>
      <c r="I437" s="177">
        <f t="shared" si="74"/>
        <v>0</v>
      </c>
      <c r="J437" s="48"/>
      <c r="K437" s="198"/>
      <c r="L437" s="197"/>
      <c r="M437" s="40"/>
      <c r="N437" s="40"/>
      <c r="O437" s="177">
        <f t="shared" si="75"/>
        <v>0</v>
      </c>
      <c r="P437" s="48"/>
      <c r="Q437" s="198"/>
      <c r="R437" s="197"/>
      <c r="S437" s="40"/>
      <c r="T437" s="40"/>
      <c r="U437" s="177">
        <f t="shared" si="76"/>
        <v>0</v>
      </c>
      <c r="V437" s="48"/>
      <c r="W437" s="198"/>
      <c r="X437" s="199">
        <f t="shared" si="85"/>
        <v>0</v>
      </c>
      <c r="Y437" s="178" t="str">
        <f t="shared" si="83"/>
        <v/>
      </c>
      <c r="Z437" s="22">
        <f t="shared" si="77"/>
        <v>0</v>
      </c>
      <c r="AA437" s="22" t="str">
        <f t="shared" si="78"/>
        <v/>
      </c>
      <c r="AG437" s="43" t="b">
        <f t="shared" si="79"/>
        <v>0</v>
      </c>
      <c r="AH437" s="93" t="b">
        <f t="shared" si="80"/>
        <v>0</v>
      </c>
      <c r="AI437" s="130" t="str">
        <f t="shared" si="81"/>
        <v/>
      </c>
      <c r="AJ437" s="116">
        <f t="shared" si="82"/>
        <v>0</v>
      </c>
      <c r="AK437" s="130" t="str">
        <f t="shared" si="84"/>
        <v/>
      </c>
      <c r="AL437" s="110"/>
    </row>
    <row r="438" spans="2:38" x14ac:dyDescent="0.25">
      <c r="B438" s="25" t="str">
        <f>IFERROR(INDEX('1 - Project Details and Scoring'!$B$18:$B$501,(MATCH('2 - Planting Details'!$Z438,'1 - Project Details and Scoring'!$C$18:C$501,0))),"")</f>
        <v/>
      </c>
      <c r="C438" s="38"/>
      <c r="D438" s="25" t="str">
        <f>IFERROR(INDEX('1 - Project Details and Scoring'!$D$18:$D$501,(MATCH('2 - Planting Details'!$Z438,'1 - Project Details and Scoring'!$C$18:C$501,0))),"")</f>
        <v/>
      </c>
      <c r="E438" s="195"/>
      <c r="F438" s="196"/>
      <c r="G438" s="38"/>
      <c r="H438" s="38"/>
      <c r="I438" s="177">
        <f t="shared" si="74"/>
        <v>0</v>
      </c>
      <c r="J438" s="48"/>
      <c r="K438" s="198"/>
      <c r="L438" s="197"/>
      <c r="M438" s="40"/>
      <c r="N438" s="40"/>
      <c r="O438" s="177">
        <f t="shared" si="75"/>
        <v>0</v>
      </c>
      <c r="P438" s="48"/>
      <c r="Q438" s="198"/>
      <c r="R438" s="197"/>
      <c r="S438" s="40"/>
      <c r="T438" s="40"/>
      <c r="U438" s="177">
        <f t="shared" si="76"/>
        <v>0</v>
      </c>
      <c r="V438" s="48"/>
      <c r="W438" s="198"/>
      <c r="X438" s="199">
        <f t="shared" si="85"/>
        <v>0</v>
      </c>
      <c r="Y438" s="178" t="str">
        <f t="shared" si="83"/>
        <v/>
      </c>
      <c r="Z438" s="22">
        <f t="shared" si="77"/>
        <v>0</v>
      </c>
      <c r="AA438" s="22" t="str">
        <f t="shared" si="78"/>
        <v/>
      </c>
      <c r="AG438" s="43" t="b">
        <f t="shared" si="79"/>
        <v>0</v>
      </c>
      <c r="AH438" s="93" t="b">
        <f t="shared" si="80"/>
        <v>0</v>
      </c>
      <c r="AI438" s="130" t="str">
        <f t="shared" si="81"/>
        <v/>
      </c>
      <c r="AJ438" s="116">
        <f t="shared" si="82"/>
        <v>0</v>
      </c>
      <c r="AK438" s="130" t="str">
        <f t="shared" si="84"/>
        <v/>
      </c>
      <c r="AL438" s="110"/>
    </row>
    <row r="439" spans="2:38" x14ac:dyDescent="0.25">
      <c r="B439" s="25" t="str">
        <f>IFERROR(INDEX('1 - Project Details and Scoring'!$B$18:$B$501,(MATCH('2 - Planting Details'!$Z439,'1 - Project Details and Scoring'!$C$18:C$501,0))),"")</f>
        <v/>
      </c>
      <c r="C439" s="38"/>
      <c r="D439" s="25" t="str">
        <f>IFERROR(INDEX('1 - Project Details and Scoring'!$D$18:$D$501,(MATCH('2 - Planting Details'!$Z439,'1 - Project Details and Scoring'!$C$18:C$501,0))),"")</f>
        <v/>
      </c>
      <c r="E439" s="195"/>
      <c r="F439" s="196"/>
      <c r="G439" s="38"/>
      <c r="H439" s="38"/>
      <c r="I439" s="177">
        <f t="shared" si="74"/>
        <v>0</v>
      </c>
      <c r="J439" s="48"/>
      <c r="K439" s="198"/>
      <c r="L439" s="197"/>
      <c r="M439" s="40"/>
      <c r="N439" s="40"/>
      <c r="O439" s="177">
        <f t="shared" si="75"/>
        <v>0</v>
      </c>
      <c r="P439" s="48"/>
      <c r="Q439" s="198"/>
      <c r="R439" s="197"/>
      <c r="S439" s="40"/>
      <c r="T439" s="40"/>
      <c r="U439" s="177">
        <f t="shared" si="76"/>
        <v>0</v>
      </c>
      <c r="V439" s="48"/>
      <c r="W439" s="198"/>
      <c r="X439" s="199">
        <f t="shared" si="85"/>
        <v>0</v>
      </c>
      <c r="Y439" s="178" t="str">
        <f t="shared" si="83"/>
        <v/>
      </c>
      <c r="Z439" s="22">
        <f t="shared" si="77"/>
        <v>0</v>
      </c>
      <c r="AA439" s="22" t="str">
        <f t="shared" si="78"/>
        <v/>
      </c>
      <c r="AG439" s="43" t="b">
        <f t="shared" si="79"/>
        <v>0</v>
      </c>
      <c r="AH439" s="93" t="b">
        <f t="shared" si="80"/>
        <v>0</v>
      </c>
      <c r="AI439" s="130" t="str">
        <f t="shared" si="81"/>
        <v/>
      </c>
      <c r="AJ439" s="116">
        <f t="shared" si="82"/>
        <v>0</v>
      </c>
      <c r="AK439" s="130" t="str">
        <f t="shared" si="84"/>
        <v/>
      </c>
      <c r="AL439" s="110"/>
    </row>
    <row r="440" spans="2:38" x14ac:dyDescent="0.25">
      <c r="B440" s="25" t="str">
        <f>IFERROR(INDEX('1 - Project Details and Scoring'!$B$18:$B$501,(MATCH('2 - Planting Details'!$Z440,'1 - Project Details and Scoring'!$C$18:C$501,0))),"")</f>
        <v/>
      </c>
      <c r="C440" s="38"/>
      <c r="D440" s="25" t="str">
        <f>IFERROR(INDEX('1 - Project Details and Scoring'!$D$18:$D$501,(MATCH('2 - Planting Details'!$Z440,'1 - Project Details and Scoring'!$C$18:C$501,0))),"")</f>
        <v/>
      </c>
      <c r="E440" s="195"/>
      <c r="F440" s="196"/>
      <c r="G440" s="38"/>
      <c r="H440" s="38"/>
      <c r="I440" s="177">
        <f t="shared" si="74"/>
        <v>0</v>
      </c>
      <c r="J440" s="48"/>
      <c r="K440" s="198"/>
      <c r="L440" s="197"/>
      <c r="M440" s="40"/>
      <c r="N440" s="40"/>
      <c r="O440" s="177">
        <f t="shared" si="75"/>
        <v>0</v>
      </c>
      <c r="P440" s="48"/>
      <c r="Q440" s="198"/>
      <c r="R440" s="197"/>
      <c r="S440" s="40"/>
      <c r="T440" s="40"/>
      <c r="U440" s="177">
        <f t="shared" si="76"/>
        <v>0</v>
      </c>
      <c r="V440" s="48"/>
      <c r="W440" s="198"/>
      <c r="X440" s="199">
        <f t="shared" si="85"/>
        <v>0</v>
      </c>
      <c r="Y440" s="178" t="str">
        <f t="shared" si="83"/>
        <v/>
      </c>
      <c r="Z440" s="22">
        <f t="shared" si="77"/>
        <v>0</v>
      </c>
      <c r="AA440" s="22" t="str">
        <f t="shared" si="78"/>
        <v/>
      </c>
      <c r="AG440" s="43" t="b">
        <f t="shared" si="79"/>
        <v>0</v>
      </c>
      <c r="AH440" s="93" t="b">
        <f t="shared" si="80"/>
        <v>0</v>
      </c>
      <c r="AI440" s="130" t="str">
        <f t="shared" si="81"/>
        <v/>
      </c>
      <c r="AJ440" s="116">
        <f t="shared" si="82"/>
        <v>0</v>
      </c>
      <c r="AK440" s="130" t="str">
        <f t="shared" si="84"/>
        <v/>
      </c>
      <c r="AL440" s="110"/>
    </row>
    <row r="441" spans="2:38" x14ac:dyDescent="0.25">
      <c r="B441" s="25" t="str">
        <f>IFERROR(INDEX('1 - Project Details and Scoring'!$B$18:$B$501,(MATCH('2 - Planting Details'!$Z441,'1 - Project Details and Scoring'!$C$18:C$501,0))),"")</f>
        <v/>
      </c>
      <c r="C441" s="38"/>
      <c r="D441" s="25" t="str">
        <f>IFERROR(INDEX('1 - Project Details and Scoring'!$D$18:$D$501,(MATCH('2 - Planting Details'!$Z441,'1 - Project Details and Scoring'!$C$18:C$501,0))),"")</f>
        <v/>
      </c>
      <c r="E441" s="195"/>
      <c r="F441" s="196"/>
      <c r="G441" s="38"/>
      <c r="H441" s="38"/>
      <c r="I441" s="177">
        <f t="shared" si="74"/>
        <v>0</v>
      </c>
      <c r="J441" s="48"/>
      <c r="K441" s="198"/>
      <c r="L441" s="197"/>
      <c r="M441" s="40"/>
      <c r="N441" s="40"/>
      <c r="O441" s="177">
        <f t="shared" si="75"/>
        <v>0</v>
      </c>
      <c r="P441" s="48"/>
      <c r="Q441" s="198"/>
      <c r="R441" s="197"/>
      <c r="S441" s="40"/>
      <c r="T441" s="40"/>
      <c r="U441" s="177">
        <f t="shared" si="76"/>
        <v>0</v>
      </c>
      <c r="V441" s="48"/>
      <c r="W441" s="198"/>
      <c r="X441" s="199">
        <f t="shared" si="85"/>
        <v>0</v>
      </c>
      <c r="Y441" s="178" t="str">
        <f t="shared" si="83"/>
        <v/>
      </c>
      <c r="Z441" s="22">
        <f t="shared" si="77"/>
        <v>0</v>
      </c>
      <c r="AA441" s="22" t="str">
        <f t="shared" si="78"/>
        <v/>
      </c>
      <c r="AG441" s="43" t="b">
        <f t="shared" si="79"/>
        <v>0</v>
      </c>
      <c r="AH441" s="93" t="b">
        <f t="shared" si="80"/>
        <v>0</v>
      </c>
      <c r="AI441" s="130" t="str">
        <f t="shared" si="81"/>
        <v/>
      </c>
      <c r="AJ441" s="116">
        <f t="shared" si="82"/>
        <v>0</v>
      </c>
      <c r="AK441" s="130" t="str">
        <f t="shared" si="84"/>
        <v/>
      </c>
      <c r="AL441" s="110"/>
    </row>
    <row r="442" spans="2:38" x14ac:dyDescent="0.25">
      <c r="B442" s="25" t="str">
        <f>IFERROR(INDEX('1 - Project Details and Scoring'!$B$18:$B$501,(MATCH('2 - Planting Details'!$Z442,'1 - Project Details and Scoring'!$C$18:C$501,0))),"")</f>
        <v/>
      </c>
      <c r="C442" s="38"/>
      <c r="D442" s="25" t="str">
        <f>IFERROR(INDEX('1 - Project Details and Scoring'!$D$18:$D$501,(MATCH('2 - Planting Details'!$Z442,'1 - Project Details and Scoring'!$C$18:C$501,0))),"")</f>
        <v/>
      </c>
      <c r="E442" s="195"/>
      <c r="F442" s="196"/>
      <c r="G442" s="38"/>
      <c r="H442" s="38"/>
      <c r="I442" s="177">
        <f t="shared" si="74"/>
        <v>0</v>
      </c>
      <c r="J442" s="48"/>
      <c r="K442" s="198"/>
      <c r="L442" s="197"/>
      <c r="M442" s="40"/>
      <c r="N442" s="40"/>
      <c r="O442" s="177">
        <f t="shared" si="75"/>
        <v>0</v>
      </c>
      <c r="P442" s="48"/>
      <c r="Q442" s="198"/>
      <c r="R442" s="197"/>
      <c r="S442" s="40"/>
      <c r="T442" s="40"/>
      <c r="U442" s="177">
        <f t="shared" si="76"/>
        <v>0</v>
      </c>
      <c r="V442" s="48"/>
      <c r="W442" s="198"/>
      <c r="X442" s="199">
        <f t="shared" si="85"/>
        <v>0</v>
      </c>
      <c r="Y442" s="178" t="str">
        <f t="shared" si="83"/>
        <v/>
      </c>
      <c r="Z442" s="22">
        <f t="shared" si="77"/>
        <v>0</v>
      </c>
      <c r="AA442" s="22" t="str">
        <f t="shared" si="78"/>
        <v/>
      </c>
      <c r="AG442" s="43" t="b">
        <f t="shared" si="79"/>
        <v>0</v>
      </c>
      <c r="AH442" s="93" t="b">
        <f t="shared" si="80"/>
        <v>0</v>
      </c>
      <c r="AI442" s="130" t="str">
        <f t="shared" si="81"/>
        <v/>
      </c>
      <c r="AJ442" s="116">
        <f t="shared" si="82"/>
        <v>0</v>
      </c>
      <c r="AK442" s="130" t="str">
        <f t="shared" si="84"/>
        <v/>
      </c>
      <c r="AL442" s="110"/>
    </row>
    <row r="443" spans="2:38" x14ac:dyDescent="0.25">
      <c r="B443" s="25" t="str">
        <f>IFERROR(INDEX('1 - Project Details and Scoring'!$B$18:$B$501,(MATCH('2 - Planting Details'!$Z443,'1 - Project Details and Scoring'!$C$18:C$501,0))),"")</f>
        <v/>
      </c>
      <c r="C443" s="38"/>
      <c r="D443" s="25" t="str">
        <f>IFERROR(INDEX('1 - Project Details and Scoring'!$D$18:$D$501,(MATCH('2 - Planting Details'!$Z443,'1 - Project Details and Scoring'!$C$18:C$501,0))),"")</f>
        <v/>
      </c>
      <c r="E443" s="195"/>
      <c r="F443" s="196"/>
      <c r="G443" s="38"/>
      <c r="H443" s="38"/>
      <c r="I443" s="177">
        <f t="shared" si="74"/>
        <v>0</v>
      </c>
      <c r="J443" s="48"/>
      <c r="K443" s="198"/>
      <c r="L443" s="197"/>
      <c r="M443" s="40"/>
      <c r="N443" s="40"/>
      <c r="O443" s="177">
        <f t="shared" si="75"/>
        <v>0</v>
      </c>
      <c r="P443" s="48"/>
      <c r="Q443" s="198"/>
      <c r="R443" s="197"/>
      <c r="S443" s="40"/>
      <c r="T443" s="40"/>
      <c r="U443" s="177">
        <f t="shared" si="76"/>
        <v>0</v>
      </c>
      <c r="V443" s="48"/>
      <c r="W443" s="198"/>
      <c r="X443" s="199">
        <f t="shared" si="85"/>
        <v>0</v>
      </c>
      <c r="Y443" s="178" t="str">
        <f t="shared" si="83"/>
        <v/>
      </c>
      <c r="Z443" s="22">
        <f t="shared" si="77"/>
        <v>0</v>
      </c>
      <c r="AA443" s="22" t="str">
        <f t="shared" si="78"/>
        <v/>
      </c>
      <c r="AG443" s="43" t="b">
        <f t="shared" si="79"/>
        <v>0</v>
      </c>
      <c r="AH443" s="93" t="b">
        <f t="shared" si="80"/>
        <v>0</v>
      </c>
      <c r="AI443" s="130" t="str">
        <f t="shared" si="81"/>
        <v/>
      </c>
      <c r="AJ443" s="116">
        <f t="shared" si="82"/>
        <v>0</v>
      </c>
      <c r="AK443" s="130" t="str">
        <f t="shared" si="84"/>
        <v/>
      </c>
      <c r="AL443" s="110"/>
    </row>
    <row r="444" spans="2:38" x14ac:dyDescent="0.25">
      <c r="B444" s="25" t="str">
        <f>IFERROR(INDEX('1 - Project Details and Scoring'!$B$18:$B$501,(MATCH('2 - Planting Details'!$Z444,'1 - Project Details and Scoring'!$C$18:C$501,0))),"")</f>
        <v/>
      </c>
      <c r="C444" s="38"/>
      <c r="D444" s="25" t="str">
        <f>IFERROR(INDEX('1 - Project Details and Scoring'!$D$18:$D$501,(MATCH('2 - Planting Details'!$Z444,'1 - Project Details and Scoring'!$C$18:C$501,0))),"")</f>
        <v/>
      </c>
      <c r="E444" s="195"/>
      <c r="F444" s="196"/>
      <c r="G444" s="38"/>
      <c r="H444" s="38"/>
      <c r="I444" s="177">
        <f t="shared" si="74"/>
        <v>0</v>
      </c>
      <c r="J444" s="48"/>
      <c r="K444" s="198"/>
      <c r="L444" s="197"/>
      <c r="M444" s="40"/>
      <c r="N444" s="40"/>
      <c r="O444" s="177">
        <f t="shared" si="75"/>
        <v>0</v>
      </c>
      <c r="P444" s="48"/>
      <c r="Q444" s="198"/>
      <c r="R444" s="197"/>
      <c r="S444" s="40"/>
      <c r="T444" s="40"/>
      <c r="U444" s="177">
        <f t="shared" si="76"/>
        <v>0</v>
      </c>
      <c r="V444" s="48"/>
      <c r="W444" s="198"/>
      <c r="X444" s="199">
        <f t="shared" si="85"/>
        <v>0</v>
      </c>
      <c r="Y444" s="178" t="str">
        <f t="shared" si="83"/>
        <v/>
      </c>
      <c r="Z444" s="22">
        <f t="shared" si="77"/>
        <v>0</v>
      </c>
      <c r="AA444" s="22" t="str">
        <f t="shared" si="78"/>
        <v/>
      </c>
      <c r="AG444" s="43" t="b">
        <f t="shared" si="79"/>
        <v>0</v>
      </c>
      <c r="AH444" s="93" t="b">
        <f t="shared" si="80"/>
        <v>0</v>
      </c>
      <c r="AI444" s="130" t="str">
        <f t="shared" si="81"/>
        <v/>
      </c>
      <c r="AJ444" s="116">
        <f t="shared" si="82"/>
        <v>0</v>
      </c>
      <c r="AK444" s="130" t="str">
        <f t="shared" si="84"/>
        <v/>
      </c>
      <c r="AL444" s="110"/>
    </row>
    <row r="445" spans="2:38" x14ac:dyDescent="0.25">
      <c r="B445" s="25" t="str">
        <f>IFERROR(INDEX('1 - Project Details and Scoring'!$B$18:$B$501,(MATCH('2 - Planting Details'!$Z445,'1 - Project Details and Scoring'!$C$18:C$501,0))),"")</f>
        <v/>
      </c>
      <c r="C445" s="38"/>
      <c r="D445" s="25" t="str">
        <f>IFERROR(INDEX('1 - Project Details and Scoring'!$D$18:$D$501,(MATCH('2 - Planting Details'!$Z445,'1 - Project Details and Scoring'!$C$18:C$501,0))),"")</f>
        <v/>
      </c>
      <c r="E445" s="195"/>
      <c r="F445" s="196"/>
      <c r="G445" s="38"/>
      <c r="H445" s="38"/>
      <c r="I445" s="177">
        <f t="shared" si="74"/>
        <v>0</v>
      </c>
      <c r="J445" s="48"/>
      <c r="K445" s="198"/>
      <c r="L445" s="197"/>
      <c r="M445" s="40"/>
      <c r="N445" s="40"/>
      <c r="O445" s="177">
        <f t="shared" si="75"/>
        <v>0</v>
      </c>
      <c r="P445" s="48"/>
      <c r="Q445" s="198"/>
      <c r="R445" s="197"/>
      <c r="S445" s="40"/>
      <c r="T445" s="40"/>
      <c r="U445" s="177">
        <f t="shared" si="76"/>
        <v>0</v>
      </c>
      <c r="V445" s="48"/>
      <c r="W445" s="198"/>
      <c r="X445" s="199">
        <f t="shared" si="85"/>
        <v>0</v>
      </c>
      <c r="Y445" s="178" t="str">
        <f t="shared" si="83"/>
        <v/>
      </c>
      <c r="Z445" s="22">
        <f t="shared" si="77"/>
        <v>0</v>
      </c>
      <c r="AA445" s="22" t="str">
        <f t="shared" si="78"/>
        <v/>
      </c>
      <c r="AG445" s="43" t="b">
        <f t="shared" si="79"/>
        <v>0</v>
      </c>
      <c r="AH445" s="93" t="b">
        <f t="shared" si="80"/>
        <v>0</v>
      </c>
      <c r="AI445" s="130" t="str">
        <f t="shared" si="81"/>
        <v/>
      </c>
      <c r="AJ445" s="116">
        <f t="shared" si="82"/>
        <v>0</v>
      </c>
      <c r="AK445" s="130" t="str">
        <f t="shared" si="84"/>
        <v/>
      </c>
      <c r="AL445" s="110"/>
    </row>
    <row r="446" spans="2:38" x14ac:dyDescent="0.25">
      <c r="B446" s="25" t="str">
        <f>IFERROR(INDEX('1 - Project Details and Scoring'!$B$18:$B$501,(MATCH('2 - Planting Details'!$Z446,'1 - Project Details and Scoring'!$C$18:C$501,0))),"")</f>
        <v/>
      </c>
      <c r="C446" s="38"/>
      <c r="D446" s="25" t="str">
        <f>IFERROR(INDEX('1 - Project Details and Scoring'!$D$18:$D$501,(MATCH('2 - Planting Details'!$Z446,'1 - Project Details and Scoring'!$C$18:C$501,0))),"")</f>
        <v/>
      </c>
      <c r="E446" s="195"/>
      <c r="F446" s="196"/>
      <c r="G446" s="38"/>
      <c r="H446" s="38"/>
      <c r="I446" s="177">
        <f t="shared" si="74"/>
        <v>0</v>
      </c>
      <c r="J446" s="48"/>
      <c r="K446" s="198"/>
      <c r="L446" s="197"/>
      <c r="M446" s="40"/>
      <c r="N446" s="40"/>
      <c r="O446" s="177">
        <f t="shared" si="75"/>
        <v>0</v>
      </c>
      <c r="P446" s="48"/>
      <c r="Q446" s="198"/>
      <c r="R446" s="197"/>
      <c r="S446" s="40"/>
      <c r="T446" s="40"/>
      <c r="U446" s="177">
        <f t="shared" si="76"/>
        <v>0</v>
      </c>
      <c r="V446" s="48"/>
      <c r="W446" s="198"/>
      <c r="X446" s="199">
        <f t="shared" si="85"/>
        <v>0</v>
      </c>
      <c r="Y446" s="178" t="str">
        <f t="shared" si="83"/>
        <v/>
      </c>
      <c r="Z446" s="22">
        <f t="shared" si="77"/>
        <v>0</v>
      </c>
      <c r="AA446" s="22" t="str">
        <f t="shared" si="78"/>
        <v/>
      </c>
      <c r="AG446" s="43" t="b">
        <f t="shared" si="79"/>
        <v>0</v>
      </c>
      <c r="AH446" s="93" t="b">
        <f t="shared" si="80"/>
        <v>0</v>
      </c>
      <c r="AI446" s="130" t="str">
        <f t="shared" si="81"/>
        <v/>
      </c>
      <c r="AJ446" s="116">
        <f t="shared" si="82"/>
        <v>0</v>
      </c>
      <c r="AK446" s="130" t="str">
        <f t="shared" si="84"/>
        <v/>
      </c>
      <c r="AL446" s="110"/>
    </row>
    <row r="447" spans="2:38" x14ac:dyDescent="0.25">
      <c r="B447" s="25" t="str">
        <f>IFERROR(INDEX('1 - Project Details and Scoring'!$B$18:$B$501,(MATCH('2 - Planting Details'!$Z447,'1 - Project Details and Scoring'!$C$18:C$501,0))),"")</f>
        <v/>
      </c>
      <c r="C447" s="38"/>
      <c r="D447" s="25" t="str">
        <f>IFERROR(INDEX('1 - Project Details and Scoring'!$D$18:$D$501,(MATCH('2 - Planting Details'!$Z447,'1 - Project Details and Scoring'!$C$18:C$501,0))),"")</f>
        <v/>
      </c>
      <c r="E447" s="195"/>
      <c r="F447" s="196"/>
      <c r="G447" s="38"/>
      <c r="H447" s="38"/>
      <c r="I447" s="177">
        <f t="shared" si="74"/>
        <v>0</v>
      </c>
      <c r="J447" s="48"/>
      <c r="K447" s="198"/>
      <c r="L447" s="197"/>
      <c r="M447" s="40"/>
      <c r="N447" s="40"/>
      <c r="O447" s="177">
        <f t="shared" si="75"/>
        <v>0</v>
      </c>
      <c r="P447" s="48"/>
      <c r="Q447" s="198"/>
      <c r="R447" s="197"/>
      <c r="S447" s="40"/>
      <c r="T447" s="40"/>
      <c r="U447" s="177">
        <f t="shared" si="76"/>
        <v>0</v>
      </c>
      <c r="V447" s="48"/>
      <c r="W447" s="198"/>
      <c r="X447" s="199">
        <f t="shared" si="85"/>
        <v>0</v>
      </c>
      <c r="Y447" s="178" t="str">
        <f t="shared" si="83"/>
        <v/>
      </c>
      <c r="Z447" s="22">
        <f t="shared" si="77"/>
        <v>0</v>
      </c>
      <c r="AA447" s="22" t="str">
        <f t="shared" si="78"/>
        <v/>
      </c>
      <c r="AG447" s="43" t="b">
        <f t="shared" si="79"/>
        <v>0</v>
      </c>
      <c r="AH447" s="93" t="b">
        <f t="shared" si="80"/>
        <v>0</v>
      </c>
      <c r="AI447" s="130" t="str">
        <f t="shared" si="81"/>
        <v/>
      </c>
      <c r="AJ447" s="116">
        <f t="shared" si="82"/>
        <v>0</v>
      </c>
      <c r="AK447" s="130" t="str">
        <f t="shared" si="84"/>
        <v/>
      </c>
      <c r="AL447" s="110"/>
    </row>
    <row r="448" spans="2:38" x14ac:dyDescent="0.25">
      <c r="B448" s="25" t="str">
        <f>IFERROR(INDEX('1 - Project Details and Scoring'!$B$18:$B$501,(MATCH('2 - Planting Details'!$Z448,'1 - Project Details and Scoring'!$C$18:C$501,0))),"")</f>
        <v/>
      </c>
      <c r="C448" s="38"/>
      <c r="D448" s="25" t="str">
        <f>IFERROR(INDEX('1 - Project Details and Scoring'!$D$18:$D$501,(MATCH('2 - Planting Details'!$Z448,'1 - Project Details and Scoring'!$C$18:C$501,0))),"")</f>
        <v/>
      </c>
      <c r="E448" s="195"/>
      <c r="F448" s="196"/>
      <c r="G448" s="38"/>
      <c r="H448" s="38"/>
      <c r="I448" s="177">
        <f t="shared" si="74"/>
        <v>0</v>
      </c>
      <c r="J448" s="48"/>
      <c r="K448" s="198"/>
      <c r="L448" s="197"/>
      <c r="M448" s="40"/>
      <c r="N448" s="40"/>
      <c r="O448" s="177">
        <f t="shared" si="75"/>
        <v>0</v>
      </c>
      <c r="P448" s="48"/>
      <c r="Q448" s="198"/>
      <c r="R448" s="197"/>
      <c r="S448" s="40"/>
      <c r="T448" s="40"/>
      <c r="U448" s="177">
        <f t="shared" si="76"/>
        <v>0</v>
      </c>
      <c r="V448" s="48"/>
      <c r="W448" s="198"/>
      <c r="X448" s="199">
        <f t="shared" si="85"/>
        <v>0</v>
      </c>
      <c r="Y448" s="178" t="str">
        <f t="shared" si="83"/>
        <v/>
      </c>
      <c r="Z448" s="22">
        <f t="shared" si="77"/>
        <v>0</v>
      </c>
      <c r="AA448" s="22" t="str">
        <f t="shared" si="78"/>
        <v/>
      </c>
      <c r="AG448" s="43" t="b">
        <f t="shared" si="79"/>
        <v>0</v>
      </c>
      <c r="AH448" s="93" t="b">
        <f t="shared" si="80"/>
        <v>0</v>
      </c>
      <c r="AI448" s="130" t="str">
        <f t="shared" si="81"/>
        <v/>
      </c>
      <c r="AJ448" s="116">
        <f t="shared" si="82"/>
        <v>0</v>
      </c>
      <c r="AK448" s="130" t="str">
        <f t="shared" si="84"/>
        <v/>
      </c>
      <c r="AL448" s="110"/>
    </row>
    <row r="449" spans="2:38" x14ac:dyDescent="0.25">
      <c r="B449" s="25" t="str">
        <f>IFERROR(INDEX('1 - Project Details and Scoring'!$B$18:$B$501,(MATCH('2 - Planting Details'!$Z449,'1 - Project Details and Scoring'!$C$18:C$501,0))),"")</f>
        <v/>
      </c>
      <c r="C449" s="38"/>
      <c r="D449" s="25" t="str">
        <f>IFERROR(INDEX('1 - Project Details and Scoring'!$D$18:$D$501,(MATCH('2 - Planting Details'!$Z449,'1 - Project Details and Scoring'!$C$18:C$501,0))),"")</f>
        <v/>
      </c>
      <c r="E449" s="195"/>
      <c r="F449" s="196"/>
      <c r="G449" s="38"/>
      <c r="H449" s="38"/>
      <c r="I449" s="177">
        <f t="shared" si="74"/>
        <v>0</v>
      </c>
      <c r="J449" s="48"/>
      <c r="K449" s="198"/>
      <c r="L449" s="197"/>
      <c r="M449" s="40"/>
      <c r="N449" s="40"/>
      <c r="O449" s="177">
        <f t="shared" si="75"/>
        <v>0</v>
      </c>
      <c r="P449" s="48"/>
      <c r="Q449" s="198"/>
      <c r="R449" s="197"/>
      <c r="S449" s="40"/>
      <c r="T449" s="40"/>
      <c r="U449" s="177">
        <f t="shared" si="76"/>
        <v>0</v>
      </c>
      <c r="V449" s="48"/>
      <c r="W449" s="198"/>
      <c r="X449" s="199">
        <f t="shared" si="85"/>
        <v>0</v>
      </c>
      <c r="Y449" s="178" t="str">
        <f t="shared" si="83"/>
        <v/>
      </c>
      <c r="Z449" s="22">
        <f t="shared" si="77"/>
        <v>0</v>
      </c>
      <c r="AA449" s="22" t="str">
        <f t="shared" si="78"/>
        <v/>
      </c>
      <c r="AG449" s="43" t="b">
        <f t="shared" si="79"/>
        <v>0</v>
      </c>
      <c r="AH449" s="93" t="b">
        <f t="shared" si="80"/>
        <v>0</v>
      </c>
      <c r="AI449" s="130" t="str">
        <f t="shared" si="81"/>
        <v/>
      </c>
      <c r="AJ449" s="116">
        <f t="shared" si="82"/>
        <v>0</v>
      </c>
      <c r="AK449" s="130" t="str">
        <f t="shared" si="84"/>
        <v/>
      </c>
      <c r="AL449" s="110"/>
    </row>
    <row r="450" spans="2:38" x14ac:dyDescent="0.25">
      <c r="B450" s="25" t="str">
        <f>IFERROR(INDEX('1 - Project Details and Scoring'!$B$18:$B$501,(MATCH('2 - Planting Details'!$Z450,'1 - Project Details and Scoring'!$C$18:C$501,0))),"")</f>
        <v/>
      </c>
      <c r="C450" s="38"/>
      <c r="D450" s="25" t="str">
        <f>IFERROR(INDEX('1 - Project Details and Scoring'!$D$18:$D$501,(MATCH('2 - Planting Details'!$Z450,'1 - Project Details and Scoring'!$C$18:C$501,0))),"")</f>
        <v/>
      </c>
      <c r="E450" s="195"/>
      <c r="F450" s="196"/>
      <c r="G450" s="38"/>
      <c r="H450" s="38"/>
      <c r="I450" s="177">
        <f t="shared" si="74"/>
        <v>0</v>
      </c>
      <c r="J450" s="48"/>
      <c r="K450" s="198"/>
      <c r="L450" s="197"/>
      <c r="M450" s="40"/>
      <c r="N450" s="40"/>
      <c r="O450" s="177">
        <f t="shared" si="75"/>
        <v>0</v>
      </c>
      <c r="P450" s="48"/>
      <c r="Q450" s="198"/>
      <c r="R450" s="197"/>
      <c r="S450" s="40"/>
      <c r="T450" s="40"/>
      <c r="U450" s="177">
        <f t="shared" si="76"/>
        <v>0</v>
      </c>
      <c r="V450" s="48"/>
      <c r="W450" s="198"/>
      <c r="X450" s="199">
        <f t="shared" si="85"/>
        <v>0</v>
      </c>
      <c r="Y450" s="178" t="str">
        <f t="shared" si="83"/>
        <v/>
      </c>
      <c r="Z450" s="22">
        <f t="shared" si="77"/>
        <v>0</v>
      </c>
      <c r="AA450" s="22" t="str">
        <f t="shared" si="78"/>
        <v/>
      </c>
      <c r="AG450" s="43" t="b">
        <f t="shared" si="79"/>
        <v>0</v>
      </c>
      <c r="AH450" s="93" t="b">
        <f t="shared" si="80"/>
        <v>0</v>
      </c>
      <c r="AI450" s="130" t="str">
        <f t="shared" si="81"/>
        <v/>
      </c>
      <c r="AJ450" s="116">
        <f t="shared" si="82"/>
        <v>0</v>
      </c>
      <c r="AK450" s="130" t="str">
        <f t="shared" si="84"/>
        <v/>
      </c>
      <c r="AL450" s="110"/>
    </row>
    <row r="451" spans="2:38" x14ac:dyDescent="0.25">
      <c r="B451" s="25" t="str">
        <f>IFERROR(INDEX('1 - Project Details and Scoring'!$B$18:$B$501,(MATCH('2 - Planting Details'!$Z451,'1 - Project Details and Scoring'!$C$18:C$501,0))),"")</f>
        <v/>
      </c>
      <c r="C451" s="38"/>
      <c r="D451" s="25" t="str">
        <f>IFERROR(INDEX('1 - Project Details and Scoring'!$D$18:$D$501,(MATCH('2 - Planting Details'!$Z451,'1 - Project Details and Scoring'!$C$18:C$501,0))),"")</f>
        <v/>
      </c>
      <c r="E451" s="195"/>
      <c r="F451" s="196"/>
      <c r="G451" s="38"/>
      <c r="H451" s="38"/>
      <c r="I451" s="177">
        <f t="shared" si="74"/>
        <v>0</v>
      </c>
      <c r="J451" s="48"/>
      <c r="K451" s="198"/>
      <c r="L451" s="197"/>
      <c r="M451" s="40"/>
      <c r="N451" s="40"/>
      <c r="O451" s="177">
        <f t="shared" si="75"/>
        <v>0</v>
      </c>
      <c r="P451" s="48"/>
      <c r="Q451" s="198"/>
      <c r="R451" s="197"/>
      <c r="S451" s="40"/>
      <c r="T451" s="40"/>
      <c r="U451" s="177">
        <f t="shared" si="76"/>
        <v>0</v>
      </c>
      <c r="V451" s="48"/>
      <c r="W451" s="198"/>
      <c r="X451" s="199">
        <f t="shared" si="85"/>
        <v>0</v>
      </c>
      <c r="Y451" s="178" t="str">
        <f t="shared" si="83"/>
        <v/>
      </c>
      <c r="Z451" s="22">
        <f t="shared" si="77"/>
        <v>0</v>
      </c>
      <c r="AA451" s="22" t="str">
        <f t="shared" si="78"/>
        <v/>
      </c>
      <c r="AG451" s="43" t="b">
        <f t="shared" si="79"/>
        <v>0</v>
      </c>
      <c r="AH451" s="93" t="b">
        <f t="shared" si="80"/>
        <v>0</v>
      </c>
      <c r="AI451" s="130" t="str">
        <f t="shared" si="81"/>
        <v/>
      </c>
      <c r="AJ451" s="116">
        <f t="shared" si="82"/>
        <v>0</v>
      </c>
      <c r="AK451" s="130" t="str">
        <f t="shared" si="84"/>
        <v/>
      </c>
      <c r="AL451" s="110"/>
    </row>
    <row r="452" spans="2:38" x14ac:dyDescent="0.25">
      <c r="B452" s="25" t="str">
        <f>IFERROR(INDEX('1 - Project Details and Scoring'!$B$18:$B$501,(MATCH('2 - Planting Details'!$Z452,'1 - Project Details and Scoring'!$C$18:C$501,0))),"")</f>
        <v/>
      </c>
      <c r="C452" s="38"/>
      <c r="D452" s="25" t="str">
        <f>IFERROR(INDEX('1 - Project Details and Scoring'!$D$18:$D$501,(MATCH('2 - Planting Details'!$Z452,'1 - Project Details and Scoring'!$C$18:C$501,0))),"")</f>
        <v/>
      </c>
      <c r="E452" s="195"/>
      <c r="F452" s="196"/>
      <c r="G452" s="38"/>
      <c r="H452" s="38"/>
      <c r="I452" s="177">
        <f t="shared" si="74"/>
        <v>0</v>
      </c>
      <c r="J452" s="48"/>
      <c r="K452" s="198"/>
      <c r="L452" s="197"/>
      <c r="M452" s="40"/>
      <c r="N452" s="40"/>
      <c r="O452" s="177">
        <f t="shared" si="75"/>
        <v>0</v>
      </c>
      <c r="P452" s="48"/>
      <c r="Q452" s="198"/>
      <c r="R452" s="197"/>
      <c r="S452" s="40"/>
      <c r="T452" s="40"/>
      <c r="U452" s="177">
        <f t="shared" si="76"/>
        <v>0</v>
      </c>
      <c r="V452" s="48"/>
      <c r="W452" s="198"/>
      <c r="X452" s="199">
        <f t="shared" si="85"/>
        <v>0</v>
      </c>
      <c r="Y452" s="178" t="str">
        <f t="shared" si="83"/>
        <v/>
      </c>
      <c r="Z452" s="22">
        <f t="shared" si="77"/>
        <v>0</v>
      </c>
      <c r="AA452" s="22" t="str">
        <f t="shared" si="78"/>
        <v/>
      </c>
      <c r="AG452" s="43" t="b">
        <f t="shared" si="79"/>
        <v>0</v>
      </c>
      <c r="AH452" s="93" t="b">
        <f t="shared" si="80"/>
        <v>0</v>
      </c>
      <c r="AI452" s="130" t="str">
        <f t="shared" si="81"/>
        <v/>
      </c>
      <c r="AJ452" s="116">
        <f t="shared" si="82"/>
        <v>0</v>
      </c>
      <c r="AK452" s="130" t="str">
        <f t="shared" si="84"/>
        <v/>
      </c>
      <c r="AL452" s="110"/>
    </row>
    <row r="453" spans="2:38" x14ac:dyDescent="0.25">
      <c r="B453" s="25" t="str">
        <f>IFERROR(INDEX('1 - Project Details and Scoring'!$B$18:$B$501,(MATCH('2 - Planting Details'!$Z453,'1 - Project Details and Scoring'!$C$18:C$501,0))),"")</f>
        <v/>
      </c>
      <c r="C453" s="38"/>
      <c r="D453" s="25" t="str">
        <f>IFERROR(INDEX('1 - Project Details and Scoring'!$D$18:$D$501,(MATCH('2 - Planting Details'!$Z453,'1 - Project Details and Scoring'!$C$18:C$501,0))),"")</f>
        <v/>
      </c>
      <c r="E453" s="195"/>
      <c r="F453" s="196"/>
      <c r="G453" s="38"/>
      <c r="H453" s="38"/>
      <c r="I453" s="177">
        <f t="shared" si="74"/>
        <v>0</v>
      </c>
      <c r="J453" s="48"/>
      <c r="K453" s="198"/>
      <c r="L453" s="197"/>
      <c r="M453" s="40"/>
      <c r="N453" s="40"/>
      <c r="O453" s="177">
        <f t="shared" si="75"/>
        <v>0</v>
      </c>
      <c r="P453" s="48"/>
      <c r="Q453" s="198"/>
      <c r="R453" s="197"/>
      <c r="S453" s="40"/>
      <c r="T453" s="40"/>
      <c r="U453" s="177">
        <f t="shared" si="76"/>
        <v>0</v>
      </c>
      <c r="V453" s="48"/>
      <c r="W453" s="198"/>
      <c r="X453" s="199">
        <f t="shared" si="85"/>
        <v>0</v>
      </c>
      <c r="Y453" s="178" t="str">
        <f t="shared" si="83"/>
        <v/>
      </c>
      <c r="Z453" s="22">
        <f t="shared" si="77"/>
        <v>0</v>
      </c>
      <c r="AA453" s="22" t="str">
        <f t="shared" si="78"/>
        <v/>
      </c>
      <c r="AG453" s="43" t="b">
        <f t="shared" si="79"/>
        <v>0</v>
      </c>
      <c r="AH453" s="93" t="b">
        <f t="shared" si="80"/>
        <v>0</v>
      </c>
      <c r="AI453" s="130" t="str">
        <f t="shared" si="81"/>
        <v/>
      </c>
      <c r="AJ453" s="116">
        <f t="shared" si="82"/>
        <v>0</v>
      </c>
      <c r="AK453" s="130" t="str">
        <f t="shared" si="84"/>
        <v/>
      </c>
      <c r="AL453" s="110"/>
    </row>
    <row r="454" spans="2:38" x14ac:dyDescent="0.25">
      <c r="B454" s="25" t="str">
        <f>IFERROR(INDEX('1 - Project Details and Scoring'!$B$18:$B$501,(MATCH('2 - Planting Details'!$Z454,'1 - Project Details and Scoring'!$C$18:C$501,0))),"")</f>
        <v/>
      </c>
      <c r="C454" s="38"/>
      <c r="D454" s="25" t="str">
        <f>IFERROR(INDEX('1 - Project Details and Scoring'!$D$18:$D$501,(MATCH('2 - Planting Details'!$Z454,'1 - Project Details and Scoring'!$C$18:C$501,0))),"")</f>
        <v/>
      </c>
      <c r="E454" s="195"/>
      <c r="F454" s="196"/>
      <c r="G454" s="38"/>
      <c r="H454" s="38"/>
      <c r="I454" s="177">
        <f t="shared" si="74"/>
        <v>0</v>
      </c>
      <c r="J454" s="48"/>
      <c r="K454" s="198"/>
      <c r="L454" s="197"/>
      <c r="M454" s="40"/>
      <c r="N454" s="40"/>
      <c r="O454" s="177">
        <f t="shared" si="75"/>
        <v>0</v>
      </c>
      <c r="P454" s="48"/>
      <c r="Q454" s="198"/>
      <c r="R454" s="197"/>
      <c r="S454" s="40"/>
      <c r="T454" s="40"/>
      <c r="U454" s="177">
        <f t="shared" si="76"/>
        <v>0</v>
      </c>
      <c r="V454" s="48"/>
      <c r="W454" s="198"/>
      <c r="X454" s="199">
        <f t="shared" si="85"/>
        <v>0</v>
      </c>
      <c r="Y454" s="178" t="str">
        <f t="shared" si="83"/>
        <v/>
      </c>
      <c r="Z454" s="22">
        <f t="shared" si="77"/>
        <v>0</v>
      </c>
      <c r="AA454" s="22" t="str">
        <f t="shared" si="78"/>
        <v/>
      </c>
      <c r="AG454" s="43" t="b">
        <f t="shared" si="79"/>
        <v>0</v>
      </c>
      <c r="AH454" s="93" t="b">
        <f t="shared" si="80"/>
        <v>0</v>
      </c>
      <c r="AI454" s="130" t="str">
        <f t="shared" si="81"/>
        <v/>
      </c>
      <c r="AJ454" s="116">
        <f t="shared" si="82"/>
        <v>0</v>
      </c>
      <c r="AK454" s="130" t="str">
        <f t="shared" si="84"/>
        <v/>
      </c>
      <c r="AL454" s="110"/>
    </row>
    <row r="455" spans="2:38" x14ac:dyDescent="0.25">
      <c r="B455" s="25" t="str">
        <f>IFERROR(INDEX('1 - Project Details and Scoring'!$B$18:$B$501,(MATCH('2 - Planting Details'!$Z455,'1 - Project Details and Scoring'!$C$18:C$501,0))),"")</f>
        <v/>
      </c>
      <c r="C455" s="38"/>
      <c r="D455" s="25" t="str">
        <f>IFERROR(INDEX('1 - Project Details and Scoring'!$D$18:$D$501,(MATCH('2 - Planting Details'!$Z455,'1 - Project Details and Scoring'!$C$18:C$501,0))),"")</f>
        <v/>
      </c>
      <c r="E455" s="195"/>
      <c r="F455" s="196"/>
      <c r="G455" s="38"/>
      <c r="H455" s="38"/>
      <c r="I455" s="177">
        <f t="shared" si="74"/>
        <v>0</v>
      </c>
      <c r="J455" s="48"/>
      <c r="K455" s="198"/>
      <c r="L455" s="197"/>
      <c r="M455" s="40"/>
      <c r="N455" s="40"/>
      <c r="O455" s="177">
        <f t="shared" si="75"/>
        <v>0</v>
      </c>
      <c r="P455" s="48"/>
      <c r="Q455" s="198"/>
      <c r="R455" s="197"/>
      <c r="S455" s="40"/>
      <c r="T455" s="40"/>
      <c r="U455" s="177">
        <f t="shared" si="76"/>
        <v>0</v>
      </c>
      <c r="V455" s="48"/>
      <c r="W455" s="198"/>
      <c r="X455" s="199">
        <f t="shared" si="85"/>
        <v>0</v>
      </c>
      <c r="Y455" s="178" t="str">
        <f t="shared" si="83"/>
        <v/>
      </c>
      <c r="Z455" s="22">
        <f t="shared" si="77"/>
        <v>0</v>
      </c>
      <c r="AA455" s="22" t="str">
        <f t="shared" si="78"/>
        <v/>
      </c>
      <c r="AG455" s="43" t="b">
        <f t="shared" si="79"/>
        <v>0</v>
      </c>
      <c r="AH455" s="93" t="b">
        <f t="shared" si="80"/>
        <v>0</v>
      </c>
      <c r="AI455" s="130" t="str">
        <f t="shared" si="81"/>
        <v/>
      </c>
      <c r="AJ455" s="116">
        <f t="shared" si="82"/>
        <v>0</v>
      </c>
      <c r="AK455" s="130" t="str">
        <f t="shared" si="84"/>
        <v/>
      </c>
      <c r="AL455" s="110"/>
    </row>
    <row r="456" spans="2:38" x14ac:dyDescent="0.25">
      <c r="B456" s="25" t="str">
        <f>IFERROR(INDEX('1 - Project Details and Scoring'!$B$18:$B$501,(MATCH('2 - Planting Details'!$Z456,'1 - Project Details and Scoring'!$C$18:C$501,0))),"")</f>
        <v/>
      </c>
      <c r="C456" s="38"/>
      <c r="D456" s="25" t="str">
        <f>IFERROR(INDEX('1 - Project Details and Scoring'!$D$18:$D$501,(MATCH('2 - Planting Details'!$Z456,'1 - Project Details and Scoring'!$C$18:C$501,0))),"")</f>
        <v/>
      </c>
      <c r="E456" s="195"/>
      <c r="F456" s="196"/>
      <c r="G456" s="38"/>
      <c r="H456" s="38"/>
      <c r="I456" s="177">
        <f t="shared" si="74"/>
        <v>0</v>
      </c>
      <c r="J456" s="48"/>
      <c r="K456" s="198"/>
      <c r="L456" s="197"/>
      <c r="M456" s="40"/>
      <c r="N456" s="40"/>
      <c r="O456" s="177">
        <f t="shared" si="75"/>
        <v>0</v>
      </c>
      <c r="P456" s="48"/>
      <c r="Q456" s="198"/>
      <c r="R456" s="197"/>
      <c r="S456" s="40"/>
      <c r="T456" s="40"/>
      <c r="U456" s="177">
        <f t="shared" si="76"/>
        <v>0</v>
      </c>
      <c r="V456" s="48"/>
      <c r="W456" s="198"/>
      <c r="X456" s="199">
        <f t="shared" si="85"/>
        <v>0</v>
      </c>
      <c r="Y456" s="178" t="str">
        <f t="shared" si="83"/>
        <v/>
      </c>
      <c r="Z456" s="22">
        <f t="shared" si="77"/>
        <v>0</v>
      </c>
      <c r="AA456" s="22" t="str">
        <f t="shared" si="78"/>
        <v/>
      </c>
      <c r="AG456" s="43" t="b">
        <f t="shared" si="79"/>
        <v>0</v>
      </c>
      <c r="AH456" s="93" t="b">
        <f t="shared" si="80"/>
        <v>0</v>
      </c>
      <c r="AI456" s="130" t="str">
        <f t="shared" si="81"/>
        <v/>
      </c>
      <c r="AJ456" s="116">
        <f t="shared" si="82"/>
        <v>0</v>
      </c>
      <c r="AK456" s="130" t="str">
        <f t="shared" si="84"/>
        <v/>
      </c>
      <c r="AL456" s="110"/>
    </row>
    <row r="457" spans="2:38" x14ac:dyDescent="0.25">
      <c r="B457" s="25" t="str">
        <f>IFERROR(INDEX('1 - Project Details and Scoring'!$B$18:$B$501,(MATCH('2 - Planting Details'!$Z457,'1 - Project Details and Scoring'!$C$18:C$501,0))),"")</f>
        <v/>
      </c>
      <c r="C457" s="38"/>
      <c r="D457" s="25" t="str">
        <f>IFERROR(INDEX('1 - Project Details and Scoring'!$D$18:$D$501,(MATCH('2 - Planting Details'!$Z457,'1 - Project Details and Scoring'!$C$18:C$501,0))),"")</f>
        <v/>
      </c>
      <c r="E457" s="195"/>
      <c r="F457" s="196"/>
      <c r="G457" s="38"/>
      <c r="H457" s="38"/>
      <c r="I457" s="177">
        <f t="shared" si="74"/>
        <v>0</v>
      </c>
      <c r="J457" s="48"/>
      <c r="K457" s="198"/>
      <c r="L457" s="197"/>
      <c r="M457" s="40"/>
      <c r="N457" s="40"/>
      <c r="O457" s="177">
        <f t="shared" si="75"/>
        <v>0</v>
      </c>
      <c r="P457" s="48"/>
      <c r="Q457" s="198"/>
      <c r="R457" s="197"/>
      <c r="S457" s="40"/>
      <c r="T457" s="40"/>
      <c r="U457" s="177">
        <f t="shared" si="76"/>
        <v>0</v>
      </c>
      <c r="V457" s="48"/>
      <c r="W457" s="198"/>
      <c r="X457" s="199">
        <f t="shared" si="85"/>
        <v>0</v>
      </c>
      <c r="Y457" s="178" t="str">
        <f t="shared" si="83"/>
        <v/>
      </c>
      <c r="Z457" s="22">
        <f t="shared" si="77"/>
        <v>0</v>
      </c>
      <c r="AA457" s="22" t="str">
        <f t="shared" si="78"/>
        <v/>
      </c>
      <c r="AG457" s="43" t="b">
        <f t="shared" si="79"/>
        <v>0</v>
      </c>
      <c r="AH457" s="93" t="b">
        <f t="shared" si="80"/>
        <v>0</v>
      </c>
      <c r="AI457" s="130" t="str">
        <f t="shared" si="81"/>
        <v/>
      </c>
      <c r="AJ457" s="116">
        <f t="shared" si="82"/>
        <v>0</v>
      </c>
      <c r="AK457" s="130" t="str">
        <f t="shared" si="84"/>
        <v/>
      </c>
      <c r="AL457" s="110"/>
    </row>
    <row r="458" spans="2:38" x14ac:dyDescent="0.25">
      <c r="B458" s="25" t="str">
        <f>IFERROR(INDEX('1 - Project Details and Scoring'!$B$18:$B$501,(MATCH('2 - Planting Details'!$Z458,'1 - Project Details and Scoring'!$C$18:C$501,0))),"")</f>
        <v/>
      </c>
      <c r="C458" s="38"/>
      <c r="D458" s="25" t="str">
        <f>IFERROR(INDEX('1 - Project Details and Scoring'!$D$18:$D$501,(MATCH('2 - Planting Details'!$Z458,'1 - Project Details and Scoring'!$C$18:C$501,0))),"")</f>
        <v/>
      </c>
      <c r="E458" s="195"/>
      <c r="F458" s="196"/>
      <c r="G458" s="38"/>
      <c r="H458" s="38"/>
      <c r="I458" s="177">
        <f t="shared" si="74"/>
        <v>0</v>
      </c>
      <c r="J458" s="48"/>
      <c r="K458" s="198"/>
      <c r="L458" s="197"/>
      <c r="M458" s="40"/>
      <c r="N458" s="40"/>
      <c r="O458" s="177">
        <f t="shared" si="75"/>
        <v>0</v>
      </c>
      <c r="P458" s="48"/>
      <c r="Q458" s="198"/>
      <c r="R458" s="197"/>
      <c r="S458" s="40"/>
      <c r="T458" s="40"/>
      <c r="U458" s="177">
        <f t="shared" si="76"/>
        <v>0</v>
      </c>
      <c r="V458" s="48"/>
      <c r="W458" s="198"/>
      <c r="X458" s="199">
        <f t="shared" si="85"/>
        <v>0</v>
      </c>
      <c r="Y458" s="178" t="str">
        <f t="shared" si="83"/>
        <v/>
      </c>
      <c r="Z458" s="22">
        <f t="shared" si="77"/>
        <v>0</v>
      </c>
      <c r="AA458" s="22" t="str">
        <f t="shared" si="78"/>
        <v/>
      </c>
      <c r="AG458" s="43" t="b">
        <f t="shared" si="79"/>
        <v>0</v>
      </c>
      <c r="AH458" s="93" t="b">
        <f t="shared" si="80"/>
        <v>0</v>
      </c>
      <c r="AI458" s="130" t="str">
        <f t="shared" si="81"/>
        <v/>
      </c>
      <c r="AJ458" s="116">
        <f t="shared" si="82"/>
        <v>0</v>
      </c>
      <c r="AK458" s="130" t="str">
        <f t="shared" si="84"/>
        <v/>
      </c>
      <c r="AL458" s="110"/>
    </row>
    <row r="459" spans="2:38" x14ac:dyDescent="0.25">
      <c r="B459" s="25" t="str">
        <f>IFERROR(INDEX('1 - Project Details and Scoring'!$B$18:$B$501,(MATCH('2 - Planting Details'!$Z459,'1 - Project Details and Scoring'!$C$18:C$501,0))),"")</f>
        <v/>
      </c>
      <c r="C459" s="38"/>
      <c r="D459" s="25" t="str">
        <f>IFERROR(INDEX('1 - Project Details and Scoring'!$D$18:$D$501,(MATCH('2 - Planting Details'!$Z459,'1 - Project Details and Scoring'!$C$18:C$501,0))),"")</f>
        <v/>
      </c>
      <c r="E459" s="195"/>
      <c r="F459" s="196"/>
      <c r="G459" s="38"/>
      <c r="H459" s="38"/>
      <c r="I459" s="177">
        <f t="shared" si="74"/>
        <v>0</v>
      </c>
      <c r="J459" s="48"/>
      <c r="K459" s="198"/>
      <c r="L459" s="197"/>
      <c r="M459" s="40"/>
      <c r="N459" s="40"/>
      <c r="O459" s="177">
        <f t="shared" si="75"/>
        <v>0</v>
      </c>
      <c r="P459" s="48"/>
      <c r="Q459" s="198"/>
      <c r="R459" s="197"/>
      <c r="S459" s="40"/>
      <c r="T459" s="40"/>
      <c r="U459" s="177">
        <f t="shared" si="76"/>
        <v>0</v>
      </c>
      <c r="V459" s="48"/>
      <c r="W459" s="198"/>
      <c r="X459" s="199">
        <f t="shared" si="85"/>
        <v>0</v>
      </c>
      <c r="Y459" s="178" t="str">
        <f t="shared" si="83"/>
        <v/>
      </c>
      <c r="Z459" s="22">
        <f t="shared" si="77"/>
        <v>0</v>
      </c>
      <c r="AA459" s="22" t="str">
        <f t="shared" si="78"/>
        <v/>
      </c>
      <c r="AG459" s="43" t="b">
        <f t="shared" si="79"/>
        <v>0</v>
      </c>
      <c r="AH459" s="93" t="b">
        <f t="shared" si="80"/>
        <v>0</v>
      </c>
      <c r="AI459" s="130" t="str">
        <f t="shared" si="81"/>
        <v/>
      </c>
      <c r="AJ459" s="116">
        <f t="shared" si="82"/>
        <v>0</v>
      </c>
      <c r="AK459" s="130" t="str">
        <f t="shared" si="84"/>
        <v/>
      </c>
      <c r="AL459" s="110"/>
    </row>
    <row r="460" spans="2:38" x14ac:dyDescent="0.25">
      <c r="B460" s="25" t="str">
        <f>IFERROR(INDEX('1 - Project Details and Scoring'!$B$18:$B$501,(MATCH('2 - Planting Details'!$Z460,'1 - Project Details and Scoring'!$C$18:C$501,0))),"")</f>
        <v/>
      </c>
      <c r="C460" s="38"/>
      <c r="D460" s="25" t="str">
        <f>IFERROR(INDEX('1 - Project Details and Scoring'!$D$18:$D$501,(MATCH('2 - Planting Details'!$Z460,'1 - Project Details and Scoring'!$C$18:C$501,0))),"")</f>
        <v/>
      </c>
      <c r="E460" s="195"/>
      <c r="F460" s="196"/>
      <c r="G460" s="38"/>
      <c r="H460" s="38"/>
      <c r="I460" s="177">
        <f t="shared" si="74"/>
        <v>0</v>
      </c>
      <c r="J460" s="48"/>
      <c r="K460" s="198"/>
      <c r="L460" s="197"/>
      <c r="M460" s="40"/>
      <c r="N460" s="40"/>
      <c r="O460" s="177">
        <f t="shared" si="75"/>
        <v>0</v>
      </c>
      <c r="P460" s="48"/>
      <c r="Q460" s="198"/>
      <c r="R460" s="197"/>
      <c r="S460" s="40"/>
      <c r="T460" s="40"/>
      <c r="U460" s="177">
        <f t="shared" si="76"/>
        <v>0</v>
      </c>
      <c r="V460" s="48"/>
      <c r="W460" s="198"/>
      <c r="X460" s="199">
        <f t="shared" si="85"/>
        <v>0</v>
      </c>
      <c r="Y460" s="178" t="str">
        <f t="shared" si="83"/>
        <v/>
      </c>
      <c r="Z460" s="22">
        <f t="shared" si="77"/>
        <v>0</v>
      </c>
      <c r="AA460" s="22" t="str">
        <f t="shared" si="78"/>
        <v/>
      </c>
      <c r="AG460" s="43" t="b">
        <f t="shared" si="79"/>
        <v>0</v>
      </c>
      <c r="AH460" s="93" t="b">
        <f t="shared" si="80"/>
        <v>0</v>
      </c>
      <c r="AI460" s="130" t="str">
        <f t="shared" si="81"/>
        <v/>
      </c>
      <c r="AJ460" s="116">
        <f t="shared" si="82"/>
        <v>0</v>
      </c>
      <c r="AK460" s="130" t="str">
        <f t="shared" si="84"/>
        <v/>
      </c>
      <c r="AL460" s="110"/>
    </row>
    <row r="461" spans="2:38" x14ac:dyDescent="0.25">
      <c r="B461" s="25" t="str">
        <f>IFERROR(INDEX('1 - Project Details and Scoring'!$B$18:$B$501,(MATCH('2 - Planting Details'!$Z461,'1 - Project Details and Scoring'!$C$18:C$501,0))),"")</f>
        <v/>
      </c>
      <c r="C461" s="38"/>
      <c r="D461" s="25" t="str">
        <f>IFERROR(INDEX('1 - Project Details and Scoring'!$D$18:$D$501,(MATCH('2 - Planting Details'!$Z461,'1 - Project Details and Scoring'!$C$18:C$501,0))),"")</f>
        <v/>
      </c>
      <c r="E461" s="195"/>
      <c r="F461" s="196"/>
      <c r="G461" s="38"/>
      <c r="H461" s="38"/>
      <c r="I461" s="177">
        <f t="shared" si="74"/>
        <v>0</v>
      </c>
      <c r="J461" s="48"/>
      <c r="K461" s="198"/>
      <c r="L461" s="197"/>
      <c r="M461" s="40"/>
      <c r="N461" s="40"/>
      <c r="O461" s="177">
        <f t="shared" si="75"/>
        <v>0</v>
      </c>
      <c r="P461" s="48"/>
      <c r="Q461" s="198"/>
      <c r="R461" s="197"/>
      <c r="S461" s="40"/>
      <c r="T461" s="40"/>
      <c r="U461" s="177">
        <f t="shared" si="76"/>
        <v>0</v>
      </c>
      <c r="V461" s="48"/>
      <c r="W461" s="198"/>
      <c r="X461" s="199">
        <f t="shared" si="85"/>
        <v>0</v>
      </c>
      <c r="Y461" s="178" t="str">
        <f t="shared" si="83"/>
        <v/>
      </c>
      <c r="Z461" s="22">
        <f t="shared" si="77"/>
        <v>0</v>
      </c>
      <c r="AA461" s="22" t="str">
        <f t="shared" si="78"/>
        <v/>
      </c>
      <c r="AG461" s="43" t="b">
        <f t="shared" si="79"/>
        <v>0</v>
      </c>
      <c r="AH461" s="93" t="b">
        <f t="shared" si="80"/>
        <v>0</v>
      </c>
      <c r="AI461" s="130" t="str">
        <f t="shared" si="81"/>
        <v/>
      </c>
      <c r="AJ461" s="116">
        <f t="shared" si="82"/>
        <v>0</v>
      </c>
      <c r="AK461" s="130" t="str">
        <f t="shared" si="84"/>
        <v/>
      </c>
      <c r="AL461" s="110"/>
    </row>
    <row r="462" spans="2:38" x14ac:dyDescent="0.25">
      <c r="B462" s="25" t="str">
        <f>IFERROR(INDEX('1 - Project Details and Scoring'!$B$18:$B$501,(MATCH('2 - Planting Details'!$Z462,'1 - Project Details and Scoring'!$C$18:C$501,0))),"")</f>
        <v/>
      </c>
      <c r="C462" s="38"/>
      <c r="D462" s="25" t="str">
        <f>IFERROR(INDEX('1 - Project Details and Scoring'!$D$18:$D$501,(MATCH('2 - Planting Details'!$Z462,'1 - Project Details and Scoring'!$C$18:C$501,0))),"")</f>
        <v/>
      </c>
      <c r="E462" s="195"/>
      <c r="F462" s="196"/>
      <c r="G462" s="38"/>
      <c r="H462" s="38"/>
      <c r="I462" s="177">
        <f t="shared" si="74"/>
        <v>0</v>
      </c>
      <c r="J462" s="48"/>
      <c r="K462" s="198"/>
      <c r="L462" s="197"/>
      <c r="M462" s="40"/>
      <c r="N462" s="40"/>
      <c r="O462" s="177">
        <f t="shared" si="75"/>
        <v>0</v>
      </c>
      <c r="P462" s="48"/>
      <c r="Q462" s="198"/>
      <c r="R462" s="197"/>
      <c r="S462" s="40"/>
      <c r="T462" s="40"/>
      <c r="U462" s="177">
        <f t="shared" si="76"/>
        <v>0</v>
      </c>
      <c r="V462" s="48"/>
      <c r="W462" s="198"/>
      <c r="X462" s="199">
        <f t="shared" si="85"/>
        <v>0</v>
      </c>
      <c r="Y462" s="178" t="str">
        <f t="shared" si="83"/>
        <v/>
      </c>
      <c r="Z462" s="22">
        <f t="shared" si="77"/>
        <v>0</v>
      </c>
      <c r="AA462" s="22" t="str">
        <f t="shared" si="78"/>
        <v/>
      </c>
      <c r="AG462" s="43" t="b">
        <f t="shared" si="79"/>
        <v>0</v>
      </c>
      <c r="AH462" s="93" t="b">
        <f t="shared" si="80"/>
        <v>0</v>
      </c>
      <c r="AI462" s="130" t="str">
        <f t="shared" si="81"/>
        <v/>
      </c>
      <c r="AJ462" s="116">
        <f t="shared" si="82"/>
        <v>0</v>
      </c>
      <c r="AK462" s="130" t="str">
        <f t="shared" si="84"/>
        <v/>
      </c>
      <c r="AL462" s="110"/>
    </row>
    <row r="463" spans="2:38" x14ac:dyDescent="0.25">
      <c r="B463" s="25" t="str">
        <f>IFERROR(INDEX('1 - Project Details and Scoring'!$B$18:$B$501,(MATCH('2 - Planting Details'!$Z463,'1 - Project Details and Scoring'!$C$18:C$501,0))),"")</f>
        <v/>
      </c>
      <c r="C463" s="38"/>
      <c r="D463" s="25" t="str">
        <f>IFERROR(INDEX('1 - Project Details and Scoring'!$D$18:$D$501,(MATCH('2 - Planting Details'!$Z463,'1 - Project Details and Scoring'!$C$18:C$501,0))),"")</f>
        <v/>
      </c>
      <c r="E463" s="195"/>
      <c r="F463" s="196"/>
      <c r="G463" s="38"/>
      <c r="H463" s="38"/>
      <c r="I463" s="177">
        <f t="shared" si="74"/>
        <v>0</v>
      </c>
      <c r="J463" s="48"/>
      <c r="K463" s="198"/>
      <c r="L463" s="197"/>
      <c r="M463" s="40"/>
      <c r="N463" s="40"/>
      <c r="O463" s="177">
        <f t="shared" si="75"/>
        <v>0</v>
      </c>
      <c r="P463" s="48"/>
      <c r="Q463" s="198"/>
      <c r="R463" s="197"/>
      <c r="S463" s="40"/>
      <c r="T463" s="40"/>
      <c r="U463" s="177">
        <f t="shared" si="76"/>
        <v>0</v>
      </c>
      <c r="V463" s="48"/>
      <c r="W463" s="198"/>
      <c r="X463" s="199">
        <f t="shared" si="85"/>
        <v>0</v>
      </c>
      <c r="Y463" s="178" t="str">
        <f t="shared" si="83"/>
        <v/>
      </c>
      <c r="Z463" s="22">
        <f t="shared" si="77"/>
        <v>0</v>
      </c>
      <c r="AA463" s="22" t="str">
        <f t="shared" si="78"/>
        <v/>
      </c>
      <c r="AG463" s="43" t="b">
        <f t="shared" si="79"/>
        <v>0</v>
      </c>
      <c r="AH463" s="93" t="b">
        <f t="shared" si="80"/>
        <v>0</v>
      </c>
      <c r="AI463" s="130" t="str">
        <f t="shared" si="81"/>
        <v/>
      </c>
      <c r="AJ463" s="116">
        <f t="shared" si="82"/>
        <v>0</v>
      </c>
      <c r="AK463" s="130" t="str">
        <f t="shared" si="84"/>
        <v/>
      </c>
      <c r="AL463" s="110"/>
    </row>
    <row r="464" spans="2:38" x14ac:dyDescent="0.25">
      <c r="B464" s="25" t="str">
        <f>IFERROR(INDEX('1 - Project Details and Scoring'!$B$18:$B$501,(MATCH('2 - Planting Details'!$Z464,'1 - Project Details and Scoring'!$C$18:C$501,0))),"")</f>
        <v/>
      </c>
      <c r="C464" s="38"/>
      <c r="D464" s="25" t="str">
        <f>IFERROR(INDEX('1 - Project Details and Scoring'!$D$18:$D$501,(MATCH('2 - Planting Details'!$Z464,'1 - Project Details and Scoring'!$C$18:C$501,0))),"")</f>
        <v/>
      </c>
      <c r="E464" s="195"/>
      <c r="F464" s="196"/>
      <c r="G464" s="38"/>
      <c r="H464" s="38"/>
      <c r="I464" s="177">
        <f t="shared" si="74"/>
        <v>0</v>
      </c>
      <c r="J464" s="48"/>
      <c r="K464" s="198"/>
      <c r="L464" s="197"/>
      <c r="M464" s="40"/>
      <c r="N464" s="40"/>
      <c r="O464" s="177">
        <f t="shared" si="75"/>
        <v>0</v>
      </c>
      <c r="P464" s="48"/>
      <c r="Q464" s="198"/>
      <c r="R464" s="197"/>
      <c r="S464" s="40"/>
      <c r="T464" s="40"/>
      <c r="U464" s="177">
        <f t="shared" si="76"/>
        <v>0</v>
      </c>
      <c r="V464" s="48"/>
      <c r="W464" s="198"/>
      <c r="X464" s="199">
        <f t="shared" si="85"/>
        <v>0</v>
      </c>
      <c r="Y464" s="178" t="str">
        <f t="shared" si="83"/>
        <v/>
      </c>
      <c r="Z464" s="22">
        <f t="shared" si="77"/>
        <v>0</v>
      </c>
      <c r="AA464" s="22" t="str">
        <f t="shared" si="78"/>
        <v/>
      </c>
      <c r="AG464" s="43" t="b">
        <f t="shared" si="79"/>
        <v>0</v>
      </c>
      <c r="AH464" s="93" t="b">
        <f t="shared" si="80"/>
        <v>0</v>
      </c>
      <c r="AI464" s="130" t="str">
        <f t="shared" si="81"/>
        <v/>
      </c>
      <c r="AJ464" s="116">
        <f t="shared" si="82"/>
        <v>0</v>
      </c>
      <c r="AK464" s="130" t="str">
        <f t="shared" si="84"/>
        <v/>
      </c>
      <c r="AL464" s="110"/>
    </row>
    <row r="465" spans="2:38" x14ac:dyDescent="0.25">
      <c r="B465" s="25" t="str">
        <f>IFERROR(INDEX('1 - Project Details and Scoring'!$B$18:$B$501,(MATCH('2 - Planting Details'!$Z465,'1 - Project Details and Scoring'!$C$18:C$501,0))),"")</f>
        <v/>
      </c>
      <c r="C465" s="38"/>
      <c r="D465" s="25" t="str">
        <f>IFERROR(INDEX('1 - Project Details and Scoring'!$D$18:$D$501,(MATCH('2 - Planting Details'!$Z465,'1 - Project Details and Scoring'!$C$18:C$501,0))),"")</f>
        <v/>
      </c>
      <c r="E465" s="195"/>
      <c r="F465" s="196"/>
      <c r="G465" s="38"/>
      <c r="H465" s="38"/>
      <c r="I465" s="177">
        <f t="shared" si="74"/>
        <v>0</v>
      </c>
      <c r="J465" s="48"/>
      <c r="K465" s="198"/>
      <c r="L465" s="197"/>
      <c r="M465" s="40"/>
      <c r="N465" s="40"/>
      <c r="O465" s="177">
        <f t="shared" si="75"/>
        <v>0</v>
      </c>
      <c r="P465" s="48"/>
      <c r="Q465" s="198"/>
      <c r="R465" s="197"/>
      <c r="S465" s="40"/>
      <c r="T465" s="40"/>
      <c r="U465" s="177">
        <f t="shared" si="76"/>
        <v>0</v>
      </c>
      <c r="V465" s="48"/>
      <c r="W465" s="198"/>
      <c r="X465" s="199">
        <f t="shared" si="85"/>
        <v>0</v>
      </c>
      <c r="Y465" s="178" t="str">
        <f t="shared" si="83"/>
        <v/>
      </c>
      <c r="Z465" s="22">
        <f t="shared" si="77"/>
        <v>0</v>
      </c>
      <c r="AA465" s="22" t="str">
        <f t="shared" si="78"/>
        <v/>
      </c>
      <c r="AG465" s="43" t="b">
        <f t="shared" si="79"/>
        <v>0</v>
      </c>
      <c r="AH465" s="93" t="b">
        <f t="shared" si="80"/>
        <v>0</v>
      </c>
      <c r="AI465" s="130" t="str">
        <f t="shared" si="81"/>
        <v/>
      </c>
      <c r="AJ465" s="116">
        <f t="shared" si="82"/>
        <v>0</v>
      </c>
      <c r="AK465" s="130" t="str">
        <f t="shared" si="84"/>
        <v/>
      </c>
      <c r="AL465" s="110"/>
    </row>
    <row r="466" spans="2:38" x14ac:dyDescent="0.25">
      <c r="B466" s="25" t="str">
        <f>IFERROR(INDEX('1 - Project Details and Scoring'!$B$18:$B$501,(MATCH('2 - Planting Details'!$Z466,'1 - Project Details and Scoring'!$C$18:C$501,0))),"")</f>
        <v/>
      </c>
      <c r="C466" s="38"/>
      <c r="D466" s="25" t="str">
        <f>IFERROR(INDEX('1 - Project Details and Scoring'!$D$18:$D$501,(MATCH('2 - Planting Details'!$Z466,'1 - Project Details and Scoring'!$C$18:C$501,0))),"")</f>
        <v/>
      </c>
      <c r="E466" s="195"/>
      <c r="F466" s="196"/>
      <c r="G466" s="38"/>
      <c r="H466" s="38"/>
      <c r="I466" s="177">
        <f t="shared" ref="I466:I501" si="86">F466*Standard</f>
        <v>0</v>
      </c>
      <c r="J466" s="48"/>
      <c r="K466" s="198"/>
      <c r="L466" s="197"/>
      <c r="M466" s="40"/>
      <c r="N466" s="40"/>
      <c r="O466" s="177">
        <f t="shared" ref="O466:O501" si="87">L466*Feather</f>
        <v>0</v>
      </c>
      <c r="P466" s="48"/>
      <c r="Q466" s="198"/>
      <c r="R466" s="197"/>
      <c r="S466" s="40"/>
      <c r="T466" s="40"/>
      <c r="U466" s="177">
        <f t="shared" ref="U466:U501" si="88">R466*Whip</f>
        <v>0</v>
      </c>
      <c r="V466" s="48"/>
      <c r="W466" s="198"/>
      <c r="X466" s="199">
        <f t="shared" si="85"/>
        <v>0</v>
      </c>
      <c r="Y466" s="178" t="str">
        <f t="shared" si="83"/>
        <v/>
      </c>
      <c r="Z466" s="22">
        <f t="shared" ref="Z466:Z495" si="89">C466</f>
        <v>0</v>
      </c>
      <c r="AA466" s="22" t="str">
        <f t="shared" ref="AA466:AA495" si="90">D466</f>
        <v/>
      </c>
      <c r="AG466" s="43" t="b">
        <f t="shared" ref="AG466:AG501" si="91">IF(F466&gt;0,
IF(F466&lt;10,"Error",
IF(F466&gt;=10,"Yes",
"")))</f>
        <v>0</v>
      </c>
      <c r="AH466" s="93" t="b">
        <f t="shared" ref="AH466:AH501" si="92">IF(SUM(L466,R466)&gt;0,
IF(SUM(L466,R466)&gt;=150,"Yes",
IF(SUM(L466,R466)&lt;150,"Error",
"")))</f>
        <v>0</v>
      </c>
      <c r="AI466" s="130" t="str">
        <f t="shared" ref="AI466:AI501" si="93">IF(AND($AG466="Error",$AH466="Error"),Standard_And_Small_Tree_Error,
IF(AG466="Error",Standard_Tree_Error,
IF(AH466="Error",Small_Tree_Error,
IF(AG466="Yes","Yes",
IF(AH466="Yes","Yes","")))))</f>
        <v/>
      </c>
      <c r="AJ466" s="116">
        <f t="shared" ref="AJ466:AJ501" si="94">((L466*M466*N466)+(R466*S466*T466))/10000</f>
        <v>0</v>
      </c>
      <c r="AK466" s="130" t="str">
        <f t="shared" si="84"/>
        <v/>
      </c>
      <c r="AL466" s="110"/>
    </row>
    <row r="467" spans="2:38" x14ac:dyDescent="0.25">
      <c r="B467" s="25" t="str">
        <f>IFERROR(INDEX('1 - Project Details and Scoring'!$B$18:$B$501,(MATCH('2 - Planting Details'!$Z467,'1 - Project Details and Scoring'!$C$18:C$501,0))),"")</f>
        <v/>
      </c>
      <c r="C467" s="38"/>
      <c r="D467" s="25" t="str">
        <f>IFERROR(INDEX('1 - Project Details and Scoring'!$D$18:$D$501,(MATCH('2 - Planting Details'!$Z467,'1 - Project Details and Scoring'!$C$18:C$501,0))),"")</f>
        <v/>
      </c>
      <c r="E467" s="195"/>
      <c r="F467" s="196"/>
      <c r="G467" s="38"/>
      <c r="H467" s="38"/>
      <c r="I467" s="177">
        <f t="shared" si="86"/>
        <v>0</v>
      </c>
      <c r="J467" s="48"/>
      <c r="K467" s="198"/>
      <c r="L467" s="197"/>
      <c r="M467" s="40"/>
      <c r="N467" s="40"/>
      <c r="O467" s="177">
        <f t="shared" si="87"/>
        <v>0</v>
      </c>
      <c r="P467" s="48"/>
      <c r="Q467" s="198"/>
      <c r="R467" s="197"/>
      <c r="S467" s="40"/>
      <c r="T467" s="40"/>
      <c r="U467" s="177">
        <f t="shared" si="88"/>
        <v>0</v>
      </c>
      <c r="V467" s="48"/>
      <c r="W467" s="198"/>
      <c r="X467" s="199">
        <f t="shared" si="85"/>
        <v>0</v>
      </c>
      <c r="Y467" s="178" t="str">
        <f t="shared" ref="Y467:Y501" si="95">IF(AL467=FALSE,"",AL467)</f>
        <v/>
      </c>
      <c r="Z467" s="22">
        <f t="shared" si="89"/>
        <v>0</v>
      </c>
      <c r="AA467" s="22" t="str">
        <f t="shared" si="90"/>
        <v/>
      </c>
      <c r="AG467" s="43" t="b">
        <f t="shared" si="91"/>
        <v>0</v>
      </c>
      <c r="AH467" s="93" t="b">
        <f t="shared" si="92"/>
        <v>0</v>
      </c>
      <c r="AI467" s="130" t="str">
        <f t="shared" si="93"/>
        <v/>
      </c>
      <c r="AJ467" s="116">
        <f t="shared" si="94"/>
        <v>0</v>
      </c>
      <c r="AK467" s="130" t="str">
        <f t="shared" ref="AK467:AK501" si="96">IF(AJ467=0,"",
IF(AJ467&lt;0.5,"Yes",$AE$20))</f>
        <v/>
      </c>
      <c r="AL467" s="110"/>
    </row>
    <row r="468" spans="2:38" x14ac:dyDescent="0.25">
      <c r="B468" s="25" t="str">
        <f>IFERROR(INDEX('1 - Project Details and Scoring'!$B$18:$B$501,(MATCH('2 - Planting Details'!$Z468,'1 - Project Details and Scoring'!$C$18:C$501,0))),"")</f>
        <v/>
      </c>
      <c r="C468" s="38"/>
      <c r="D468" s="25" t="str">
        <f>IFERROR(INDEX('1 - Project Details and Scoring'!$D$18:$D$501,(MATCH('2 - Planting Details'!$Z468,'1 - Project Details and Scoring'!$C$18:C$501,0))),"")</f>
        <v/>
      </c>
      <c r="E468" s="195"/>
      <c r="F468" s="196"/>
      <c r="G468" s="38"/>
      <c r="H468" s="38"/>
      <c r="I468" s="177">
        <f t="shared" si="86"/>
        <v>0</v>
      </c>
      <c r="J468" s="48"/>
      <c r="K468" s="198"/>
      <c r="L468" s="197"/>
      <c r="M468" s="40"/>
      <c r="N468" s="40"/>
      <c r="O468" s="177">
        <f t="shared" si="87"/>
        <v>0</v>
      </c>
      <c r="P468" s="48"/>
      <c r="Q468" s="198"/>
      <c r="R468" s="197"/>
      <c r="S468" s="40"/>
      <c r="T468" s="40"/>
      <c r="U468" s="177">
        <f t="shared" si="88"/>
        <v>0</v>
      </c>
      <c r="V468" s="48"/>
      <c r="W468" s="198"/>
      <c r="X468" s="199">
        <f t="shared" si="85"/>
        <v>0</v>
      </c>
      <c r="Y468" s="178" t="str">
        <f t="shared" si="95"/>
        <v/>
      </c>
      <c r="Z468" s="22">
        <f t="shared" si="89"/>
        <v>0</v>
      </c>
      <c r="AA468" s="22" t="str">
        <f t="shared" si="90"/>
        <v/>
      </c>
      <c r="AG468" s="43" t="b">
        <f t="shared" si="91"/>
        <v>0</v>
      </c>
      <c r="AH468" s="93" t="b">
        <f t="shared" si="92"/>
        <v>0</v>
      </c>
      <c r="AI468" s="130" t="str">
        <f t="shared" si="93"/>
        <v/>
      </c>
      <c r="AJ468" s="116">
        <f t="shared" si="94"/>
        <v>0</v>
      </c>
      <c r="AK468" s="130" t="str">
        <f t="shared" si="96"/>
        <v/>
      </c>
      <c r="AL468" s="110"/>
    </row>
    <row r="469" spans="2:38" x14ac:dyDescent="0.25">
      <c r="B469" s="25" t="str">
        <f>IFERROR(INDEX('1 - Project Details and Scoring'!$B$18:$B$501,(MATCH('2 - Planting Details'!$Z469,'1 - Project Details and Scoring'!$C$18:C$501,0))),"")</f>
        <v/>
      </c>
      <c r="C469" s="38"/>
      <c r="D469" s="25" t="str">
        <f>IFERROR(INDEX('1 - Project Details and Scoring'!$D$18:$D$501,(MATCH('2 - Planting Details'!$Z469,'1 - Project Details and Scoring'!$C$18:C$501,0))),"")</f>
        <v/>
      </c>
      <c r="E469" s="195"/>
      <c r="F469" s="196"/>
      <c r="G469" s="38"/>
      <c r="H469" s="38"/>
      <c r="I469" s="177">
        <f t="shared" si="86"/>
        <v>0</v>
      </c>
      <c r="J469" s="48"/>
      <c r="K469" s="198"/>
      <c r="L469" s="197"/>
      <c r="M469" s="40"/>
      <c r="N469" s="40"/>
      <c r="O469" s="177">
        <f t="shared" si="87"/>
        <v>0</v>
      </c>
      <c r="P469" s="48"/>
      <c r="Q469" s="198"/>
      <c r="R469" s="197"/>
      <c r="S469" s="40"/>
      <c r="T469" s="40"/>
      <c r="U469" s="177">
        <f t="shared" si="88"/>
        <v>0</v>
      </c>
      <c r="V469" s="48"/>
      <c r="W469" s="198"/>
      <c r="X469" s="199">
        <f t="shared" si="85"/>
        <v>0</v>
      </c>
      <c r="Y469" s="178" t="str">
        <f t="shared" si="95"/>
        <v/>
      </c>
      <c r="Z469" s="22">
        <f t="shared" si="89"/>
        <v>0</v>
      </c>
      <c r="AA469" s="22" t="str">
        <f t="shared" si="90"/>
        <v/>
      </c>
      <c r="AG469" s="43" t="b">
        <f t="shared" si="91"/>
        <v>0</v>
      </c>
      <c r="AH469" s="93" t="b">
        <f t="shared" si="92"/>
        <v>0</v>
      </c>
      <c r="AI469" s="130" t="str">
        <f t="shared" si="93"/>
        <v/>
      </c>
      <c r="AJ469" s="116">
        <f t="shared" si="94"/>
        <v>0</v>
      </c>
      <c r="AK469" s="130" t="str">
        <f t="shared" si="96"/>
        <v/>
      </c>
      <c r="AL469" s="110"/>
    </row>
    <row r="470" spans="2:38" x14ac:dyDescent="0.25">
      <c r="B470" s="25" t="str">
        <f>IFERROR(INDEX('1 - Project Details and Scoring'!$B$18:$B$501,(MATCH('2 - Planting Details'!$Z470,'1 - Project Details and Scoring'!$C$18:C$501,0))),"")</f>
        <v/>
      </c>
      <c r="C470" s="38"/>
      <c r="D470" s="25" t="str">
        <f>IFERROR(INDEX('1 - Project Details and Scoring'!$D$18:$D$501,(MATCH('2 - Planting Details'!$Z470,'1 - Project Details and Scoring'!$C$18:C$501,0))),"")</f>
        <v/>
      </c>
      <c r="E470" s="195"/>
      <c r="F470" s="196"/>
      <c r="G470" s="38"/>
      <c r="H470" s="38"/>
      <c r="I470" s="177">
        <f t="shared" si="86"/>
        <v>0</v>
      </c>
      <c r="J470" s="48"/>
      <c r="K470" s="198"/>
      <c r="L470" s="197"/>
      <c r="M470" s="40"/>
      <c r="N470" s="40"/>
      <c r="O470" s="177">
        <f t="shared" si="87"/>
        <v>0</v>
      </c>
      <c r="P470" s="48"/>
      <c r="Q470" s="198"/>
      <c r="R470" s="197"/>
      <c r="S470" s="40"/>
      <c r="T470" s="40"/>
      <c r="U470" s="177">
        <f t="shared" si="88"/>
        <v>0</v>
      </c>
      <c r="V470" s="48"/>
      <c r="W470" s="198"/>
      <c r="X470" s="199">
        <f t="shared" si="85"/>
        <v>0</v>
      </c>
      <c r="Y470" s="178" t="str">
        <f t="shared" si="95"/>
        <v/>
      </c>
      <c r="Z470" s="22">
        <f t="shared" si="89"/>
        <v>0</v>
      </c>
      <c r="AA470" s="22" t="str">
        <f t="shared" si="90"/>
        <v/>
      </c>
      <c r="AG470" s="43" t="b">
        <f t="shared" si="91"/>
        <v>0</v>
      </c>
      <c r="AH470" s="93" t="b">
        <f t="shared" si="92"/>
        <v>0</v>
      </c>
      <c r="AI470" s="130" t="str">
        <f t="shared" si="93"/>
        <v/>
      </c>
      <c r="AJ470" s="116">
        <f t="shared" si="94"/>
        <v>0</v>
      </c>
      <c r="AK470" s="130" t="str">
        <f t="shared" si="96"/>
        <v/>
      </c>
      <c r="AL470" s="110"/>
    </row>
    <row r="471" spans="2:38" x14ac:dyDescent="0.25">
      <c r="B471" s="25" t="str">
        <f>IFERROR(INDEX('1 - Project Details and Scoring'!$B$18:$B$501,(MATCH('2 - Planting Details'!$Z471,'1 - Project Details and Scoring'!$C$18:C$501,0))),"")</f>
        <v/>
      </c>
      <c r="C471" s="38"/>
      <c r="D471" s="25" t="str">
        <f>IFERROR(INDEX('1 - Project Details and Scoring'!$D$18:$D$501,(MATCH('2 - Planting Details'!$Z471,'1 - Project Details and Scoring'!$C$18:C$501,0))),"")</f>
        <v/>
      </c>
      <c r="E471" s="195"/>
      <c r="F471" s="196"/>
      <c r="G471" s="38"/>
      <c r="H471" s="38"/>
      <c r="I471" s="177">
        <f t="shared" si="86"/>
        <v>0</v>
      </c>
      <c r="J471" s="48"/>
      <c r="K471" s="198"/>
      <c r="L471" s="197"/>
      <c r="M471" s="40"/>
      <c r="N471" s="40"/>
      <c r="O471" s="177">
        <f t="shared" si="87"/>
        <v>0</v>
      </c>
      <c r="P471" s="48"/>
      <c r="Q471" s="198"/>
      <c r="R471" s="197"/>
      <c r="S471" s="40"/>
      <c r="T471" s="40"/>
      <c r="U471" s="177">
        <f t="shared" si="88"/>
        <v>0</v>
      </c>
      <c r="V471" s="48"/>
      <c r="W471" s="198"/>
      <c r="X471" s="199">
        <f t="shared" si="85"/>
        <v>0</v>
      </c>
      <c r="Y471" s="178" t="str">
        <f t="shared" si="95"/>
        <v/>
      </c>
      <c r="Z471" s="22">
        <f t="shared" si="89"/>
        <v>0</v>
      </c>
      <c r="AA471" s="22" t="str">
        <f t="shared" si="90"/>
        <v/>
      </c>
      <c r="AG471" s="43" t="b">
        <f t="shared" si="91"/>
        <v>0</v>
      </c>
      <c r="AH471" s="93" t="b">
        <f t="shared" si="92"/>
        <v>0</v>
      </c>
      <c r="AI471" s="130" t="str">
        <f t="shared" si="93"/>
        <v/>
      </c>
      <c r="AJ471" s="116">
        <f t="shared" si="94"/>
        <v>0</v>
      </c>
      <c r="AK471" s="130" t="str">
        <f t="shared" si="96"/>
        <v/>
      </c>
      <c r="AL471" s="110"/>
    </row>
    <row r="472" spans="2:38" x14ac:dyDescent="0.25">
      <c r="B472" s="25" t="str">
        <f>IFERROR(INDEX('1 - Project Details and Scoring'!$B$18:$B$501,(MATCH('2 - Planting Details'!$Z472,'1 - Project Details and Scoring'!$C$18:C$501,0))),"")</f>
        <v/>
      </c>
      <c r="C472" s="38"/>
      <c r="D472" s="25" t="str">
        <f>IFERROR(INDEX('1 - Project Details and Scoring'!$D$18:$D$501,(MATCH('2 - Planting Details'!$Z472,'1 - Project Details and Scoring'!$C$18:C$501,0))),"")</f>
        <v/>
      </c>
      <c r="E472" s="195"/>
      <c r="F472" s="196"/>
      <c r="G472" s="38"/>
      <c r="H472" s="38"/>
      <c r="I472" s="177">
        <f t="shared" si="86"/>
        <v>0</v>
      </c>
      <c r="J472" s="48"/>
      <c r="K472" s="198"/>
      <c r="L472" s="197"/>
      <c r="M472" s="40"/>
      <c r="N472" s="40"/>
      <c r="O472" s="177">
        <f t="shared" si="87"/>
        <v>0</v>
      </c>
      <c r="P472" s="48"/>
      <c r="Q472" s="198"/>
      <c r="R472" s="197"/>
      <c r="S472" s="40"/>
      <c r="T472" s="40"/>
      <c r="U472" s="177">
        <f t="shared" si="88"/>
        <v>0</v>
      </c>
      <c r="V472" s="48"/>
      <c r="W472" s="198"/>
      <c r="X472" s="199">
        <f t="shared" si="85"/>
        <v>0</v>
      </c>
      <c r="Y472" s="178" t="str">
        <f t="shared" si="95"/>
        <v/>
      </c>
      <c r="Z472" s="22">
        <f t="shared" si="89"/>
        <v>0</v>
      </c>
      <c r="AA472" s="22" t="str">
        <f t="shared" si="90"/>
        <v/>
      </c>
      <c r="AG472" s="43" t="b">
        <f t="shared" si="91"/>
        <v>0</v>
      </c>
      <c r="AH472" s="93" t="b">
        <f t="shared" si="92"/>
        <v>0</v>
      </c>
      <c r="AI472" s="130" t="str">
        <f t="shared" si="93"/>
        <v/>
      </c>
      <c r="AJ472" s="116">
        <f t="shared" si="94"/>
        <v>0</v>
      </c>
      <c r="AK472" s="130" t="str">
        <f t="shared" si="96"/>
        <v/>
      </c>
      <c r="AL472" s="110"/>
    </row>
    <row r="473" spans="2:38" x14ac:dyDescent="0.25">
      <c r="B473" s="25" t="str">
        <f>IFERROR(INDEX('1 - Project Details and Scoring'!$B$18:$B$501,(MATCH('2 - Planting Details'!$Z473,'1 - Project Details and Scoring'!$C$18:C$501,0))),"")</f>
        <v/>
      </c>
      <c r="C473" s="38"/>
      <c r="D473" s="25" t="str">
        <f>IFERROR(INDEX('1 - Project Details and Scoring'!$D$18:$D$501,(MATCH('2 - Planting Details'!$Z473,'1 - Project Details and Scoring'!$C$18:C$501,0))),"")</f>
        <v/>
      </c>
      <c r="E473" s="195"/>
      <c r="F473" s="196"/>
      <c r="G473" s="38"/>
      <c r="H473" s="38"/>
      <c r="I473" s="177">
        <f t="shared" si="86"/>
        <v>0</v>
      </c>
      <c r="J473" s="48"/>
      <c r="K473" s="198"/>
      <c r="L473" s="197"/>
      <c r="M473" s="40"/>
      <c r="N473" s="40"/>
      <c r="O473" s="177">
        <f t="shared" si="87"/>
        <v>0</v>
      </c>
      <c r="P473" s="48"/>
      <c r="Q473" s="198"/>
      <c r="R473" s="197"/>
      <c r="S473" s="40"/>
      <c r="T473" s="40"/>
      <c r="U473" s="177">
        <f t="shared" si="88"/>
        <v>0</v>
      </c>
      <c r="V473" s="48"/>
      <c r="W473" s="198"/>
      <c r="X473" s="199">
        <f t="shared" si="85"/>
        <v>0</v>
      </c>
      <c r="Y473" s="178" t="str">
        <f t="shared" si="95"/>
        <v/>
      </c>
      <c r="Z473" s="22">
        <f t="shared" si="89"/>
        <v>0</v>
      </c>
      <c r="AA473" s="22" t="str">
        <f t="shared" si="90"/>
        <v/>
      </c>
      <c r="AG473" s="43" t="b">
        <f t="shared" si="91"/>
        <v>0</v>
      </c>
      <c r="AH473" s="93" t="b">
        <f t="shared" si="92"/>
        <v>0</v>
      </c>
      <c r="AI473" s="130" t="str">
        <f t="shared" si="93"/>
        <v/>
      </c>
      <c r="AJ473" s="116">
        <f t="shared" si="94"/>
        <v>0</v>
      </c>
      <c r="AK473" s="130" t="str">
        <f t="shared" si="96"/>
        <v/>
      </c>
      <c r="AL473" s="110"/>
    </row>
    <row r="474" spans="2:38" x14ac:dyDescent="0.25">
      <c r="B474" s="25" t="str">
        <f>IFERROR(INDEX('1 - Project Details and Scoring'!$B$18:$B$501,(MATCH('2 - Planting Details'!$Z474,'1 - Project Details and Scoring'!$C$18:C$501,0))),"")</f>
        <v/>
      </c>
      <c r="C474" s="38"/>
      <c r="D474" s="25" t="str">
        <f>IFERROR(INDEX('1 - Project Details and Scoring'!$D$18:$D$501,(MATCH('2 - Planting Details'!$Z474,'1 - Project Details and Scoring'!$C$18:C$501,0))),"")</f>
        <v/>
      </c>
      <c r="E474" s="195"/>
      <c r="F474" s="196"/>
      <c r="G474" s="38"/>
      <c r="H474" s="38"/>
      <c r="I474" s="177">
        <f t="shared" si="86"/>
        <v>0</v>
      </c>
      <c r="J474" s="48"/>
      <c r="K474" s="198"/>
      <c r="L474" s="197"/>
      <c r="M474" s="40"/>
      <c r="N474" s="40"/>
      <c r="O474" s="177">
        <f t="shared" si="87"/>
        <v>0</v>
      </c>
      <c r="P474" s="48"/>
      <c r="Q474" s="198"/>
      <c r="R474" s="197"/>
      <c r="S474" s="40"/>
      <c r="T474" s="40"/>
      <c r="U474" s="177">
        <f t="shared" si="88"/>
        <v>0</v>
      </c>
      <c r="V474" s="48"/>
      <c r="W474" s="198"/>
      <c r="X474" s="199">
        <f t="shared" si="85"/>
        <v>0</v>
      </c>
      <c r="Y474" s="178" t="str">
        <f t="shared" si="95"/>
        <v/>
      </c>
      <c r="Z474" s="22">
        <f t="shared" si="89"/>
        <v>0</v>
      </c>
      <c r="AA474" s="22" t="str">
        <f t="shared" si="90"/>
        <v/>
      </c>
      <c r="AG474" s="43" t="b">
        <f t="shared" si="91"/>
        <v>0</v>
      </c>
      <c r="AH474" s="93" t="b">
        <f t="shared" si="92"/>
        <v>0</v>
      </c>
      <c r="AI474" s="130" t="str">
        <f t="shared" si="93"/>
        <v/>
      </c>
      <c r="AJ474" s="116">
        <f t="shared" si="94"/>
        <v>0</v>
      </c>
      <c r="AK474" s="130" t="str">
        <f t="shared" si="96"/>
        <v/>
      </c>
      <c r="AL474" s="110"/>
    </row>
    <row r="475" spans="2:38" x14ac:dyDescent="0.25">
      <c r="B475" s="25" t="str">
        <f>IFERROR(INDEX('1 - Project Details and Scoring'!$B$18:$B$501,(MATCH('2 - Planting Details'!$Z475,'1 - Project Details and Scoring'!$C$18:C$501,0))),"")</f>
        <v/>
      </c>
      <c r="C475" s="38"/>
      <c r="D475" s="25" t="str">
        <f>IFERROR(INDEX('1 - Project Details and Scoring'!$D$18:$D$501,(MATCH('2 - Planting Details'!$Z475,'1 - Project Details and Scoring'!$C$18:C$501,0))),"")</f>
        <v/>
      </c>
      <c r="E475" s="195"/>
      <c r="F475" s="196"/>
      <c r="G475" s="38"/>
      <c r="H475" s="38"/>
      <c r="I475" s="177">
        <f t="shared" si="86"/>
        <v>0</v>
      </c>
      <c r="J475" s="48"/>
      <c r="K475" s="198"/>
      <c r="L475" s="197"/>
      <c r="M475" s="40"/>
      <c r="N475" s="40"/>
      <c r="O475" s="177">
        <f t="shared" si="87"/>
        <v>0</v>
      </c>
      <c r="P475" s="48"/>
      <c r="Q475" s="198"/>
      <c r="R475" s="197"/>
      <c r="S475" s="40"/>
      <c r="T475" s="40"/>
      <c r="U475" s="177">
        <f t="shared" si="88"/>
        <v>0</v>
      </c>
      <c r="V475" s="48"/>
      <c r="W475" s="198"/>
      <c r="X475" s="199">
        <f t="shared" si="85"/>
        <v>0</v>
      </c>
      <c r="Y475" s="178" t="str">
        <f t="shared" si="95"/>
        <v/>
      </c>
      <c r="Z475" s="22">
        <f t="shared" si="89"/>
        <v>0</v>
      </c>
      <c r="AA475" s="22" t="str">
        <f t="shared" si="90"/>
        <v/>
      </c>
      <c r="AG475" s="43" t="b">
        <f t="shared" si="91"/>
        <v>0</v>
      </c>
      <c r="AH475" s="93" t="b">
        <f t="shared" si="92"/>
        <v>0</v>
      </c>
      <c r="AI475" s="130" t="str">
        <f t="shared" si="93"/>
        <v/>
      </c>
      <c r="AJ475" s="116">
        <f t="shared" si="94"/>
        <v>0</v>
      </c>
      <c r="AK475" s="130" t="str">
        <f t="shared" si="96"/>
        <v/>
      </c>
      <c r="AL475" s="110"/>
    </row>
    <row r="476" spans="2:38" x14ac:dyDescent="0.25">
      <c r="B476" s="25" t="str">
        <f>IFERROR(INDEX('1 - Project Details and Scoring'!$B$18:$B$501,(MATCH('2 - Planting Details'!$Z476,'1 - Project Details and Scoring'!$C$18:C$501,0))),"")</f>
        <v/>
      </c>
      <c r="C476" s="38"/>
      <c r="D476" s="25" t="str">
        <f>IFERROR(INDEX('1 - Project Details and Scoring'!$D$18:$D$501,(MATCH('2 - Planting Details'!$Z476,'1 - Project Details and Scoring'!$C$18:C$501,0))),"")</f>
        <v/>
      </c>
      <c r="E476" s="195"/>
      <c r="F476" s="196"/>
      <c r="G476" s="38"/>
      <c r="H476" s="38"/>
      <c r="I476" s="177">
        <f t="shared" si="86"/>
        <v>0</v>
      </c>
      <c r="J476" s="48"/>
      <c r="K476" s="198"/>
      <c r="L476" s="197"/>
      <c r="M476" s="40"/>
      <c r="N476" s="40"/>
      <c r="O476" s="177">
        <f t="shared" si="87"/>
        <v>0</v>
      </c>
      <c r="P476" s="48"/>
      <c r="Q476" s="198"/>
      <c r="R476" s="197"/>
      <c r="S476" s="40"/>
      <c r="T476" s="40"/>
      <c r="U476" s="177">
        <f t="shared" si="88"/>
        <v>0</v>
      </c>
      <c r="V476" s="48"/>
      <c r="W476" s="198"/>
      <c r="X476" s="199">
        <f t="shared" si="85"/>
        <v>0</v>
      </c>
      <c r="Y476" s="178" t="str">
        <f t="shared" si="95"/>
        <v/>
      </c>
      <c r="Z476" s="22">
        <f t="shared" si="89"/>
        <v>0</v>
      </c>
      <c r="AA476" s="22" t="str">
        <f t="shared" si="90"/>
        <v/>
      </c>
      <c r="AG476" s="43" t="b">
        <f t="shared" si="91"/>
        <v>0</v>
      </c>
      <c r="AH476" s="93" t="b">
        <f t="shared" si="92"/>
        <v>0</v>
      </c>
      <c r="AI476" s="130" t="str">
        <f t="shared" si="93"/>
        <v/>
      </c>
      <c r="AJ476" s="116">
        <f t="shared" si="94"/>
        <v>0</v>
      </c>
      <c r="AK476" s="130" t="str">
        <f t="shared" si="96"/>
        <v/>
      </c>
      <c r="AL476" s="110"/>
    </row>
    <row r="477" spans="2:38" x14ac:dyDescent="0.25">
      <c r="B477" s="25" t="str">
        <f>IFERROR(INDEX('1 - Project Details and Scoring'!$B$18:$B$501,(MATCH('2 - Planting Details'!$Z477,'1 - Project Details and Scoring'!$C$18:C$501,0))),"")</f>
        <v/>
      </c>
      <c r="C477" s="38"/>
      <c r="D477" s="25" t="str">
        <f>IFERROR(INDEX('1 - Project Details and Scoring'!$D$18:$D$501,(MATCH('2 - Planting Details'!$Z477,'1 - Project Details and Scoring'!$C$18:C$501,0))),"")</f>
        <v/>
      </c>
      <c r="E477" s="195"/>
      <c r="F477" s="196"/>
      <c r="G477" s="38"/>
      <c r="H477" s="38"/>
      <c r="I477" s="177">
        <f t="shared" si="86"/>
        <v>0</v>
      </c>
      <c r="J477" s="48"/>
      <c r="K477" s="198"/>
      <c r="L477" s="197"/>
      <c r="M477" s="40"/>
      <c r="N477" s="40"/>
      <c r="O477" s="177">
        <f t="shared" si="87"/>
        <v>0</v>
      </c>
      <c r="P477" s="48"/>
      <c r="Q477" s="198"/>
      <c r="R477" s="197"/>
      <c r="S477" s="40"/>
      <c r="T477" s="40"/>
      <c r="U477" s="177">
        <f t="shared" si="88"/>
        <v>0</v>
      </c>
      <c r="V477" s="48"/>
      <c r="W477" s="198"/>
      <c r="X477" s="199">
        <f t="shared" si="85"/>
        <v>0</v>
      </c>
      <c r="Y477" s="178" t="str">
        <f t="shared" si="95"/>
        <v/>
      </c>
      <c r="Z477" s="22">
        <f t="shared" si="89"/>
        <v>0</v>
      </c>
      <c r="AA477" s="22" t="str">
        <f t="shared" si="90"/>
        <v/>
      </c>
      <c r="AG477" s="43" t="b">
        <f t="shared" si="91"/>
        <v>0</v>
      </c>
      <c r="AH477" s="93" t="b">
        <f t="shared" si="92"/>
        <v>0</v>
      </c>
      <c r="AI477" s="130" t="str">
        <f t="shared" si="93"/>
        <v/>
      </c>
      <c r="AJ477" s="116">
        <f t="shared" si="94"/>
        <v>0</v>
      </c>
      <c r="AK477" s="130" t="str">
        <f t="shared" si="96"/>
        <v/>
      </c>
      <c r="AL477" s="110"/>
    </row>
    <row r="478" spans="2:38" x14ac:dyDescent="0.25">
      <c r="B478" s="25" t="str">
        <f>IFERROR(INDEX('1 - Project Details and Scoring'!$B$18:$B$501,(MATCH('2 - Planting Details'!$Z478,'1 - Project Details and Scoring'!$C$18:C$501,0))),"")</f>
        <v/>
      </c>
      <c r="C478" s="38"/>
      <c r="D478" s="25" t="str">
        <f>IFERROR(INDEX('1 - Project Details and Scoring'!$D$18:$D$501,(MATCH('2 - Planting Details'!$Z478,'1 - Project Details and Scoring'!$C$18:C$501,0))),"")</f>
        <v/>
      </c>
      <c r="E478" s="195"/>
      <c r="F478" s="196"/>
      <c r="G478" s="38"/>
      <c r="H478" s="38"/>
      <c r="I478" s="177">
        <f t="shared" si="86"/>
        <v>0</v>
      </c>
      <c r="J478" s="48"/>
      <c r="K478" s="198"/>
      <c r="L478" s="197"/>
      <c r="M478" s="40"/>
      <c r="N478" s="40"/>
      <c r="O478" s="177">
        <f t="shared" si="87"/>
        <v>0</v>
      </c>
      <c r="P478" s="48"/>
      <c r="Q478" s="198"/>
      <c r="R478" s="197"/>
      <c r="S478" s="40"/>
      <c r="T478" s="40"/>
      <c r="U478" s="177">
        <f t="shared" si="88"/>
        <v>0</v>
      </c>
      <c r="V478" s="48"/>
      <c r="W478" s="198"/>
      <c r="X478" s="199">
        <f t="shared" si="85"/>
        <v>0</v>
      </c>
      <c r="Y478" s="178" t="str">
        <f t="shared" si="95"/>
        <v/>
      </c>
      <c r="Z478" s="22">
        <f t="shared" si="89"/>
        <v>0</v>
      </c>
      <c r="AA478" s="22" t="str">
        <f t="shared" si="90"/>
        <v/>
      </c>
      <c r="AG478" s="43" t="b">
        <f t="shared" si="91"/>
        <v>0</v>
      </c>
      <c r="AH478" s="93" t="b">
        <f t="shared" si="92"/>
        <v>0</v>
      </c>
      <c r="AI478" s="130" t="str">
        <f t="shared" si="93"/>
        <v/>
      </c>
      <c r="AJ478" s="116">
        <f t="shared" si="94"/>
        <v>0</v>
      </c>
      <c r="AK478" s="130" t="str">
        <f t="shared" si="96"/>
        <v/>
      </c>
      <c r="AL478" s="110"/>
    </row>
    <row r="479" spans="2:38" x14ac:dyDescent="0.25">
      <c r="B479" s="25" t="str">
        <f>IFERROR(INDEX('1 - Project Details and Scoring'!$B$18:$B$501,(MATCH('2 - Planting Details'!$Z479,'1 - Project Details and Scoring'!$C$18:C$501,0))),"")</f>
        <v/>
      </c>
      <c r="C479" s="38"/>
      <c r="D479" s="25" t="str">
        <f>IFERROR(INDEX('1 - Project Details and Scoring'!$D$18:$D$501,(MATCH('2 - Planting Details'!$Z479,'1 - Project Details and Scoring'!$C$18:C$501,0))),"")</f>
        <v/>
      </c>
      <c r="E479" s="195"/>
      <c r="F479" s="196"/>
      <c r="G479" s="38"/>
      <c r="H479" s="38"/>
      <c r="I479" s="177">
        <f t="shared" si="86"/>
        <v>0</v>
      </c>
      <c r="J479" s="48"/>
      <c r="K479" s="198"/>
      <c r="L479" s="197"/>
      <c r="M479" s="40"/>
      <c r="N479" s="40"/>
      <c r="O479" s="177">
        <f t="shared" si="87"/>
        <v>0</v>
      </c>
      <c r="P479" s="48"/>
      <c r="Q479" s="198"/>
      <c r="R479" s="197"/>
      <c r="S479" s="40"/>
      <c r="T479" s="40"/>
      <c r="U479" s="177">
        <f t="shared" si="88"/>
        <v>0</v>
      </c>
      <c r="V479" s="48"/>
      <c r="W479" s="198"/>
      <c r="X479" s="199">
        <f t="shared" si="85"/>
        <v>0</v>
      </c>
      <c r="Y479" s="178" t="str">
        <f t="shared" si="95"/>
        <v/>
      </c>
      <c r="Z479" s="22">
        <f t="shared" si="89"/>
        <v>0</v>
      </c>
      <c r="AA479" s="22" t="str">
        <f t="shared" si="90"/>
        <v/>
      </c>
      <c r="AG479" s="43" t="b">
        <f t="shared" si="91"/>
        <v>0</v>
      </c>
      <c r="AH479" s="93" t="b">
        <f t="shared" si="92"/>
        <v>0</v>
      </c>
      <c r="AI479" s="130" t="str">
        <f t="shared" si="93"/>
        <v/>
      </c>
      <c r="AJ479" s="116">
        <f t="shared" si="94"/>
        <v>0</v>
      </c>
      <c r="AK479" s="130" t="str">
        <f t="shared" si="96"/>
        <v/>
      </c>
      <c r="AL479" s="110"/>
    </row>
    <row r="480" spans="2:38" x14ac:dyDescent="0.25">
      <c r="B480" s="25" t="str">
        <f>IFERROR(INDEX('1 - Project Details and Scoring'!$B$18:$B$501,(MATCH('2 - Planting Details'!$Z480,'1 - Project Details and Scoring'!$C$18:C$501,0))),"")</f>
        <v/>
      </c>
      <c r="C480" s="38"/>
      <c r="D480" s="25" t="str">
        <f>IFERROR(INDEX('1 - Project Details and Scoring'!$D$18:$D$501,(MATCH('2 - Planting Details'!$Z480,'1 - Project Details and Scoring'!$C$18:C$501,0))),"")</f>
        <v/>
      </c>
      <c r="E480" s="195"/>
      <c r="F480" s="196"/>
      <c r="G480" s="38"/>
      <c r="H480" s="38"/>
      <c r="I480" s="177">
        <f t="shared" si="86"/>
        <v>0</v>
      </c>
      <c r="J480" s="48"/>
      <c r="K480" s="198"/>
      <c r="L480" s="197"/>
      <c r="M480" s="40"/>
      <c r="N480" s="40"/>
      <c r="O480" s="177">
        <f t="shared" si="87"/>
        <v>0</v>
      </c>
      <c r="P480" s="48"/>
      <c r="Q480" s="198"/>
      <c r="R480" s="197"/>
      <c r="S480" s="40"/>
      <c r="T480" s="40"/>
      <c r="U480" s="177">
        <f t="shared" si="88"/>
        <v>0</v>
      </c>
      <c r="V480" s="48"/>
      <c r="W480" s="198"/>
      <c r="X480" s="199">
        <f t="shared" si="85"/>
        <v>0</v>
      </c>
      <c r="Y480" s="178" t="str">
        <f t="shared" si="95"/>
        <v/>
      </c>
      <c r="Z480" s="22">
        <f t="shared" si="89"/>
        <v>0</v>
      </c>
      <c r="AA480" s="22" t="str">
        <f t="shared" si="90"/>
        <v/>
      </c>
      <c r="AG480" s="43" t="b">
        <f t="shared" si="91"/>
        <v>0</v>
      </c>
      <c r="AH480" s="93" t="b">
        <f t="shared" si="92"/>
        <v>0</v>
      </c>
      <c r="AI480" s="130" t="str">
        <f t="shared" si="93"/>
        <v/>
      </c>
      <c r="AJ480" s="116">
        <f t="shared" si="94"/>
        <v>0</v>
      </c>
      <c r="AK480" s="130" t="str">
        <f t="shared" si="96"/>
        <v/>
      </c>
      <c r="AL480" s="110"/>
    </row>
    <row r="481" spans="2:38" x14ac:dyDescent="0.25">
      <c r="B481" s="25" t="str">
        <f>IFERROR(INDEX('1 - Project Details and Scoring'!$B$18:$B$501,(MATCH('2 - Planting Details'!$Z481,'1 - Project Details and Scoring'!$C$18:C$501,0))),"")</f>
        <v/>
      </c>
      <c r="C481" s="38"/>
      <c r="D481" s="25" t="str">
        <f>IFERROR(INDEX('1 - Project Details and Scoring'!$D$18:$D$501,(MATCH('2 - Planting Details'!$Z481,'1 - Project Details and Scoring'!$C$18:C$501,0))),"")</f>
        <v/>
      </c>
      <c r="E481" s="195"/>
      <c r="F481" s="196"/>
      <c r="G481" s="38"/>
      <c r="H481" s="38"/>
      <c r="I481" s="177">
        <f t="shared" si="86"/>
        <v>0</v>
      </c>
      <c r="J481" s="48"/>
      <c r="K481" s="198"/>
      <c r="L481" s="197"/>
      <c r="M481" s="40"/>
      <c r="N481" s="40"/>
      <c r="O481" s="177">
        <f t="shared" si="87"/>
        <v>0</v>
      </c>
      <c r="P481" s="48"/>
      <c r="Q481" s="198"/>
      <c r="R481" s="197"/>
      <c r="S481" s="40"/>
      <c r="T481" s="40"/>
      <c r="U481" s="177">
        <f t="shared" si="88"/>
        <v>0</v>
      </c>
      <c r="V481" s="48"/>
      <c r="W481" s="198"/>
      <c r="X481" s="199">
        <f t="shared" si="85"/>
        <v>0</v>
      </c>
      <c r="Y481" s="178" t="str">
        <f t="shared" si="95"/>
        <v/>
      </c>
      <c r="Z481" s="22">
        <f t="shared" si="89"/>
        <v>0</v>
      </c>
      <c r="AA481" s="22" t="str">
        <f t="shared" si="90"/>
        <v/>
      </c>
      <c r="AG481" s="43" t="b">
        <f t="shared" si="91"/>
        <v>0</v>
      </c>
      <c r="AH481" s="93" t="b">
        <f t="shared" si="92"/>
        <v>0</v>
      </c>
      <c r="AI481" s="130" t="str">
        <f t="shared" si="93"/>
        <v/>
      </c>
      <c r="AJ481" s="116">
        <f t="shared" si="94"/>
        <v>0</v>
      </c>
      <c r="AK481" s="130" t="str">
        <f t="shared" si="96"/>
        <v/>
      </c>
      <c r="AL481" s="110"/>
    </row>
    <row r="482" spans="2:38" x14ac:dyDescent="0.25">
      <c r="B482" s="25" t="str">
        <f>IFERROR(INDEX('1 - Project Details and Scoring'!$B$18:$B$501,(MATCH('2 - Planting Details'!$Z482,'1 - Project Details and Scoring'!$C$18:C$501,0))),"")</f>
        <v/>
      </c>
      <c r="C482" s="38"/>
      <c r="D482" s="25" t="str">
        <f>IFERROR(INDEX('1 - Project Details and Scoring'!$D$18:$D$501,(MATCH('2 - Planting Details'!$Z482,'1 - Project Details and Scoring'!$C$18:C$501,0))),"")</f>
        <v/>
      </c>
      <c r="E482" s="195"/>
      <c r="F482" s="196"/>
      <c r="G482" s="38"/>
      <c r="H482" s="38"/>
      <c r="I482" s="177">
        <f t="shared" si="86"/>
        <v>0</v>
      </c>
      <c r="J482" s="48"/>
      <c r="K482" s="198"/>
      <c r="L482" s="197"/>
      <c r="M482" s="40"/>
      <c r="N482" s="40"/>
      <c r="O482" s="177">
        <f t="shared" si="87"/>
        <v>0</v>
      </c>
      <c r="P482" s="48"/>
      <c r="Q482" s="198"/>
      <c r="R482" s="197"/>
      <c r="S482" s="40"/>
      <c r="T482" s="40"/>
      <c r="U482" s="177">
        <f t="shared" si="88"/>
        <v>0</v>
      </c>
      <c r="V482" s="48"/>
      <c r="W482" s="198"/>
      <c r="X482" s="199">
        <f t="shared" si="85"/>
        <v>0</v>
      </c>
      <c r="Y482" s="178" t="str">
        <f t="shared" si="95"/>
        <v/>
      </c>
      <c r="Z482" s="22">
        <f t="shared" si="89"/>
        <v>0</v>
      </c>
      <c r="AA482" s="22" t="str">
        <f t="shared" si="90"/>
        <v/>
      </c>
      <c r="AG482" s="43" t="b">
        <f t="shared" si="91"/>
        <v>0</v>
      </c>
      <c r="AH482" s="93" t="b">
        <f t="shared" si="92"/>
        <v>0</v>
      </c>
      <c r="AI482" s="130" t="str">
        <f t="shared" si="93"/>
        <v/>
      </c>
      <c r="AJ482" s="116">
        <f t="shared" si="94"/>
        <v>0</v>
      </c>
      <c r="AK482" s="130" t="str">
        <f t="shared" si="96"/>
        <v/>
      </c>
      <c r="AL482" s="110"/>
    </row>
    <row r="483" spans="2:38" x14ac:dyDescent="0.25">
      <c r="B483" s="25" t="str">
        <f>IFERROR(INDEX('1 - Project Details and Scoring'!$B$18:$B$501,(MATCH('2 - Planting Details'!$Z483,'1 - Project Details and Scoring'!$C$18:C$501,0))),"")</f>
        <v/>
      </c>
      <c r="C483" s="38"/>
      <c r="D483" s="25" t="str">
        <f>IFERROR(INDEX('1 - Project Details and Scoring'!$D$18:$D$501,(MATCH('2 - Planting Details'!$Z483,'1 - Project Details and Scoring'!$C$18:C$501,0))),"")</f>
        <v/>
      </c>
      <c r="E483" s="195"/>
      <c r="F483" s="196"/>
      <c r="G483" s="38"/>
      <c r="H483" s="38"/>
      <c r="I483" s="177">
        <f t="shared" si="86"/>
        <v>0</v>
      </c>
      <c r="J483" s="48"/>
      <c r="K483" s="198"/>
      <c r="L483" s="197"/>
      <c r="M483" s="40"/>
      <c r="N483" s="40"/>
      <c r="O483" s="177">
        <f t="shared" si="87"/>
        <v>0</v>
      </c>
      <c r="P483" s="48"/>
      <c r="Q483" s="198"/>
      <c r="R483" s="197"/>
      <c r="S483" s="40"/>
      <c r="T483" s="40"/>
      <c r="U483" s="177">
        <f t="shared" si="88"/>
        <v>0</v>
      </c>
      <c r="V483" s="48"/>
      <c r="W483" s="198"/>
      <c r="X483" s="199">
        <f t="shared" si="85"/>
        <v>0</v>
      </c>
      <c r="Y483" s="178" t="str">
        <f t="shared" si="95"/>
        <v/>
      </c>
      <c r="Z483" s="22">
        <f t="shared" si="89"/>
        <v>0</v>
      </c>
      <c r="AA483" s="22" t="str">
        <f t="shared" si="90"/>
        <v/>
      </c>
      <c r="AG483" s="43" t="b">
        <f t="shared" si="91"/>
        <v>0</v>
      </c>
      <c r="AH483" s="93" t="b">
        <f t="shared" si="92"/>
        <v>0</v>
      </c>
      <c r="AI483" s="130" t="str">
        <f t="shared" si="93"/>
        <v/>
      </c>
      <c r="AJ483" s="116">
        <f t="shared" si="94"/>
        <v>0</v>
      </c>
      <c r="AK483" s="130" t="str">
        <f t="shared" si="96"/>
        <v/>
      </c>
      <c r="AL483" s="110"/>
    </row>
    <row r="484" spans="2:38" x14ac:dyDescent="0.25">
      <c r="B484" s="25" t="str">
        <f>IFERROR(INDEX('1 - Project Details and Scoring'!$B$18:$B$501,(MATCH('2 - Planting Details'!$Z484,'1 - Project Details and Scoring'!$C$18:C$501,0))),"")</f>
        <v/>
      </c>
      <c r="C484" s="38"/>
      <c r="D484" s="25" t="str">
        <f>IFERROR(INDEX('1 - Project Details and Scoring'!$D$18:$D$501,(MATCH('2 - Planting Details'!$Z484,'1 - Project Details and Scoring'!$C$18:C$501,0))),"")</f>
        <v/>
      </c>
      <c r="E484" s="195"/>
      <c r="F484" s="196"/>
      <c r="G484" s="38"/>
      <c r="H484" s="38"/>
      <c r="I484" s="177">
        <f t="shared" si="86"/>
        <v>0</v>
      </c>
      <c r="J484" s="48"/>
      <c r="K484" s="198"/>
      <c r="L484" s="197"/>
      <c r="M484" s="40"/>
      <c r="N484" s="40"/>
      <c r="O484" s="177">
        <f t="shared" si="87"/>
        <v>0</v>
      </c>
      <c r="P484" s="48"/>
      <c r="Q484" s="198"/>
      <c r="R484" s="197"/>
      <c r="S484" s="40"/>
      <c r="T484" s="40"/>
      <c r="U484" s="177">
        <f t="shared" si="88"/>
        <v>0</v>
      </c>
      <c r="V484" s="48"/>
      <c r="W484" s="198"/>
      <c r="X484" s="199">
        <f t="shared" si="85"/>
        <v>0</v>
      </c>
      <c r="Y484" s="178" t="str">
        <f t="shared" si="95"/>
        <v/>
      </c>
      <c r="Z484" s="22">
        <f t="shared" si="89"/>
        <v>0</v>
      </c>
      <c r="AA484" s="22" t="str">
        <f t="shared" si="90"/>
        <v/>
      </c>
      <c r="AG484" s="43" t="b">
        <f t="shared" si="91"/>
        <v>0</v>
      </c>
      <c r="AH484" s="93" t="b">
        <f t="shared" si="92"/>
        <v>0</v>
      </c>
      <c r="AI484" s="130" t="str">
        <f t="shared" si="93"/>
        <v/>
      </c>
      <c r="AJ484" s="116">
        <f t="shared" si="94"/>
        <v>0</v>
      </c>
      <c r="AK484" s="130" t="str">
        <f t="shared" si="96"/>
        <v/>
      </c>
      <c r="AL484" s="110"/>
    </row>
    <row r="485" spans="2:38" x14ac:dyDescent="0.25">
      <c r="B485" s="25" t="str">
        <f>IFERROR(INDEX('1 - Project Details and Scoring'!$B$18:$B$501,(MATCH('2 - Planting Details'!$Z485,'1 - Project Details and Scoring'!$C$18:C$501,0))),"")</f>
        <v/>
      </c>
      <c r="C485" s="38"/>
      <c r="D485" s="25" t="str">
        <f>IFERROR(INDEX('1 - Project Details and Scoring'!$D$18:$D$501,(MATCH('2 - Planting Details'!$Z485,'1 - Project Details and Scoring'!$C$18:C$501,0))),"")</f>
        <v/>
      </c>
      <c r="E485" s="195"/>
      <c r="F485" s="196"/>
      <c r="G485" s="38"/>
      <c r="H485" s="38"/>
      <c r="I485" s="177">
        <f t="shared" si="86"/>
        <v>0</v>
      </c>
      <c r="J485" s="48"/>
      <c r="K485" s="198"/>
      <c r="L485" s="197"/>
      <c r="M485" s="40"/>
      <c r="N485" s="40"/>
      <c r="O485" s="177">
        <f t="shared" si="87"/>
        <v>0</v>
      </c>
      <c r="P485" s="48"/>
      <c r="Q485" s="198"/>
      <c r="R485" s="197"/>
      <c r="S485" s="40"/>
      <c r="T485" s="40"/>
      <c r="U485" s="177">
        <f t="shared" si="88"/>
        <v>0</v>
      </c>
      <c r="V485" s="48"/>
      <c r="W485" s="198"/>
      <c r="X485" s="199">
        <f t="shared" si="85"/>
        <v>0</v>
      </c>
      <c r="Y485" s="178" t="str">
        <f t="shared" si="95"/>
        <v/>
      </c>
      <c r="Z485" s="22">
        <f t="shared" si="89"/>
        <v>0</v>
      </c>
      <c r="AA485" s="22" t="str">
        <f t="shared" si="90"/>
        <v/>
      </c>
      <c r="AG485" s="43" t="b">
        <f t="shared" si="91"/>
        <v>0</v>
      </c>
      <c r="AH485" s="93" t="b">
        <f t="shared" si="92"/>
        <v>0</v>
      </c>
      <c r="AI485" s="130" t="str">
        <f t="shared" si="93"/>
        <v/>
      </c>
      <c r="AJ485" s="116">
        <f t="shared" si="94"/>
        <v>0</v>
      </c>
      <c r="AK485" s="130" t="str">
        <f t="shared" si="96"/>
        <v/>
      </c>
      <c r="AL485" s="110"/>
    </row>
    <row r="486" spans="2:38" x14ac:dyDescent="0.25">
      <c r="B486" s="25" t="str">
        <f>IFERROR(INDEX('1 - Project Details and Scoring'!$B$18:$B$501,(MATCH('2 - Planting Details'!$Z486,'1 - Project Details and Scoring'!$C$18:C$501,0))),"")</f>
        <v/>
      </c>
      <c r="C486" s="38"/>
      <c r="D486" s="25" t="str">
        <f>IFERROR(INDEX('1 - Project Details and Scoring'!$D$18:$D$501,(MATCH('2 - Planting Details'!$Z486,'1 - Project Details and Scoring'!$C$18:C$501,0))),"")</f>
        <v/>
      </c>
      <c r="E486" s="195"/>
      <c r="F486" s="196"/>
      <c r="G486" s="38"/>
      <c r="H486" s="38"/>
      <c r="I486" s="177">
        <f t="shared" si="86"/>
        <v>0</v>
      </c>
      <c r="J486" s="48"/>
      <c r="K486" s="198"/>
      <c r="L486" s="197"/>
      <c r="M486" s="40"/>
      <c r="N486" s="40"/>
      <c r="O486" s="177">
        <f t="shared" si="87"/>
        <v>0</v>
      </c>
      <c r="P486" s="48"/>
      <c r="Q486" s="198"/>
      <c r="R486" s="197"/>
      <c r="S486" s="40"/>
      <c r="T486" s="40"/>
      <c r="U486" s="177">
        <f t="shared" si="88"/>
        <v>0</v>
      </c>
      <c r="V486" s="48"/>
      <c r="W486" s="198"/>
      <c r="X486" s="199">
        <f t="shared" si="85"/>
        <v>0</v>
      </c>
      <c r="Y486" s="178" t="str">
        <f t="shared" si="95"/>
        <v/>
      </c>
      <c r="Z486" s="22">
        <f t="shared" si="89"/>
        <v>0</v>
      </c>
      <c r="AA486" s="22" t="str">
        <f t="shared" si="90"/>
        <v/>
      </c>
      <c r="AG486" s="43" t="b">
        <f t="shared" si="91"/>
        <v>0</v>
      </c>
      <c r="AH486" s="93" t="b">
        <f t="shared" si="92"/>
        <v>0</v>
      </c>
      <c r="AI486" s="130" t="str">
        <f t="shared" si="93"/>
        <v/>
      </c>
      <c r="AJ486" s="116">
        <f t="shared" si="94"/>
        <v>0</v>
      </c>
      <c r="AK486" s="130" t="str">
        <f t="shared" si="96"/>
        <v/>
      </c>
      <c r="AL486" s="110"/>
    </row>
    <row r="487" spans="2:38" x14ac:dyDescent="0.25">
      <c r="B487" s="25" t="str">
        <f>IFERROR(INDEX('1 - Project Details and Scoring'!$B$18:$B$501,(MATCH('2 - Planting Details'!$Z487,'1 - Project Details and Scoring'!$C$18:C$501,0))),"")</f>
        <v/>
      </c>
      <c r="C487" s="38"/>
      <c r="D487" s="25" t="str">
        <f>IFERROR(INDEX('1 - Project Details and Scoring'!$D$18:$D$501,(MATCH('2 - Planting Details'!$Z487,'1 - Project Details and Scoring'!$C$18:C$501,0))),"")</f>
        <v/>
      </c>
      <c r="E487" s="195"/>
      <c r="F487" s="196"/>
      <c r="G487" s="38"/>
      <c r="H487" s="38"/>
      <c r="I487" s="177">
        <f t="shared" si="86"/>
        <v>0</v>
      </c>
      <c r="J487" s="48"/>
      <c r="K487" s="198"/>
      <c r="L487" s="197"/>
      <c r="M487" s="40"/>
      <c r="N487" s="40"/>
      <c r="O487" s="177">
        <f t="shared" si="87"/>
        <v>0</v>
      </c>
      <c r="P487" s="48"/>
      <c r="Q487" s="198"/>
      <c r="R487" s="197"/>
      <c r="S487" s="40"/>
      <c r="T487" s="40"/>
      <c r="U487" s="177">
        <f t="shared" si="88"/>
        <v>0</v>
      </c>
      <c r="V487" s="48"/>
      <c r="W487" s="198"/>
      <c r="X487" s="199">
        <f t="shared" si="85"/>
        <v>0</v>
      </c>
      <c r="Y487" s="178" t="str">
        <f t="shared" si="95"/>
        <v/>
      </c>
      <c r="Z487" s="22">
        <f t="shared" si="89"/>
        <v>0</v>
      </c>
      <c r="AA487" s="22" t="str">
        <f t="shared" si="90"/>
        <v/>
      </c>
      <c r="AG487" s="43" t="b">
        <f t="shared" si="91"/>
        <v>0</v>
      </c>
      <c r="AH487" s="93" t="b">
        <f t="shared" si="92"/>
        <v>0</v>
      </c>
      <c r="AI487" s="130" t="str">
        <f t="shared" si="93"/>
        <v/>
      </c>
      <c r="AJ487" s="116">
        <f t="shared" si="94"/>
        <v>0</v>
      </c>
      <c r="AK487" s="130" t="str">
        <f t="shared" si="96"/>
        <v/>
      </c>
      <c r="AL487" s="110"/>
    </row>
    <row r="488" spans="2:38" x14ac:dyDescent="0.25">
      <c r="B488" s="25" t="str">
        <f>IFERROR(INDEX('1 - Project Details and Scoring'!$B$18:$B$501,(MATCH('2 - Planting Details'!$Z488,'1 - Project Details and Scoring'!$C$18:C$501,0))),"")</f>
        <v/>
      </c>
      <c r="C488" s="38"/>
      <c r="D488" s="25" t="str">
        <f>IFERROR(INDEX('1 - Project Details and Scoring'!$D$18:$D$501,(MATCH('2 - Planting Details'!$Z488,'1 - Project Details and Scoring'!$C$18:C$501,0))),"")</f>
        <v/>
      </c>
      <c r="E488" s="195"/>
      <c r="F488" s="196"/>
      <c r="G488" s="38"/>
      <c r="H488" s="38"/>
      <c r="I488" s="177">
        <f t="shared" si="86"/>
        <v>0</v>
      </c>
      <c r="J488" s="48"/>
      <c r="K488" s="198"/>
      <c r="L488" s="197"/>
      <c r="M488" s="40"/>
      <c r="N488" s="40"/>
      <c r="O488" s="177">
        <f t="shared" si="87"/>
        <v>0</v>
      </c>
      <c r="P488" s="48"/>
      <c r="Q488" s="198"/>
      <c r="R488" s="197"/>
      <c r="S488" s="40"/>
      <c r="T488" s="40"/>
      <c r="U488" s="177">
        <f t="shared" si="88"/>
        <v>0</v>
      </c>
      <c r="V488" s="48"/>
      <c r="W488" s="198"/>
      <c r="X488" s="199">
        <f t="shared" si="85"/>
        <v>0</v>
      </c>
      <c r="Y488" s="178" t="str">
        <f t="shared" si="95"/>
        <v/>
      </c>
      <c r="Z488" s="22">
        <f t="shared" si="89"/>
        <v>0</v>
      </c>
      <c r="AA488" s="22" t="str">
        <f t="shared" si="90"/>
        <v/>
      </c>
      <c r="AG488" s="43" t="b">
        <f t="shared" si="91"/>
        <v>0</v>
      </c>
      <c r="AH488" s="93" t="b">
        <f t="shared" si="92"/>
        <v>0</v>
      </c>
      <c r="AI488" s="130" t="str">
        <f t="shared" si="93"/>
        <v/>
      </c>
      <c r="AJ488" s="116">
        <f t="shared" si="94"/>
        <v>0</v>
      </c>
      <c r="AK488" s="130" t="str">
        <f t="shared" si="96"/>
        <v/>
      </c>
      <c r="AL488" s="110"/>
    </row>
    <row r="489" spans="2:38" x14ac:dyDescent="0.25">
      <c r="B489" s="25" t="str">
        <f>IFERROR(INDEX('1 - Project Details and Scoring'!$B$18:$B$501,(MATCH('2 - Planting Details'!$Z489,'1 - Project Details and Scoring'!$C$18:C$501,0))),"")</f>
        <v/>
      </c>
      <c r="C489" s="38"/>
      <c r="D489" s="25" t="str">
        <f>IFERROR(INDEX('1 - Project Details and Scoring'!$D$18:$D$501,(MATCH('2 - Planting Details'!$Z489,'1 - Project Details and Scoring'!$C$18:C$501,0))),"")</f>
        <v/>
      </c>
      <c r="E489" s="195"/>
      <c r="F489" s="196"/>
      <c r="G489" s="38"/>
      <c r="H489" s="38"/>
      <c r="I489" s="177">
        <f t="shared" si="86"/>
        <v>0</v>
      </c>
      <c r="J489" s="48"/>
      <c r="K489" s="198"/>
      <c r="L489" s="197"/>
      <c r="M489" s="40"/>
      <c r="N489" s="40"/>
      <c r="O489" s="177">
        <f t="shared" si="87"/>
        <v>0</v>
      </c>
      <c r="P489" s="48"/>
      <c r="Q489" s="198"/>
      <c r="R489" s="197"/>
      <c r="S489" s="40"/>
      <c r="T489" s="40"/>
      <c r="U489" s="177">
        <f t="shared" si="88"/>
        <v>0</v>
      </c>
      <c r="V489" s="48"/>
      <c r="W489" s="198"/>
      <c r="X489" s="199">
        <f t="shared" si="85"/>
        <v>0</v>
      </c>
      <c r="Y489" s="178" t="str">
        <f t="shared" si="95"/>
        <v/>
      </c>
      <c r="Z489" s="22">
        <f t="shared" si="89"/>
        <v>0</v>
      </c>
      <c r="AA489" s="22" t="str">
        <f t="shared" si="90"/>
        <v/>
      </c>
      <c r="AG489" s="43" t="b">
        <f t="shared" si="91"/>
        <v>0</v>
      </c>
      <c r="AH489" s="93" t="b">
        <f t="shared" si="92"/>
        <v>0</v>
      </c>
      <c r="AI489" s="130" t="str">
        <f t="shared" si="93"/>
        <v/>
      </c>
      <c r="AJ489" s="116">
        <f t="shared" si="94"/>
        <v>0</v>
      </c>
      <c r="AK489" s="130" t="str">
        <f t="shared" si="96"/>
        <v/>
      </c>
      <c r="AL489" s="110"/>
    </row>
    <row r="490" spans="2:38" x14ac:dyDescent="0.25">
      <c r="B490" s="25" t="str">
        <f>IFERROR(INDEX('1 - Project Details and Scoring'!$B$18:$B$501,(MATCH('2 - Planting Details'!$Z490,'1 - Project Details and Scoring'!$C$18:C$501,0))),"")</f>
        <v/>
      </c>
      <c r="C490" s="38"/>
      <c r="D490" s="25" t="str">
        <f>IFERROR(INDEX('1 - Project Details and Scoring'!$D$18:$D$501,(MATCH('2 - Planting Details'!$Z490,'1 - Project Details and Scoring'!$C$18:C$501,0))),"")</f>
        <v/>
      </c>
      <c r="E490" s="195"/>
      <c r="F490" s="196"/>
      <c r="G490" s="38"/>
      <c r="H490" s="38"/>
      <c r="I490" s="177">
        <f t="shared" si="86"/>
        <v>0</v>
      </c>
      <c r="J490" s="48"/>
      <c r="K490" s="198"/>
      <c r="L490" s="197"/>
      <c r="M490" s="40"/>
      <c r="N490" s="40"/>
      <c r="O490" s="177">
        <f t="shared" si="87"/>
        <v>0</v>
      </c>
      <c r="P490" s="48"/>
      <c r="Q490" s="198"/>
      <c r="R490" s="197"/>
      <c r="S490" s="40"/>
      <c r="T490" s="40"/>
      <c r="U490" s="177">
        <f t="shared" si="88"/>
        <v>0</v>
      </c>
      <c r="V490" s="48"/>
      <c r="W490" s="198"/>
      <c r="X490" s="199">
        <f t="shared" si="85"/>
        <v>0</v>
      </c>
      <c r="Y490" s="178" t="str">
        <f t="shared" si="95"/>
        <v/>
      </c>
      <c r="Z490" s="22">
        <f t="shared" si="89"/>
        <v>0</v>
      </c>
      <c r="AA490" s="22" t="str">
        <f t="shared" si="90"/>
        <v/>
      </c>
      <c r="AG490" s="43" t="b">
        <f t="shared" si="91"/>
        <v>0</v>
      </c>
      <c r="AH490" s="93" t="b">
        <f t="shared" si="92"/>
        <v>0</v>
      </c>
      <c r="AI490" s="130" t="str">
        <f t="shared" si="93"/>
        <v/>
      </c>
      <c r="AJ490" s="116">
        <f t="shared" si="94"/>
        <v>0</v>
      </c>
      <c r="AK490" s="130" t="str">
        <f t="shared" si="96"/>
        <v/>
      </c>
      <c r="AL490" s="110"/>
    </row>
    <row r="491" spans="2:38" x14ac:dyDescent="0.25">
      <c r="B491" s="25" t="str">
        <f>IFERROR(INDEX('1 - Project Details and Scoring'!$B$18:$B$501,(MATCH('2 - Planting Details'!$Z491,'1 - Project Details and Scoring'!$C$18:C$501,0))),"")</f>
        <v/>
      </c>
      <c r="C491" s="38"/>
      <c r="D491" s="25" t="str">
        <f>IFERROR(INDEX('1 - Project Details and Scoring'!$D$18:$D$501,(MATCH('2 - Planting Details'!$Z491,'1 - Project Details and Scoring'!$C$18:C$501,0))),"")</f>
        <v/>
      </c>
      <c r="E491" s="195"/>
      <c r="F491" s="196"/>
      <c r="G491" s="38"/>
      <c r="H491" s="38"/>
      <c r="I491" s="177">
        <f t="shared" si="86"/>
        <v>0</v>
      </c>
      <c r="J491" s="48"/>
      <c r="K491" s="198"/>
      <c r="L491" s="197"/>
      <c r="M491" s="40"/>
      <c r="N491" s="40"/>
      <c r="O491" s="177">
        <f t="shared" si="87"/>
        <v>0</v>
      </c>
      <c r="P491" s="48"/>
      <c r="Q491" s="198"/>
      <c r="R491" s="197"/>
      <c r="S491" s="40"/>
      <c r="T491" s="40"/>
      <c r="U491" s="177">
        <f t="shared" si="88"/>
        <v>0</v>
      </c>
      <c r="V491" s="48"/>
      <c r="W491" s="198"/>
      <c r="X491" s="199">
        <f t="shared" si="85"/>
        <v>0</v>
      </c>
      <c r="Y491" s="178" t="str">
        <f t="shared" si="95"/>
        <v/>
      </c>
      <c r="Z491" s="22">
        <f t="shared" si="89"/>
        <v>0</v>
      </c>
      <c r="AA491" s="22" t="str">
        <f t="shared" si="90"/>
        <v/>
      </c>
      <c r="AG491" s="43" t="b">
        <f t="shared" si="91"/>
        <v>0</v>
      </c>
      <c r="AH491" s="93" t="b">
        <f t="shared" si="92"/>
        <v>0</v>
      </c>
      <c r="AI491" s="130" t="str">
        <f t="shared" si="93"/>
        <v/>
      </c>
      <c r="AJ491" s="116">
        <f t="shared" si="94"/>
        <v>0</v>
      </c>
      <c r="AK491" s="130" t="str">
        <f t="shared" si="96"/>
        <v/>
      </c>
      <c r="AL491" s="110"/>
    </row>
    <row r="492" spans="2:38" x14ac:dyDescent="0.25">
      <c r="B492" s="25" t="str">
        <f>IFERROR(INDEX('1 - Project Details and Scoring'!$B$18:$B$501,(MATCH('2 - Planting Details'!$Z492,'1 - Project Details and Scoring'!$C$18:C$501,0))),"")</f>
        <v/>
      </c>
      <c r="C492" s="38"/>
      <c r="D492" s="25" t="str">
        <f>IFERROR(INDEX('1 - Project Details and Scoring'!$D$18:$D$501,(MATCH('2 - Planting Details'!$Z492,'1 - Project Details and Scoring'!$C$18:C$501,0))),"")</f>
        <v/>
      </c>
      <c r="E492" s="195"/>
      <c r="F492" s="196"/>
      <c r="G492" s="38"/>
      <c r="H492" s="38"/>
      <c r="I492" s="177">
        <f t="shared" si="86"/>
        <v>0</v>
      </c>
      <c r="J492" s="48"/>
      <c r="K492" s="198"/>
      <c r="L492" s="197"/>
      <c r="M492" s="40"/>
      <c r="N492" s="40"/>
      <c r="O492" s="177">
        <f t="shared" si="87"/>
        <v>0</v>
      </c>
      <c r="P492" s="48"/>
      <c r="Q492" s="198"/>
      <c r="R492" s="197"/>
      <c r="S492" s="40"/>
      <c r="T492" s="40"/>
      <c r="U492" s="177">
        <f t="shared" si="88"/>
        <v>0</v>
      </c>
      <c r="V492" s="48"/>
      <c r="W492" s="198"/>
      <c r="X492" s="199">
        <f t="shared" si="85"/>
        <v>0</v>
      </c>
      <c r="Y492" s="178" t="str">
        <f t="shared" si="95"/>
        <v/>
      </c>
      <c r="Z492" s="22">
        <f t="shared" si="89"/>
        <v>0</v>
      </c>
      <c r="AA492" s="22" t="str">
        <f t="shared" si="90"/>
        <v/>
      </c>
      <c r="AG492" s="43" t="b">
        <f t="shared" si="91"/>
        <v>0</v>
      </c>
      <c r="AH492" s="93" t="b">
        <f t="shared" si="92"/>
        <v>0</v>
      </c>
      <c r="AI492" s="130" t="str">
        <f t="shared" si="93"/>
        <v/>
      </c>
      <c r="AJ492" s="116">
        <f t="shared" si="94"/>
        <v>0</v>
      </c>
      <c r="AK492" s="130" t="str">
        <f t="shared" si="96"/>
        <v/>
      </c>
      <c r="AL492" s="110"/>
    </row>
    <row r="493" spans="2:38" x14ac:dyDescent="0.25">
      <c r="B493" s="25" t="str">
        <f>IFERROR(INDEX('1 - Project Details and Scoring'!$B$18:$B$501,(MATCH('2 - Planting Details'!$Z493,'1 - Project Details and Scoring'!$C$18:C$501,0))),"")</f>
        <v/>
      </c>
      <c r="C493" s="38"/>
      <c r="D493" s="25" t="str">
        <f>IFERROR(INDEX('1 - Project Details and Scoring'!$D$18:$D$501,(MATCH('2 - Planting Details'!$Z493,'1 - Project Details and Scoring'!$C$18:C$501,0))),"")</f>
        <v/>
      </c>
      <c r="E493" s="195"/>
      <c r="F493" s="196"/>
      <c r="G493" s="38"/>
      <c r="H493" s="38"/>
      <c r="I493" s="177">
        <f t="shared" si="86"/>
        <v>0</v>
      </c>
      <c r="J493" s="48"/>
      <c r="K493" s="198"/>
      <c r="L493" s="197"/>
      <c r="M493" s="40"/>
      <c r="N493" s="40"/>
      <c r="O493" s="177">
        <f t="shared" si="87"/>
        <v>0</v>
      </c>
      <c r="P493" s="48"/>
      <c r="Q493" s="198"/>
      <c r="R493" s="197"/>
      <c r="S493" s="40"/>
      <c r="T493" s="40"/>
      <c r="U493" s="177">
        <f t="shared" si="88"/>
        <v>0</v>
      </c>
      <c r="V493" s="48"/>
      <c r="W493" s="198"/>
      <c r="X493" s="199">
        <f t="shared" si="85"/>
        <v>0</v>
      </c>
      <c r="Y493" s="178" t="str">
        <f t="shared" si="95"/>
        <v/>
      </c>
      <c r="Z493" s="22">
        <f t="shared" si="89"/>
        <v>0</v>
      </c>
      <c r="AA493" s="22" t="str">
        <f t="shared" si="90"/>
        <v/>
      </c>
      <c r="AG493" s="43" t="b">
        <f t="shared" si="91"/>
        <v>0</v>
      </c>
      <c r="AH493" s="93" t="b">
        <f t="shared" si="92"/>
        <v>0</v>
      </c>
      <c r="AI493" s="130" t="str">
        <f t="shared" si="93"/>
        <v/>
      </c>
      <c r="AJ493" s="116">
        <f t="shared" si="94"/>
        <v>0</v>
      </c>
      <c r="AK493" s="130" t="str">
        <f t="shared" si="96"/>
        <v/>
      </c>
      <c r="AL493" s="110"/>
    </row>
    <row r="494" spans="2:38" x14ac:dyDescent="0.25">
      <c r="B494" s="25" t="str">
        <f>IFERROR(INDEX('1 - Project Details and Scoring'!$B$18:$B$501,(MATCH('2 - Planting Details'!$Z494,'1 - Project Details and Scoring'!$C$18:C$501,0))),"")</f>
        <v/>
      </c>
      <c r="C494" s="38"/>
      <c r="D494" s="25" t="str">
        <f>IFERROR(INDEX('1 - Project Details and Scoring'!$D$18:$D$501,(MATCH('2 - Planting Details'!$Z494,'1 - Project Details and Scoring'!$C$18:C$501,0))),"")</f>
        <v/>
      </c>
      <c r="E494" s="195"/>
      <c r="F494" s="196"/>
      <c r="G494" s="38"/>
      <c r="H494" s="38"/>
      <c r="I494" s="177">
        <f t="shared" si="86"/>
        <v>0</v>
      </c>
      <c r="J494" s="48"/>
      <c r="K494" s="198"/>
      <c r="L494" s="197"/>
      <c r="M494" s="40"/>
      <c r="N494" s="40"/>
      <c r="O494" s="177">
        <f t="shared" si="87"/>
        <v>0</v>
      </c>
      <c r="P494" s="48"/>
      <c r="Q494" s="198"/>
      <c r="R494" s="197"/>
      <c r="S494" s="40"/>
      <c r="T494" s="40"/>
      <c r="U494" s="177">
        <f t="shared" si="88"/>
        <v>0</v>
      </c>
      <c r="V494" s="48"/>
      <c r="W494" s="198"/>
      <c r="X494" s="199">
        <f t="shared" si="85"/>
        <v>0</v>
      </c>
      <c r="Y494" s="178" t="str">
        <f t="shared" si="95"/>
        <v/>
      </c>
      <c r="Z494" s="22">
        <f t="shared" si="89"/>
        <v>0</v>
      </c>
      <c r="AA494" s="22" t="str">
        <f t="shared" si="90"/>
        <v/>
      </c>
      <c r="AG494" s="43" t="b">
        <f t="shared" si="91"/>
        <v>0</v>
      </c>
      <c r="AH494" s="93" t="b">
        <f t="shared" si="92"/>
        <v>0</v>
      </c>
      <c r="AI494" s="130" t="str">
        <f t="shared" si="93"/>
        <v/>
      </c>
      <c r="AJ494" s="116">
        <f t="shared" si="94"/>
        <v>0</v>
      </c>
      <c r="AK494" s="130" t="str">
        <f t="shared" si="96"/>
        <v/>
      </c>
      <c r="AL494" s="110"/>
    </row>
    <row r="495" spans="2:38" x14ac:dyDescent="0.25">
      <c r="B495" s="25" t="str">
        <f>IFERROR(INDEX('1 - Project Details and Scoring'!$B$18:$B$501,(MATCH('2 - Planting Details'!$Z495,'1 - Project Details and Scoring'!$C$18:C$501,0))),"")</f>
        <v/>
      </c>
      <c r="C495" s="38"/>
      <c r="D495" s="25" t="str">
        <f>IFERROR(INDEX('1 - Project Details and Scoring'!$D$18:$D$501,(MATCH('2 - Planting Details'!$Z495,'1 - Project Details and Scoring'!$C$18:C$501,0))),"")</f>
        <v/>
      </c>
      <c r="E495" s="195"/>
      <c r="F495" s="196"/>
      <c r="G495" s="38"/>
      <c r="H495" s="38"/>
      <c r="I495" s="177">
        <f t="shared" si="86"/>
        <v>0</v>
      </c>
      <c r="J495" s="48"/>
      <c r="K495" s="198"/>
      <c r="L495" s="197"/>
      <c r="M495" s="40"/>
      <c r="N495" s="40"/>
      <c r="O495" s="177">
        <f t="shared" si="87"/>
        <v>0</v>
      </c>
      <c r="P495" s="48"/>
      <c r="Q495" s="198"/>
      <c r="R495" s="197"/>
      <c r="S495" s="40"/>
      <c r="T495" s="40"/>
      <c r="U495" s="177">
        <f t="shared" si="88"/>
        <v>0</v>
      </c>
      <c r="V495" s="48"/>
      <c r="W495" s="198"/>
      <c r="X495" s="199">
        <f t="shared" si="85"/>
        <v>0</v>
      </c>
      <c r="Y495" s="178" t="str">
        <f t="shared" si="95"/>
        <v/>
      </c>
      <c r="Z495" s="22">
        <f t="shared" si="89"/>
        <v>0</v>
      </c>
      <c r="AA495" s="22" t="str">
        <f t="shared" si="90"/>
        <v/>
      </c>
      <c r="AG495" s="43" t="b">
        <f t="shared" si="91"/>
        <v>0</v>
      </c>
      <c r="AH495" s="93" t="b">
        <f t="shared" si="92"/>
        <v>0</v>
      </c>
      <c r="AI495" s="130" t="str">
        <f t="shared" si="93"/>
        <v/>
      </c>
      <c r="AJ495" s="116">
        <f t="shared" si="94"/>
        <v>0</v>
      </c>
      <c r="AK495" s="130" t="str">
        <f t="shared" si="96"/>
        <v/>
      </c>
      <c r="AL495" s="110"/>
    </row>
    <row r="496" spans="2:38" x14ac:dyDescent="0.25">
      <c r="B496" s="25" t="str">
        <f>IFERROR(INDEX('1 - Project Details and Scoring'!$B$18:$B$501,(MATCH('2 - Planting Details'!$Z496,'1 - Project Details and Scoring'!$C$18:C$501,0))),"")</f>
        <v/>
      </c>
      <c r="C496" s="38"/>
      <c r="D496" s="25" t="str">
        <f>IFERROR(INDEX('1 - Project Details and Scoring'!$D$18:$D$501,(MATCH('2 - Planting Details'!$Z496,'1 - Project Details and Scoring'!$C$18:C$501,0))),"")</f>
        <v/>
      </c>
      <c r="E496" s="195"/>
      <c r="F496" s="196"/>
      <c r="G496" s="38"/>
      <c r="H496" s="38"/>
      <c r="I496" s="177">
        <f t="shared" si="86"/>
        <v>0</v>
      </c>
      <c r="J496" s="48"/>
      <c r="K496" s="198"/>
      <c r="L496" s="197"/>
      <c r="M496" s="40"/>
      <c r="N496" s="40"/>
      <c r="O496" s="177">
        <f t="shared" si="87"/>
        <v>0</v>
      </c>
      <c r="P496" s="48"/>
      <c r="Q496" s="198"/>
      <c r="R496" s="197"/>
      <c r="S496" s="40"/>
      <c r="T496" s="40"/>
      <c r="U496" s="177">
        <f t="shared" si="88"/>
        <v>0</v>
      </c>
      <c r="V496" s="48"/>
      <c r="W496" s="198"/>
      <c r="X496" s="199">
        <f t="shared" ref="X496:X501" si="97">I496+O496+U496</f>
        <v>0</v>
      </c>
      <c r="Y496" s="178" t="str">
        <f t="shared" si="95"/>
        <v/>
      </c>
      <c r="Z496" s="22">
        <f t="shared" ref="Z496:Z501" si="98">C496</f>
        <v>0</v>
      </c>
      <c r="AA496" s="22" t="str">
        <f t="shared" ref="AA496:AA501" si="99">D496</f>
        <v/>
      </c>
      <c r="AG496" s="43" t="b">
        <f t="shared" si="91"/>
        <v>0</v>
      </c>
      <c r="AH496" s="93" t="b">
        <f t="shared" si="92"/>
        <v>0</v>
      </c>
      <c r="AI496" s="130" t="str">
        <f t="shared" si="93"/>
        <v/>
      </c>
      <c r="AJ496" s="116">
        <f t="shared" si="94"/>
        <v>0</v>
      </c>
      <c r="AK496" s="130" t="str">
        <f t="shared" si="96"/>
        <v/>
      </c>
      <c r="AL496" s="110"/>
    </row>
    <row r="497" spans="2:38" x14ac:dyDescent="0.25">
      <c r="B497" s="25" t="str">
        <f>IFERROR(INDEX('1 - Project Details and Scoring'!$B$18:$B$501,(MATCH('2 - Planting Details'!$Z497,'1 - Project Details and Scoring'!$C$18:C$501,0))),"")</f>
        <v/>
      </c>
      <c r="C497" s="38"/>
      <c r="D497" s="25" t="str">
        <f>IFERROR(INDEX('1 - Project Details and Scoring'!$D$18:$D$501,(MATCH('2 - Planting Details'!$Z497,'1 - Project Details and Scoring'!$C$18:C$501,0))),"")</f>
        <v/>
      </c>
      <c r="E497" s="195"/>
      <c r="F497" s="196"/>
      <c r="G497" s="38"/>
      <c r="H497" s="38"/>
      <c r="I497" s="177">
        <f t="shared" si="86"/>
        <v>0</v>
      </c>
      <c r="J497" s="48"/>
      <c r="K497" s="198"/>
      <c r="L497" s="197"/>
      <c r="M497" s="40"/>
      <c r="N497" s="40"/>
      <c r="O497" s="177">
        <f t="shared" si="87"/>
        <v>0</v>
      </c>
      <c r="P497" s="48"/>
      <c r="Q497" s="198"/>
      <c r="R497" s="197"/>
      <c r="S497" s="40"/>
      <c r="T497" s="40"/>
      <c r="U497" s="177">
        <f t="shared" si="88"/>
        <v>0</v>
      </c>
      <c r="V497" s="48"/>
      <c r="W497" s="198"/>
      <c r="X497" s="199">
        <f t="shared" si="97"/>
        <v>0</v>
      </c>
      <c r="Y497" s="178" t="str">
        <f t="shared" si="95"/>
        <v/>
      </c>
      <c r="Z497" s="22">
        <f t="shared" si="98"/>
        <v>0</v>
      </c>
      <c r="AA497" s="22" t="str">
        <f t="shared" si="99"/>
        <v/>
      </c>
      <c r="AG497" s="43" t="b">
        <f t="shared" si="91"/>
        <v>0</v>
      </c>
      <c r="AH497" s="93" t="b">
        <f t="shared" si="92"/>
        <v>0</v>
      </c>
      <c r="AI497" s="130" t="str">
        <f t="shared" si="93"/>
        <v/>
      </c>
      <c r="AJ497" s="116">
        <f t="shared" si="94"/>
        <v>0</v>
      </c>
      <c r="AK497" s="130" t="str">
        <f t="shared" si="96"/>
        <v/>
      </c>
      <c r="AL497" s="110"/>
    </row>
    <row r="498" spans="2:38" x14ac:dyDescent="0.25">
      <c r="B498" s="25" t="str">
        <f>IFERROR(INDEX('1 - Project Details and Scoring'!$B$18:$B$501,(MATCH('2 - Planting Details'!$Z498,'1 - Project Details and Scoring'!$C$18:C$501,0))),"")</f>
        <v/>
      </c>
      <c r="C498" s="38"/>
      <c r="D498" s="25" t="str">
        <f>IFERROR(INDEX('1 - Project Details and Scoring'!$D$18:$D$501,(MATCH('2 - Planting Details'!$Z498,'1 - Project Details and Scoring'!$C$18:C$501,0))),"")</f>
        <v/>
      </c>
      <c r="E498" s="195"/>
      <c r="F498" s="196"/>
      <c r="G498" s="38"/>
      <c r="H498" s="38"/>
      <c r="I498" s="177">
        <f t="shared" si="86"/>
        <v>0</v>
      </c>
      <c r="J498" s="48"/>
      <c r="K498" s="198"/>
      <c r="L498" s="197"/>
      <c r="M498" s="40"/>
      <c r="N498" s="40"/>
      <c r="O498" s="177">
        <f t="shared" si="87"/>
        <v>0</v>
      </c>
      <c r="P498" s="48"/>
      <c r="Q498" s="198"/>
      <c r="R498" s="197"/>
      <c r="S498" s="40"/>
      <c r="T498" s="40"/>
      <c r="U498" s="177">
        <f t="shared" si="88"/>
        <v>0</v>
      </c>
      <c r="V498" s="48"/>
      <c r="W498" s="198"/>
      <c r="X498" s="199">
        <f t="shared" si="97"/>
        <v>0</v>
      </c>
      <c r="Y498" s="178" t="str">
        <f t="shared" si="95"/>
        <v/>
      </c>
      <c r="Z498" s="22">
        <f t="shared" si="98"/>
        <v>0</v>
      </c>
      <c r="AA498" s="22" t="str">
        <f t="shared" si="99"/>
        <v/>
      </c>
      <c r="AG498" s="43" t="b">
        <f t="shared" si="91"/>
        <v>0</v>
      </c>
      <c r="AH498" s="93" t="b">
        <f t="shared" si="92"/>
        <v>0</v>
      </c>
      <c r="AI498" s="130" t="str">
        <f t="shared" si="93"/>
        <v/>
      </c>
      <c r="AJ498" s="116">
        <f t="shared" si="94"/>
        <v>0</v>
      </c>
      <c r="AK498" s="130" t="str">
        <f t="shared" si="96"/>
        <v/>
      </c>
      <c r="AL498" s="110"/>
    </row>
    <row r="499" spans="2:38" x14ac:dyDescent="0.25">
      <c r="B499" s="25" t="str">
        <f>IFERROR(INDEX('1 - Project Details and Scoring'!$B$18:$B$501,(MATCH('2 - Planting Details'!$Z499,'1 - Project Details and Scoring'!$C$18:C$501,0))),"")</f>
        <v/>
      </c>
      <c r="C499" s="38"/>
      <c r="D499" s="25" t="str">
        <f>IFERROR(INDEX('1 - Project Details and Scoring'!$D$18:$D$501,(MATCH('2 - Planting Details'!$Z499,'1 - Project Details and Scoring'!$C$18:C$501,0))),"")</f>
        <v/>
      </c>
      <c r="E499" s="195"/>
      <c r="F499" s="196"/>
      <c r="G499" s="38"/>
      <c r="H499" s="38"/>
      <c r="I499" s="177">
        <f t="shared" si="86"/>
        <v>0</v>
      </c>
      <c r="J499" s="48"/>
      <c r="K499" s="198"/>
      <c r="L499" s="197"/>
      <c r="M499" s="40"/>
      <c r="N499" s="40"/>
      <c r="O499" s="177">
        <f t="shared" si="87"/>
        <v>0</v>
      </c>
      <c r="P499" s="48"/>
      <c r="Q499" s="198"/>
      <c r="R499" s="197"/>
      <c r="S499" s="40"/>
      <c r="T499" s="40"/>
      <c r="U499" s="177">
        <f t="shared" si="88"/>
        <v>0</v>
      </c>
      <c r="V499" s="48"/>
      <c r="W499" s="198"/>
      <c r="X499" s="199">
        <f t="shared" si="97"/>
        <v>0</v>
      </c>
      <c r="Y499" s="178" t="str">
        <f t="shared" si="95"/>
        <v/>
      </c>
      <c r="Z499" s="22">
        <f t="shared" si="98"/>
        <v>0</v>
      </c>
      <c r="AA499" s="22" t="str">
        <f t="shared" si="99"/>
        <v/>
      </c>
      <c r="AG499" s="43" t="b">
        <f t="shared" si="91"/>
        <v>0</v>
      </c>
      <c r="AH499" s="93" t="b">
        <f t="shared" si="92"/>
        <v>0</v>
      </c>
      <c r="AI499" s="130" t="str">
        <f t="shared" si="93"/>
        <v/>
      </c>
      <c r="AJ499" s="116">
        <f t="shared" si="94"/>
        <v>0</v>
      </c>
      <c r="AK499" s="130" t="str">
        <f t="shared" si="96"/>
        <v/>
      </c>
      <c r="AL499" s="110"/>
    </row>
    <row r="500" spans="2:38" x14ac:dyDescent="0.25">
      <c r="B500" s="25" t="str">
        <f>IFERROR(INDEX('1 - Project Details and Scoring'!$B$18:$B$501,(MATCH('2 - Planting Details'!$Z500,'1 - Project Details and Scoring'!$C$18:C$501,0))),"")</f>
        <v/>
      </c>
      <c r="C500" s="38"/>
      <c r="D500" s="25" t="str">
        <f>IFERROR(INDEX('1 - Project Details and Scoring'!$D$18:$D$501,(MATCH('2 - Planting Details'!$Z500,'1 - Project Details and Scoring'!$C$18:C$501,0))),"")</f>
        <v/>
      </c>
      <c r="E500" s="195"/>
      <c r="F500" s="196"/>
      <c r="G500" s="38"/>
      <c r="H500" s="38"/>
      <c r="I500" s="177">
        <f t="shared" si="86"/>
        <v>0</v>
      </c>
      <c r="J500" s="48"/>
      <c r="K500" s="198"/>
      <c r="L500" s="197"/>
      <c r="M500" s="40"/>
      <c r="N500" s="40"/>
      <c r="O500" s="177">
        <f t="shared" si="87"/>
        <v>0</v>
      </c>
      <c r="P500" s="48"/>
      <c r="Q500" s="198"/>
      <c r="R500" s="197"/>
      <c r="S500" s="40"/>
      <c r="T500" s="40"/>
      <c r="U500" s="177">
        <f t="shared" si="88"/>
        <v>0</v>
      </c>
      <c r="V500" s="48"/>
      <c r="W500" s="198"/>
      <c r="X500" s="199">
        <f t="shared" si="97"/>
        <v>0</v>
      </c>
      <c r="Y500" s="178" t="str">
        <f t="shared" si="95"/>
        <v/>
      </c>
      <c r="Z500" s="22">
        <f t="shared" si="98"/>
        <v>0</v>
      </c>
      <c r="AA500" s="22" t="str">
        <f t="shared" si="99"/>
        <v/>
      </c>
      <c r="AG500" s="43" t="b">
        <f t="shared" si="91"/>
        <v>0</v>
      </c>
      <c r="AH500" s="93" t="b">
        <f t="shared" si="92"/>
        <v>0</v>
      </c>
      <c r="AI500" s="130" t="str">
        <f t="shared" si="93"/>
        <v/>
      </c>
      <c r="AJ500" s="116">
        <f t="shared" si="94"/>
        <v>0</v>
      </c>
      <c r="AK500" s="130" t="str">
        <f t="shared" si="96"/>
        <v/>
      </c>
      <c r="AL500" s="110"/>
    </row>
    <row r="501" spans="2:38" ht="15.75" thickBot="1" x14ac:dyDescent="0.3">
      <c r="B501" s="25" t="str">
        <f>IFERROR(INDEX('1 - Project Details and Scoring'!$B$18:$B$501,(MATCH('2 - Planting Details'!$Z501,'1 - Project Details and Scoring'!$C$18:C$501,0))),"")</f>
        <v/>
      </c>
      <c r="C501" s="38"/>
      <c r="D501" s="25" t="str">
        <f>IFERROR(INDEX('1 - Project Details and Scoring'!$D$18:$D$501,(MATCH('2 - Planting Details'!$Z501,'1 - Project Details and Scoring'!$C$18:C$501,0))),"")</f>
        <v/>
      </c>
      <c r="E501" s="195"/>
      <c r="F501" s="196"/>
      <c r="G501" s="38"/>
      <c r="H501" s="38"/>
      <c r="I501" s="177">
        <f t="shared" si="86"/>
        <v>0</v>
      </c>
      <c r="J501" s="48"/>
      <c r="K501" s="198"/>
      <c r="L501" s="197"/>
      <c r="M501" s="40"/>
      <c r="N501" s="40"/>
      <c r="O501" s="177">
        <f t="shared" si="87"/>
        <v>0</v>
      </c>
      <c r="P501" s="48"/>
      <c r="Q501" s="198"/>
      <c r="R501" s="197"/>
      <c r="S501" s="40"/>
      <c r="T501" s="40"/>
      <c r="U501" s="177">
        <f t="shared" si="88"/>
        <v>0</v>
      </c>
      <c r="V501" s="48"/>
      <c r="W501" s="198"/>
      <c r="X501" s="199">
        <f t="shared" si="97"/>
        <v>0</v>
      </c>
      <c r="Y501" s="178" t="str">
        <f t="shared" si="95"/>
        <v/>
      </c>
      <c r="Z501" s="22">
        <f t="shared" si="98"/>
        <v>0</v>
      </c>
      <c r="AA501" s="22" t="str">
        <f t="shared" si="99"/>
        <v/>
      </c>
      <c r="AG501" s="44" t="b">
        <f t="shared" si="91"/>
        <v>0</v>
      </c>
      <c r="AH501" s="102" t="b">
        <f t="shared" si="92"/>
        <v>0</v>
      </c>
      <c r="AI501" s="131" t="str">
        <f t="shared" si="93"/>
        <v/>
      </c>
      <c r="AJ501" s="117">
        <f t="shared" si="94"/>
        <v>0</v>
      </c>
      <c r="AK501" s="131" t="str">
        <f t="shared" si="96"/>
        <v/>
      </c>
      <c r="AL501" s="111"/>
    </row>
    <row r="502" spans="2:38" x14ac:dyDescent="0.25">
      <c r="B502" s="34"/>
      <c r="C502" s="34"/>
      <c r="D502" s="34"/>
      <c r="E502" s="34"/>
      <c r="F502" s="34"/>
      <c r="G502" s="34"/>
      <c r="H502" s="34"/>
      <c r="I502" s="35"/>
      <c r="J502" s="34"/>
      <c r="K502" s="34"/>
      <c r="L502" s="34"/>
      <c r="M502" s="36"/>
      <c r="N502" s="36"/>
      <c r="O502" s="35"/>
      <c r="P502" s="34"/>
      <c r="Q502" s="34"/>
      <c r="R502" s="34"/>
      <c r="S502" s="36"/>
      <c r="T502" s="36"/>
      <c r="U502" s="35"/>
      <c r="V502" s="34"/>
      <c r="W502" s="34"/>
      <c r="X502" s="35"/>
      <c r="Y502" s="37"/>
      <c r="AG502" s="34"/>
      <c r="AH502" s="34"/>
      <c r="AI502" s="34"/>
    </row>
    <row r="503" spans="2:38" x14ac:dyDescent="0.25"/>
    <row r="504" spans="2:38" x14ac:dyDescent="0.25"/>
    <row r="505" spans="2:38" x14ac:dyDescent="0.25"/>
  </sheetData>
  <sheetProtection password="CC6B" sheet="1" objects="1" scenarios="1"/>
  <mergeCells count="16">
    <mergeCell ref="B2:T4"/>
    <mergeCell ref="F14:W14"/>
    <mergeCell ref="X14:X16"/>
    <mergeCell ref="AG12:AL12"/>
    <mergeCell ref="B14:B16"/>
    <mergeCell ref="E9:M9"/>
    <mergeCell ref="E11:M11"/>
    <mergeCell ref="Y14:Y16"/>
    <mergeCell ref="C14:C16"/>
    <mergeCell ref="D14:D16"/>
    <mergeCell ref="E14:E16"/>
    <mergeCell ref="M16:N16"/>
    <mergeCell ref="S16:T16"/>
    <mergeCell ref="F15:K15"/>
    <mergeCell ref="L15:Q15"/>
    <mergeCell ref="R15:W15"/>
  </mergeCells>
  <conditionalFormatting sqref="G18:H502">
    <cfRule type="expression" dxfId="14" priority="12">
      <formula>AND($F18&gt;0,G18="")</formula>
    </cfRule>
  </conditionalFormatting>
  <conditionalFormatting sqref="J18:J502">
    <cfRule type="expression" dxfId="13" priority="11">
      <formula>AND($F18&gt;0,J18="")</formula>
    </cfRule>
  </conditionalFormatting>
  <conditionalFormatting sqref="M18:M502">
    <cfRule type="expression" dxfId="12" priority="10">
      <formula>AND($L18&gt;0,M18="")</formula>
    </cfRule>
  </conditionalFormatting>
  <conditionalFormatting sqref="P18:P502">
    <cfRule type="expression" dxfId="11" priority="9">
      <formula>AND($L18&gt;0,P18="")</formula>
    </cfRule>
  </conditionalFormatting>
  <conditionalFormatting sqref="N18:N502">
    <cfRule type="expression" dxfId="10" priority="8">
      <formula>AND($L18&gt;0,N18="")</formula>
    </cfRule>
  </conditionalFormatting>
  <conditionalFormatting sqref="S18:S502">
    <cfRule type="expression" dxfId="9" priority="7">
      <formula>AND($R18&gt;0,S18="")</formula>
    </cfRule>
  </conditionalFormatting>
  <conditionalFormatting sqref="T18:T502">
    <cfRule type="expression" dxfId="8" priority="6">
      <formula>AND($R18&gt;0,T18="")</formula>
    </cfRule>
  </conditionalFormatting>
  <conditionalFormatting sqref="V18:V502">
    <cfRule type="expression" dxfId="7" priority="5">
      <formula>AND($R18&gt;0,V18="")</formula>
    </cfRule>
  </conditionalFormatting>
  <conditionalFormatting sqref="Y18:Y502">
    <cfRule type="notContainsText" dxfId="6" priority="20" operator="notContains" text="Yes">
      <formula>ISERROR(SEARCH("Yes",Y18))</formula>
    </cfRule>
  </conditionalFormatting>
  <dataValidations count="3">
    <dataValidation type="list" allowBlank="1" sqref="G18:G502">
      <formula1>Large_Type_Planting</formula1>
    </dataValidation>
    <dataValidation type="list" allowBlank="1" showInputMessage="1" showErrorMessage="1" sqref="C18:C502">
      <formula1>ParcelList</formula1>
    </dataValidation>
    <dataValidation type="list" allowBlank="1" showInputMessage="1" sqref="H18:H501">
      <formula1>SurfaceType</formula1>
    </dataValidation>
  </dataValidations>
  <pageMargins left="0.70866141732283472" right="0.70866141732283472" top="0.74803149606299213" bottom="0.74803149606299213" header="0.31496062992125984" footer="0.31496062992125984"/>
  <pageSetup paperSize="9" scale="32" fitToHeight="0" orientation="landscape" r:id="rId1"/>
  <headerFooter>
    <oddFooter>&amp;CUrban Tree Challenge Fund Application Form Annex - 2019/2020 - v1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499"/>
  <sheetViews>
    <sheetView showGridLines="0" showRowColHeaders="0" topLeftCell="A3" workbookViewId="0">
      <selection activeCell="C15" sqref="C15"/>
    </sheetView>
  </sheetViews>
  <sheetFormatPr defaultColWidth="0" defaultRowHeight="15" zeroHeight="1" x14ac:dyDescent="0.25"/>
  <cols>
    <col min="1" max="1" width="3.28515625" customWidth="1"/>
    <col min="2" max="2" width="4.7109375" customWidth="1"/>
    <col min="3" max="3" width="24.140625" customWidth="1"/>
    <col min="4" max="4" width="13.85546875" customWidth="1"/>
    <col min="5" max="7" width="24.140625" customWidth="1"/>
    <col min="8" max="8" width="12" hidden="1" customWidth="1"/>
    <col min="9" max="9" width="24.42578125" customWidth="1"/>
    <col min="10" max="10" width="9.140625" hidden="1" customWidth="1"/>
    <col min="11" max="11" width="4.7109375" customWidth="1"/>
    <col min="12" max="13" width="0" hidden="1" customWidth="1"/>
    <col min="14" max="16384" width="9.140625" hidden="1"/>
  </cols>
  <sheetData>
    <row r="1" spans="2:10" x14ac:dyDescent="0.25"/>
    <row r="2" spans="2:10" ht="259.5" customHeight="1" x14ac:dyDescent="0.25">
      <c r="B2" s="296" t="s">
        <v>579</v>
      </c>
      <c r="C2" s="297"/>
      <c r="D2" s="297"/>
      <c r="E2" s="297"/>
      <c r="F2" s="297"/>
      <c r="G2" s="297"/>
      <c r="H2" s="297"/>
      <c r="I2" s="298"/>
    </row>
    <row r="3" spans="2:10" s="182" customFormat="1" ht="25.5" customHeight="1" x14ac:dyDescent="0.3">
      <c r="B3" s="184"/>
      <c r="C3" s="185" t="s">
        <v>577</v>
      </c>
      <c r="D3" s="184"/>
      <c r="E3" s="184"/>
      <c r="F3" s="184"/>
      <c r="G3" s="184"/>
      <c r="H3" s="184"/>
      <c r="I3" s="184"/>
    </row>
    <row r="4" spans="2:10" x14ac:dyDescent="0.25">
      <c r="C4" s="226">
        <v>1</v>
      </c>
    </row>
    <row r="5" spans="2:10" x14ac:dyDescent="0.25">
      <c r="C5" s="95" t="s">
        <v>471</v>
      </c>
      <c r="D5" s="182"/>
      <c r="E5" s="279" t="str">
        <f>IF('1 - Project Details and Scoring'!$E$9="","",'1 - Project Details and Scoring'!$E$9)</f>
        <v/>
      </c>
      <c r="F5" s="280"/>
      <c r="G5" s="280"/>
      <c r="H5" s="280"/>
      <c r="I5" s="281"/>
    </row>
    <row r="6" spans="2:10" x14ac:dyDescent="0.25">
      <c r="C6" s="227">
        <v>1</v>
      </c>
      <c r="D6" s="16"/>
      <c r="E6" s="17"/>
      <c r="F6" s="17"/>
      <c r="G6" s="17"/>
      <c r="H6" s="17"/>
      <c r="I6" s="17"/>
    </row>
    <row r="7" spans="2:10" x14ac:dyDescent="0.25">
      <c r="C7" s="95" t="s">
        <v>470</v>
      </c>
      <c r="D7" s="182"/>
      <c r="E7" s="279" t="str">
        <f>IF('1 - Project Details and Scoring'!$E$11="","",'1 - Project Details and Scoring'!$E$11)</f>
        <v/>
      </c>
      <c r="F7" s="280"/>
      <c r="G7" s="280"/>
      <c r="H7" s="280"/>
      <c r="I7" s="281"/>
    </row>
    <row r="8" spans="2:10" x14ac:dyDescent="0.25">
      <c r="C8" s="226">
        <v>1</v>
      </c>
    </row>
    <row r="9" spans="2:10" x14ac:dyDescent="0.25">
      <c r="B9" s="24" t="s">
        <v>445</v>
      </c>
      <c r="C9" s="24" t="s">
        <v>446</v>
      </c>
      <c r="D9" s="24" t="s">
        <v>447</v>
      </c>
      <c r="E9" s="24" t="s">
        <v>448</v>
      </c>
      <c r="F9" s="24" t="s">
        <v>449</v>
      </c>
      <c r="G9" s="24" t="s">
        <v>450</v>
      </c>
      <c r="H9" s="76" t="s">
        <v>477</v>
      </c>
      <c r="I9" s="76" t="s">
        <v>451</v>
      </c>
    </row>
    <row r="10" spans="2:10" x14ac:dyDescent="0.25">
      <c r="B10" s="250" t="s">
        <v>14</v>
      </c>
      <c r="C10" s="304" t="s">
        <v>489</v>
      </c>
      <c r="D10" s="305"/>
      <c r="E10" s="299" t="s">
        <v>488</v>
      </c>
      <c r="F10" s="300"/>
      <c r="G10" s="300"/>
      <c r="H10" s="300"/>
      <c r="I10" s="301"/>
    </row>
    <row r="11" spans="2:10" ht="15" customHeight="1" x14ac:dyDescent="0.25">
      <c r="B11" s="251"/>
      <c r="C11" s="242" t="s">
        <v>454</v>
      </c>
      <c r="D11" s="242" t="s">
        <v>468</v>
      </c>
      <c r="E11" s="302" t="s">
        <v>490</v>
      </c>
      <c r="F11" s="302" t="s">
        <v>580</v>
      </c>
      <c r="G11" s="302" t="s">
        <v>581</v>
      </c>
      <c r="H11" s="179"/>
      <c r="I11" s="302" t="s">
        <v>560</v>
      </c>
    </row>
    <row r="12" spans="2:10" ht="60" customHeight="1" thickBot="1" x14ac:dyDescent="0.3">
      <c r="B12" s="252"/>
      <c r="C12" s="243"/>
      <c r="D12" s="243"/>
      <c r="E12" s="303"/>
      <c r="F12" s="303"/>
      <c r="G12" s="303"/>
      <c r="H12" s="180"/>
      <c r="I12" s="303"/>
      <c r="J12" s="183" t="s">
        <v>570</v>
      </c>
    </row>
    <row r="13" spans="2:10" x14ac:dyDescent="0.25">
      <c r="B13" s="173" t="s">
        <v>15</v>
      </c>
      <c r="C13" s="3" t="s">
        <v>6</v>
      </c>
      <c r="D13" s="3" t="s">
        <v>469</v>
      </c>
      <c r="E13" s="50">
        <v>2300</v>
      </c>
      <c r="F13" s="51">
        <v>1150</v>
      </c>
      <c r="G13" s="51">
        <v>1000</v>
      </c>
      <c r="H13" s="51"/>
      <c r="I13" s="186">
        <f>IFERROR(IF(AND(G13="",F13=""),"",
IF(AND(G13=0,F13&gt;0),0.5,
IF(G13&gt;F13,"Grant requested too high",
IF(G13&lt;=F13,G13/(2*F13),"")))),"")</f>
        <v>0.43478260869565216</v>
      </c>
    </row>
    <row r="14" spans="2:10" x14ac:dyDescent="0.25">
      <c r="B14" s="181" t="str">
        <f>IF(ISERROR(MATCH($J14,'1 - Project Details and Scoring'!$B$18:$B$500,0)),"",INDEX('1 - Project Details and Scoring'!$B$18:$B$500,MATCH($J14,'1 - Project Details and Scoring'!$B$18:$B$500,0)))&amp;""</f>
        <v/>
      </c>
      <c r="C14" s="181" t="str">
        <f>IF(ISERROR(MATCH($J14,'1 - Project Details and Scoring'!$B$18:$B$500,0)),"",INDEX('1 - Project Details and Scoring'!$C$18:$C$500,MATCH($J14,'1 - Project Details and Scoring'!$B$18:$B$500,0)))&amp;""</f>
        <v/>
      </c>
      <c r="D14" s="181" t="str">
        <f>IF(ISERROR(MATCH($J14,'1 - Project Details and Scoring'!$B$18:$B$500,0)),"",INDEX('1 - Project Details and Scoring'!$D$18:$D$500,MATCH($J14,'1 - Project Details and Scoring'!$B$18:$B$500,0)))&amp;""</f>
        <v/>
      </c>
      <c r="E14" s="49"/>
      <c r="F14" s="63" t="str">
        <f>IF(SUMIF('2 - Planting Details'!$B:$B,B14,'2 - Planting Details'!$X:$X)&gt;0,SUMIF('2 - Planting Details'!$B:$B,$B14,'2 - Planting Details'!$X:$X),"")</f>
        <v/>
      </c>
      <c r="G14" s="49"/>
      <c r="H14" s="49" t="str">
        <f>IF(G14&lt;&gt;"",G14,
IF(F14&lt;&gt;"",F14,""))</f>
        <v/>
      </c>
      <c r="I14" s="77" t="str">
        <f>IFERROR(IF(AND(G14="",F14=""),"",
IF(AND(G14=0,F14&gt;0),0.5,
IF(G14&gt;F14,"Grant requested too high",
IF(G14&lt;=F14,G14/(2*F14),"")))),"")</f>
        <v/>
      </c>
      <c r="J14">
        <v>1</v>
      </c>
    </row>
    <row r="15" spans="2:10" x14ac:dyDescent="0.25">
      <c r="B15" s="181" t="str">
        <f>IF(ISERROR(MATCH($J15,'1 - Project Details and Scoring'!$B$18:$B$500,0)),"",INDEX('1 - Project Details and Scoring'!$B$18:$B$500,MATCH($J15,'1 - Project Details and Scoring'!$B$18:$B$500,0)))&amp;""</f>
        <v/>
      </c>
      <c r="C15" s="181" t="str">
        <f>IF(ISERROR(MATCH($J15,'1 - Project Details and Scoring'!$B$18:$B$500,0)),"",INDEX('1 - Project Details and Scoring'!$C$18:$C$500,MATCH($J15,'1 - Project Details and Scoring'!$B$18:$B$500,0)))&amp;""</f>
        <v/>
      </c>
      <c r="D15" s="181" t="str">
        <f>IF(ISERROR(MATCH($J15,'1 - Project Details and Scoring'!$B$18:$B$500,0)),"",INDEX('1 - Project Details and Scoring'!$D$18:$D$500,MATCH($J15,'1 - Project Details and Scoring'!$B$18:$B$500,0)))&amp;""</f>
        <v/>
      </c>
      <c r="E15" s="49"/>
      <c r="F15" s="63" t="str">
        <f>IF(SUMIF('2 - Planting Details'!$B:$B,B15,'2 - Planting Details'!$X:$X)&gt;0,SUMIF('2 - Planting Details'!$B:$B,$B15,'2 - Planting Details'!$X:$X),"")</f>
        <v/>
      </c>
      <c r="G15" s="49"/>
      <c r="H15" s="49" t="str">
        <f t="shared" ref="H15:H78" si="0">IF(G15&lt;&gt;"",G15,
IF(F15&lt;&gt;"",F15,""))</f>
        <v/>
      </c>
      <c r="I15" s="77" t="str">
        <f t="shared" ref="I15:I19" si="1">IFERROR(IF(AND(G15="",F15=""),"",
IF(AND(G15=0,F15&gt;0),0.5,
IF(G15&gt;F15,"Grant requested too high",
IF(G15&lt;=F15,G15/(2*F15),"")))),"")</f>
        <v/>
      </c>
      <c r="J15">
        <v>2</v>
      </c>
    </row>
    <row r="16" spans="2:10" x14ac:dyDescent="0.25">
      <c r="B16" s="181" t="str">
        <f>IF(ISERROR(MATCH($J16,'1 - Project Details and Scoring'!$B$18:$B$500,0)),"",INDEX('1 - Project Details and Scoring'!$B$18:$B$500,MATCH($J16,'1 - Project Details and Scoring'!$B$18:$B$500,0)))&amp;""</f>
        <v/>
      </c>
      <c r="C16" s="181" t="str">
        <f>IF(ISERROR(MATCH($J16,'1 - Project Details and Scoring'!$B$18:$B$500,0)),"",INDEX('1 - Project Details and Scoring'!$C$18:$C$500,MATCH($J16,'1 - Project Details and Scoring'!$B$18:$B$500,0)))&amp;""</f>
        <v/>
      </c>
      <c r="D16" s="181" t="str">
        <f>IF(ISERROR(MATCH($J16,'1 - Project Details and Scoring'!$B$18:$B$500,0)),"",INDEX('1 - Project Details and Scoring'!$D$18:$D$500,MATCH($J16,'1 - Project Details and Scoring'!$B$18:$B$500,0)))&amp;""</f>
        <v/>
      </c>
      <c r="E16" s="49"/>
      <c r="F16" s="63" t="str">
        <f>IF(SUMIF('2 - Planting Details'!$B:$B,B16,'2 - Planting Details'!$X:$X)&gt;0,SUMIF('2 - Planting Details'!$B:$B,$B16,'2 - Planting Details'!$X:$X),"")</f>
        <v/>
      </c>
      <c r="G16" s="49"/>
      <c r="H16" s="49" t="str">
        <f t="shared" si="0"/>
        <v/>
      </c>
      <c r="I16" s="77" t="str">
        <f t="shared" si="1"/>
        <v/>
      </c>
      <c r="J16">
        <v>3</v>
      </c>
    </row>
    <row r="17" spans="2:10" x14ac:dyDescent="0.25">
      <c r="B17" s="181" t="str">
        <f>IF(ISERROR(MATCH($J17,'1 - Project Details and Scoring'!$B$18:$B$500,0)),"",INDEX('1 - Project Details and Scoring'!$B$18:$B$500,MATCH($J17,'1 - Project Details and Scoring'!$B$18:$B$500,0)))&amp;""</f>
        <v/>
      </c>
      <c r="C17" s="181" t="str">
        <f>IF(ISERROR(MATCH($J17,'1 - Project Details and Scoring'!$B$18:$B$500,0)),"",INDEX('1 - Project Details and Scoring'!$C$18:$C$500,MATCH($J17,'1 - Project Details and Scoring'!$B$18:$B$500,0)))&amp;""</f>
        <v/>
      </c>
      <c r="D17" s="181" t="str">
        <f>IF(ISERROR(MATCH($J17,'1 - Project Details and Scoring'!$B$18:$B$500,0)),"",INDEX('1 - Project Details and Scoring'!$D$18:$D$500,MATCH($J17,'1 - Project Details and Scoring'!$B$18:$B$500,0)))&amp;""</f>
        <v/>
      </c>
      <c r="E17" s="49"/>
      <c r="F17" s="63" t="str">
        <f>IF(SUMIF('2 - Planting Details'!$B:$B,B17,'2 - Planting Details'!$X:$X)&gt;0,SUMIF('2 - Planting Details'!$B:$B,$B17,'2 - Planting Details'!$X:$X),"")</f>
        <v/>
      </c>
      <c r="G17" s="49"/>
      <c r="H17" s="49" t="str">
        <f t="shared" si="0"/>
        <v/>
      </c>
      <c r="I17" s="77" t="str">
        <f t="shared" si="1"/>
        <v/>
      </c>
      <c r="J17">
        <v>4</v>
      </c>
    </row>
    <row r="18" spans="2:10" x14ac:dyDescent="0.25">
      <c r="B18" s="181" t="str">
        <f>IF(ISERROR(MATCH($J18,'1 - Project Details and Scoring'!$B$18:$B$500,0)),"",INDEX('1 - Project Details and Scoring'!$B$18:$B$500,MATCH($J18,'1 - Project Details and Scoring'!$B$18:$B$500,0)))&amp;""</f>
        <v/>
      </c>
      <c r="C18" s="181" t="str">
        <f>IF(ISERROR(MATCH($J18,'1 - Project Details and Scoring'!$B$18:$B$500,0)),"",INDEX('1 - Project Details and Scoring'!$C$18:$C$500,MATCH($J18,'1 - Project Details and Scoring'!$B$18:$B$500,0)))&amp;""</f>
        <v/>
      </c>
      <c r="D18" s="181" t="str">
        <f>IF(ISERROR(MATCH($J18,'1 - Project Details and Scoring'!$B$18:$B$500,0)),"",INDEX('1 - Project Details and Scoring'!$D$18:$D$500,MATCH($J18,'1 - Project Details and Scoring'!$B$18:$B$500,0)))&amp;""</f>
        <v/>
      </c>
      <c r="E18" s="49"/>
      <c r="F18" s="63" t="str">
        <f>IF(SUMIF('2 - Planting Details'!$B:$B,B18,'2 - Planting Details'!$X:$X)&gt;0,SUMIF('2 - Planting Details'!$B:$B,$B18,'2 - Planting Details'!$X:$X),"")</f>
        <v/>
      </c>
      <c r="G18" s="49"/>
      <c r="H18" s="49" t="str">
        <f>IF(G18&lt;&gt;"",G18,
IF(F18&lt;&gt;"",F18,""))</f>
        <v/>
      </c>
      <c r="I18" s="77" t="str">
        <f>IFERROR(IF(AND(G18="",F18=""),"",
IF(AND(G18=0,F18&gt;0),0.5,
IF(G18&gt;F18,"Grant requested too high",
IF(G18&lt;=F18,G18/(2*F18),"")))),"")</f>
        <v/>
      </c>
      <c r="J18">
        <v>5</v>
      </c>
    </row>
    <row r="19" spans="2:10" x14ac:dyDescent="0.25">
      <c r="B19" s="181" t="str">
        <f>IF(ISERROR(MATCH($J19,'1 - Project Details and Scoring'!$B$18:$B$500,0)),"",INDEX('1 - Project Details and Scoring'!$B$18:$B$500,MATCH($J19,'1 - Project Details and Scoring'!$B$18:$B$500,0)))&amp;""</f>
        <v/>
      </c>
      <c r="C19" s="181" t="str">
        <f>IF(ISERROR(MATCH($J19,'1 - Project Details and Scoring'!$B$18:$B$500,0)),"",INDEX('1 - Project Details and Scoring'!$C$18:$C$500,MATCH($J19,'1 - Project Details and Scoring'!$B$18:$B$500,0)))&amp;""</f>
        <v/>
      </c>
      <c r="D19" s="181" t="str">
        <f>IF(ISERROR(MATCH($J19,'1 - Project Details and Scoring'!$B$18:$B$500,0)),"",INDEX('1 - Project Details and Scoring'!$D$18:$D$500,MATCH($J19,'1 - Project Details and Scoring'!$B$18:$B$500,0)))&amp;""</f>
        <v/>
      </c>
      <c r="E19" s="49"/>
      <c r="F19" s="63" t="str">
        <f>IF(SUMIF('2 - Planting Details'!$B:$B,B19,'2 - Planting Details'!$X:$X)&gt;0,SUMIF('2 - Planting Details'!$B:$B,$B19,'2 - Planting Details'!$X:$X),"")</f>
        <v/>
      </c>
      <c r="G19" s="49"/>
      <c r="H19" s="49" t="str">
        <f t="shared" si="0"/>
        <v/>
      </c>
      <c r="I19" s="77" t="str">
        <f t="shared" si="1"/>
        <v/>
      </c>
      <c r="J19" s="182">
        <v>6</v>
      </c>
    </row>
    <row r="20" spans="2:10" x14ac:dyDescent="0.25">
      <c r="B20" s="181" t="str">
        <f>IF(ISERROR(MATCH($J20,'1 - Project Details and Scoring'!$B$18:$B$500,0)),"",INDEX('1 - Project Details and Scoring'!$B$18:$B$500,MATCH($J20,'1 - Project Details and Scoring'!$B$18:$B$500,0)))&amp;""</f>
        <v/>
      </c>
      <c r="C20" s="181" t="str">
        <f>IF(ISERROR(MATCH($J20,'1 - Project Details and Scoring'!$B$18:$B$500,0)),"",INDEX('1 - Project Details and Scoring'!$C$18:$C$500,MATCH($J20,'1 - Project Details and Scoring'!$B$18:$B$500,0)))&amp;""</f>
        <v/>
      </c>
      <c r="D20" s="181" t="str">
        <f>IF(ISERROR(MATCH($J20,'1 - Project Details and Scoring'!$B$18:$B$500,0)),"",INDEX('1 - Project Details and Scoring'!$D$18:$D$500,MATCH($J20,'1 - Project Details and Scoring'!$B$18:$B$500,0)))&amp;""</f>
        <v/>
      </c>
      <c r="E20" s="49"/>
      <c r="F20" s="63" t="str">
        <f>IF(SUMIF('2 - Planting Details'!$B:$B,B20,'2 - Planting Details'!$X:$X)&gt;0,SUMIF('2 - Planting Details'!$B:$B,$B20,'2 - Planting Details'!$X:$X),"")</f>
        <v/>
      </c>
      <c r="G20" s="49"/>
      <c r="H20" s="49" t="str">
        <f t="shared" si="0"/>
        <v/>
      </c>
      <c r="I20" s="77" t="str">
        <f>IFERROR(IF(AND(G20="",F20=""),"",
IF(AND(G20=0,F20&gt;0),0.5,
IF(G20&gt;F20,"Grant requested too high",
IF(G20&lt;=F20,G20/(2*F20),"")))),"")</f>
        <v/>
      </c>
      <c r="J20" s="182">
        <v>7</v>
      </c>
    </row>
    <row r="21" spans="2:10" x14ac:dyDescent="0.25">
      <c r="B21" s="181" t="str">
        <f>IF(ISERROR(MATCH($J21,'1 - Project Details and Scoring'!$B$18:$B$500,0)),"",INDEX('1 - Project Details and Scoring'!$B$18:$B$500,MATCH($J21,'1 - Project Details and Scoring'!$B$18:$B$500,0)))&amp;""</f>
        <v/>
      </c>
      <c r="C21" s="181" t="str">
        <f>IF(ISERROR(MATCH($J21,'1 - Project Details and Scoring'!$B$18:$B$500,0)),"",INDEX('1 - Project Details and Scoring'!$C$18:$C$500,MATCH($J21,'1 - Project Details and Scoring'!$B$18:$B$500,0)))&amp;""</f>
        <v/>
      </c>
      <c r="D21" s="181" t="str">
        <f>IF(ISERROR(MATCH($J21,'1 - Project Details and Scoring'!$B$18:$B$500,0)),"",INDEX('1 - Project Details and Scoring'!$D$18:$D$500,MATCH($J21,'1 - Project Details and Scoring'!$B$18:$B$500,0)))&amp;""</f>
        <v/>
      </c>
      <c r="E21" s="49"/>
      <c r="F21" s="63" t="str">
        <f>IF(SUMIF('2 - Planting Details'!$B:$B,B21,'2 - Planting Details'!$X:$X)&gt;0,SUMIF('2 - Planting Details'!$B:$B,$B21,'2 - Planting Details'!$X:$X),"")</f>
        <v/>
      </c>
      <c r="G21" s="49"/>
      <c r="H21" s="49" t="str">
        <f t="shared" si="0"/>
        <v/>
      </c>
      <c r="I21" s="77" t="str">
        <f t="shared" ref="I21:I84" si="2">IFERROR(IF(AND(G21="",F21=""),"",
IF(AND(G21=0,F21&gt;0),0.5,
IF(G21&gt;F21,"Grant requested too high",
IF(G21&lt;=F21,G21/(2*F21),"")))),"")</f>
        <v/>
      </c>
      <c r="J21" s="182">
        <v>8</v>
      </c>
    </row>
    <row r="22" spans="2:10" x14ac:dyDescent="0.25">
      <c r="B22" s="181" t="str">
        <f>IF(ISERROR(MATCH($J22,'1 - Project Details and Scoring'!$B$18:$B$500,0)),"",INDEX('1 - Project Details and Scoring'!$B$18:$B$500,MATCH($J22,'1 - Project Details and Scoring'!$B$18:$B$500,0)))&amp;""</f>
        <v/>
      </c>
      <c r="C22" s="181" t="str">
        <f>IF(ISERROR(MATCH($J22,'1 - Project Details and Scoring'!$B$18:$B$500,0)),"",INDEX('1 - Project Details and Scoring'!$C$18:$C$500,MATCH($J22,'1 - Project Details and Scoring'!$B$18:$B$500,0)))&amp;""</f>
        <v/>
      </c>
      <c r="D22" s="181" t="str">
        <f>IF(ISERROR(MATCH($J22,'1 - Project Details and Scoring'!$B$18:$B$500,0)),"",INDEX('1 - Project Details and Scoring'!$D$18:$D$500,MATCH($J22,'1 - Project Details and Scoring'!$B$18:$B$500,0)))&amp;""</f>
        <v/>
      </c>
      <c r="E22" s="49"/>
      <c r="F22" s="63" t="str">
        <f>IF(SUMIF('2 - Planting Details'!$B:$B,B22,'2 - Planting Details'!$X:$X)&gt;0,SUMIF('2 - Planting Details'!$B:$B,$B22,'2 - Planting Details'!$X:$X),"")</f>
        <v/>
      </c>
      <c r="G22" s="49"/>
      <c r="H22" s="49" t="str">
        <f t="shared" si="0"/>
        <v/>
      </c>
      <c r="I22" s="77" t="str">
        <f t="shared" si="2"/>
        <v/>
      </c>
      <c r="J22" s="182">
        <v>9</v>
      </c>
    </row>
    <row r="23" spans="2:10" x14ac:dyDescent="0.25">
      <c r="B23" s="181" t="str">
        <f>IF(ISERROR(MATCH($J23,'1 - Project Details and Scoring'!$B$18:$B$500,0)),"",INDEX('1 - Project Details and Scoring'!$B$18:$B$500,MATCH($J23,'1 - Project Details and Scoring'!$B$18:$B$500,0)))&amp;""</f>
        <v/>
      </c>
      <c r="C23" s="181" t="str">
        <f>IF(ISERROR(MATCH($J23,'1 - Project Details and Scoring'!$B$18:$B$500,0)),"",INDEX('1 - Project Details and Scoring'!$C$18:$C$500,MATCH($J23,'1 - Project Details and Scoring'!$B$18:$B$500,0)))&amp;""</f>
        <v/>
      </c>
      <c r="D23" s="181" t="str">
        <f>IF(ISERROR(MATCH($J23,'1 - Project Details and Scoring'!$B$18:$B$500,0)),"",INDEX('1 - Project Details and Scoring'!$D$18:$D$500,MATCH($J23,'1 - Project Details and Scoring'!$B$18:$B$500,0)))&amp;""</f>
        <v/>
      </c>
      <c r="E23" s="49"/>
      <c r="F23" s="63" t="str">
        <f>IF(SUMIF('2 - Planting Details'!$B:$B,B23,'2 - Planting Details'!$X:$X)&gt;0,SUMIF('2 - Planting Details'!$B:$B,$B23,'2 - Planting Details'!$X:$X),"")</f>
        <v/>
      </c>
      <c r="G23" s="49"/>
      <c r="H23" s="49" t="str">
        <f t="shared" si="0"/>
        <v/>
      </c>
      <c r="I23" s="77" t="str">
        <f t="shared" si="2"/>
        <v/>
      </c>
      <c r="J23" s="182">
        <v>10</v>
      </c>
    </row>
    <row r="24" spans="2:10" x14ac:dyDescent="0.25">
      <c r="B24" s="181" t="str">
        <f>IF(ISERROR(MATCH($J24,'1 - Project Details and Scoring'!$B$18:$B$500,0)),"",INDEX('1 - Project Details and Scoring'!$B$18:$B$500,MATCH($J24,'1 - Project Details and Scoring'!$B$18:$B$500,0)))&amp;""</f>
        <v/>
      </c>
      <c r="C24" s="181" t="str">
        <f>IF(ISERROR(MATCH($J24,'1 - Project Details and Scoring'!$B$18:$B$500,0)),"",INDEX('1 - Project Details and Scoring'!$C$18:$C$500,MATCH($J24,'1 - Project Details and Scoring'!$B$18:$B$500,0)))&amp;""</f>
        <v/>
      </c>
      <c r="D24" s="181" t="str">
        <f>IF(ISERROR(MATCH($J24,'1 - Project Details and Scoring'!$B$18:$B$500,0)),"",INDEX('1 - Project Details and Scoring'!$D$18:$D$500,MATCH($J24,'1 - Project Details and Scoring'!$B$18:$B$500,0)))&amp;""</f>
        <v/>
      </c>
      <c r="E24" s="49"/>
      <c r="F24" s="63" t="str">
        <f>IF(SUMIF('2 - Planting Details'!$B:$B,B24,'2 - Planting Details'!$X:$X)&gt;0,SUMIF('2 - Planting Details'!$B:$B,$B24,'2 - Planting Details'!$X:$X),"")</f>
        <v/>
      </c>
      <c r="G24" s="49"/>
      <c r="H24" s="49" t="str">
        <f t="shared" si="0"/>
        <v/>
      </c>
      <c r="I24" s="77" t="str">
        <f t="shared" si="2"/>
        <v/>
      </c>
      <c r="J24" s="182">
        <v>11</v>
      </c>
    </row>
    <row r="25" spans="2:10" x14ac:dyDescent="0.25">
      <c r="B25" s="181" t="str">
        <f>IF(ISERROR(MATCH($J25,'1 - Project Details and Scoring'!$B$18:$B$500,0)),"",INDEX('1 - Project Details and Scoring'!$B$18:$B$500,MATCH($J25,'1 - Project Details and Scoring'!$B$18:$B$500,0)))&amp;""</f>
        <v/>
      </c>
      <c r="C25" s="181" t="str">
        <f>IF(ISERROR(MATCH($J25,'1 - Project Details and Scoring'!$B$18:$B$500,0)),"",INDEX('1 - Project Details and Scoring'!$C$18:$C$500,MATCH($J25,'1 - Project Details and Scoring'!$B$18:$B$500,0)))&amp;""</f>
        <v/>
      </c>
      <c r="D25" s="181" t="str">
        <f>IF(ISERROR(MATCH($J25,'1 - Project Details and Scoring'!$B$18:$B$500,0)),"",INDEX('1 - Project Details and Scoring'!$D$18:$D$500,MATCH($J25,'1 - Project Details and Scoring'!$B$18:$B$500,0)))&amp;""</f>
        <v/>
      </c>
      <c r="E25" s="49"/>
      <c r="F25" s="63" t="str">
        <f>IF(SUMIF('2 - Planting Details'!$B:$B,B25,'2 - Planting Details'!$X:$X)&gt;0,SUMIF('2 - Planting Details'!$B:$B,$B25,'2 - Planting Details'!$X:$X),"")</f>
        <v/>
      </c>
      <c r="G25" s="49"/>
      <c r="H25" s="49" t="str">
        <f t="shared" si="0"/>
        <v/>
      </c>
      <c r="I25" s="77" t="str">
        <f t="shared" si="2"/>
        <v/>
      </c>
      <c r="J25" s="182">
        <v>12</v>
      </c>
    </row>
    <row r="26" spans="2:10" x14ac:dyDescent="0.25">
      <c r="B26" s="181" t="str">
        <f>IF(ISERROR(MATCH($J26,'1 - Project Details and Scoring'!$B$18:$B$500,0)),"",INDEX('1 - Project Details and Scoring'!$B$18:$B$500,MATCH($J26,'1 - Project Details and Scoring'!$B$18:$B$500,0)))&amp;""</f>
        <v/>
      </c>
      <c r="C26" s="181" t="str">
        <f>IF(ISERROR(MATCH($J26,'1 - Project Details and Scoring'!$B$18:$B$500,0)),"",INDEX('1 - Project Details and Scoring'!$C$18:$C$500,MATCH($J26,'1 - Project Details and Scoring'!$B$18:$B$500,0)))&amp;""</f>
        <v/>
      </c>
      <c r="D26" s="181" t="str">
        <f>IF(ISERROR(MATCH($J26,'1 - Project Details and Scoring'!$B$18:$B$500,0)),"",INDEX('1 - Project Details and Scoring'!$D$18:$D$500,MATCH($J26,'1 - Project Details and Scoring'!$B$18:$B$500,0)))&amp;""</f>
        <v/>
      </c>
      <c r="E26" s="49"/>
      <c r="F26" s="63" t="str">
        <f>IF(SUMIF('2 - Planting Details'!$B:$B,B26,'2 - Planting Details'!$X:$X)&gt;0,SUMIF('2 - Planting Details'!$B:$B,$B26,'2 - Planting Details'!$X:$X),"")</f>
        <v/>
      </c>
      <c r="G26" s="49"/>
      <c r="H26" s="49" t="str">
        <f t="shared" si="0"/>
        <v/>
      </c>
      <c r="I26" s="77" t="str">
        <f t="shared" si="2"/>
        <v/>
      </c>
      <c r="J26" s="182">
        <v>13</v>
      </c>
    </row>
    <row r="27" spans="2:10" x14ac:dyDescent="0.25">
      <c r="B27" s="181" t="str">
        <f>IF(ISERROR(MATCH($J27,'1 - Project Details and Scoring'!$B$18:$B$500,0)),"",INDEX('1 - Project Details and Scoring'!$B$18:$B$500,MATCH($J27,'1 - Project Details and Scoring'!$B$18:$B$500,0)))&amp;""</f>
        <v/>
      </c>
      <c r="C27" s="181" t="str">
        <f>IF(ISERROR(MATCH($J27,'1 - Project Details and Scoring'!$B$18:$B$500,0)),"",INDEX('1 - Project Details and Scoring'!$C$18:$C$500,MATCH($J27,'1 - Project Details and Scoring'!$B$18:$B$500,0)))&amp;""</f>
        <v/>
      </c>
      <c r="D27" s="181" t="str">
        <f>IF(ISERROR(MATCH($J27,'1 - Project Details and Scoring'!$B$18:$B$500,0)),"",INDEX('1 - Project Details and Scoring'!$D$18:$D$500,MATCH($J27,'1 - Project Details and Scoring'!$B$18:$B$500,0)))&amp;""</f>
        <v/>
      </c>
      <c r="E27" s="49"/>
      <c r="F27" s="63" t="str">
        <f>IF(SUMIF('2 - Planting Details'!$B:$B,B27,'2 - Planting Details'!$X:$X)&gt;0,SUMIF('2 - Planting Details'!$B:$B,$B27,'2 - Planting Details'!$X:$X),"")</f>
        <v/>
      </c>
      <c r="G27" s="49"/>
      <c r="H27" s="49" t="str">
        <f t="shared" si="0"/>
        <v/>
      </c>
      <c r="I27" s="77" t="str">
        <f t="shared" si="2"/>
        <v/>
      </c>
      <c r="J27" s="182">
        <v>14</v>
      </c>
    </row>
    <row r="28" spans="2:10" x14ac:dyDescent="0.25">
      <c r="B28" s="181" t="str">
        <f>IF(ISERROR(MATCH($J28,'1 - Project Details and Scoring'!$B$18:$B$500,0)),"",INDEX('1 - Project Details and Scoring'!$B$18:$B$500,MATCH($J28,'1 - Project Details and Scoring'!$B$18:$B$500,0)))&amp;""</f>
        <v/>
      </c>
      <c r="C28" s="181" t="str">
        <f>IF(ISERROR(MATCH($J28,'1 - Project Details and Scoring'!$B$18:$B$500,0)),"",INDEX('1 - Project Details and Scoring'!$C$18:$C$500,MATCH($J28,'1 - Project Details and Scoring'!$B$18:$B$500,0)))&amp;""</f>
        <v/>
      </c>
      <c r="D28" s="181" t="str">
        <f>IF(ISERROR(MATCH($J28,'1 - Project Details and Scoring'!$B$18:$B$500,0)),"",INDEX('1 - Project Details and Scoring'!$D$18:$D$500,MATCH($J28,'1 - Project Details and Scoring'!$B$18:$B$500,0)))&amp;""</f>
        <v/>
      </c>
      <c r="E28" s="49"/>
      <c r="F28" s="63" t="str">
        <f>IF(SUMIF('2 - Planting Details'!$B:$B,B28,'2 - Planting Details'!$X:$X)&gt;0,SUMIF('2 - Planting Details'!$B:$B,$B28,'2 - Planting Details'!$X:$X),"")</f>
        <v/>
      </c>
      <c r="G28" s="49"/>
      <c r="H28" s="49" t="str">
        <f t="shared" si="0"/>
        <v/>
      </c>
      <c r="I28" s="77" t="str">
        <f t="shared" si="2"/>
        <v/>
      </c>
      <c r="J28" s="182">
        <v>15</v>
      </c>
    </row>
    <row r="29" spans="2:10" x14ac:dyDescent="0.25">
      <c r="B29" s="181" t="str">
        <f>IF(ISERROR(MATCH($J29,'1 - Project Details and Scoring'!$B$18:$B$500,0)),"",INDEX('1 - Project Details and Scoring'!$B$18:$B$500,MATCH($J29,'1 - Project Details and Scoring'!$B$18:$B$500,0)))&amp;""</f>
        <v/>
      </c>
      <c r="C29" s="181" t="str">
        <f>IF(ISERROR(MATCH($J29,'1 - Project Details and Scoring'!$B$18:$B$500,0)),"",INDEX('1 - Project Details and Scoring'!$C$18:$C$500,MATCH($J29,'1 - Project Details and Scoring'!$B$18:$B$500,0)))&amp;""</f>
        <v/>
      </c>
      <c r="D29" s="181" t="str">
        <f>IF(ISERROR(MATCH($J29,'1 - Project Details and Scoring'!$B$18:$B$500,0)),"",INDEX('1 - Project Details and Scoring'!$D$18:$D$500,MATCH($J29,'1 - Project Details and Scoring'!$B$18:$B$500,0)))&amp;""</f>
        <v/>
      </c>
      <c r="E29" s="49"/>
      <c r="F29" s="63" t="str">
        <f>IF(SUMIF('2 - Planting Details'!$B:$B,B29,'2 - Planting Details'!$X:$X)&gt;0,SUMIF('2 - Planting Details'!$B:$B,$B29,'2 - Planting Details'!$X:$X),"")</f>
        <v/>
      </c>
      <c r="G29" s="49"/>
      <c r="H29" s="49" t="str">
        <f t="shared" si="0"/>
        <v/>
      </c>
      <c r="I29" s="77" t="str">
        <f t="shared" si="2"/>
        <v/>
      </c>
      <c r="J29" s="182">
        <v>16</v>
      </c>
    </row>
    <row r="30" spans="2:10" x14ac:dyDescent="0.25">
      <c r="B30" s="181" t="str">
        <f>IF(ISERROR(MATCH($J30,'1 - Project Details and Scoring'!$B$18:$B$500,0)),"",INDEX('1 - Project Details and Scoring'!$B$18:$B$500,MATCH($J30,'1 - Project Details and Scoring'!$B$18:$B$500,0)))&amp;""</f>
        <v/>
      </c>
      <c r="C30" s="181" t="str">
        <f>IF(ISERROR(MATCH($J30,'1 - Project Details and Scoring'!$B$18:$B$500,0)),"",INDEX('1 - Project Details and Scoring'!$C$18:$C$500,MATCH($J30,'1 - Project Details and Scoring'!$B$18:$B$500,0)))&amp;""</f>
        <v/>
      </c>
      <c r="D30" s="181" t="str">
        <f>IF(ISERROR(MATCH($J30,'1 - Project Details and Scoring'!$B$18:$B$500,0)),"",INDEX('1 - Project Details and Scoring'!$D$18:$D$500,MATCH($J30,'1 - Project Details and Scoring'!$B$18:$B$500,0)))&amp;""</f>
        <v/>
      </c>
      <c r="E30" s="49"/>
      <c r="F30" s="63" t="str">
        <f>IF(SUMIF('2 - Planting Details'!$B:$B,B30,'2 - Planting Details'!$X:$X)&gt;0,SUMIF('2 - Planting Details'!$B:$B,$B30,'2 - Planting Details'!$X:$X),"")</f>
        <v/>
      </c>
      <c r="G30" s="49"/>
      <c r="H30" s="49" t="str">
        <f t="shared" si="0"/>
        <v/>
      </c>
      <c r="I30" s="77" t="str">
        <f t="shared" si="2"/>
        <v/>
      </c>
      <c r="J30" s="182">
        <v>17</v>
      </c>
    </row>
    <row r="31" spans="2:10" x14ac:dyDescent="0.25">
      <c r="B31" s="181" t="str">
        <f>IF(ISERROR(MATCH($J31,'1 - Project Details and Scoring'!$B$18:$B$500,0)),"",INDEX('1 - Project Details and Scoring'!$B$18:$B$500,MATCH($J31,'1 - Project Details and Scoring'!$B$18:$B$500,0)))&amp;""</f>
        <v/>
      </c>
      <c r="C31" s="181" t="str">
        <f>IF(ISERROR(MATCH($J31,'1 - Project Details and Scoring'!$B$18:$B$500,0)),"",INDEX('1 - Project Details and Scoring'!$C$18:$C$500,MATCH($J31,'1 - Project Details and Scoring'!$B$18:$B$500,0)))&amp;""</f>
        <v/>
      </c>
      <c r="D31" s="181" t="str">
        <f>IF(ISERROR(MATCH($J31,'1 - Project Details and Scoring'!$B$18:$B$500,0)),"",INDEX('1 - Project Details and Scoring'!$D$18:$D$500,MATCH($J31,'1 - Project Details and Scoring'!$B$18:$B$500,0)))&amp;""</f>
        <v/>
      </c>
      <c r="E31" s="49"/>
      <c r="F31" s="63" t="str">
        <f>IF(SUMIF('2 - Planting Details'!$B:$B,B31,'2 - Planting Details'!$X:$X)&gt;0,SUMIF('2 - Planting Details'!$B:$B,$B31,'2 - Planting Details'!$X:$X),"")</f>
        <v/>
      </c>
      <c r="G31" s="49"/>
      <c r="H31" s="49" t="str">
        <f t="shared" si="0"/>
        <v/>
      </c>
      <c r="I31" s="77" t="str">
        <f t="shared" si="2"/>
        <v/>
      </c>
      <c r="J31" s="182">
        <v>18</v>
      </c>
    </row>
    <row r="32" spans="2:10" x14ac:dyDescent="0.25">
      <c r="B32" s="181" t="str">
        <f>IF(ISERROR(MATCH($J32,'1 - Project Details and Scoring'!$B$18:$B$500,0)),"",INDEX('1 - Project Details and Scoring'!$B$18:$B$500,MATCH($J32,'1 - Project Details and Scoring'!$B$18:$B$500,0)))&amp;""</f>
        <v/>
      </c>
      <c r="C32" s="181" t="str">
        <f>IF(ISERROR(MATCH($J32,'1 - Project Details and Scoring'!$B$18:$B$500,0)),"",INDEX('1 - Project Details and Scoring'!$C$18:$C$500,MATCH($J32,'1 - Project Details and Scoring'!$B$18:$B$500,0)))&amp;""</f>
        <v/>
      </c>
      <c r="D32" s="181" t="str">
        <f>IF(ISERROR(MATCH($J32,'1 - Project Details and Scoring'!$B$18:$B$500,0)),"",INDEX('1 - Project Details and Scoring'!$D$18:$D$500,MATCH($J32,'1 - Project Details and Scoring'!$B$18:$B$500,0)))&amp;""</f>
        <v/>
      </c>
      <c r="E32" s="49"/>
      <c r="F32" s="63" t="str">
        <f>IF(SUMIF('2 - Planting Details'!$B:$B,B32,'2 - Planting Details'!$X:$X)&gt;0,SUMIF('2 - Planting Details'!$B:$B,$B32,'2 - Planting Details'!$X:$X),"")</f>
        <v/>
      </c>
      <c r="G32" s="49"/>
      <c r="H32" s="49" t="str">
        <f t="shared" si="0"/>
        <v/>
      </c>
      <c r="I32" s="77" t="str">
        <f t="shared" si="2"/>
        <v/>
      </c>
      <c r="J32" s="182">
        <v>19</v>
      </c>
    </row>
    <row r="33" spans="2:10" x14ac:dyDescent="0.25">
      <c r="B33" s="181" t="str">
        <f>IF(ISERROR(MATCH($J33,'1 - Project Details and Scoring'!$B$18:$B$500,0)),"",INDEX('1 - Project Details and Scoring'!$B$18:$B$500,MATCH($J33,'1 - Project Details and Scoring'!$B$18:$B$500,0)))&amp;""</f>
        <v/>
      </c>
      <c r="C33" s="181" t="str">
        <f>IF(ISERROR(MATCH($J33,'1 - Project Details and Scoring'!$B$18:$B$500,0)),"",INDEX('1 - Project Details and Scoring'!$C$18:$C$500,MATCH($J33,'1 - Project Details and Scoring'!$B$18:$B$500,0)))&amp;""</f>
        <v/>
      </c>
      <c r="D33" s="181" t="str">
        <f>IF(ISERROR(MATCH($J33,'1 - Project Details and Scoring'!$B$18:$B$500,0)),"",INDEX('1 - Project Details and Scoring'!$D$18:$D$500,MATCH($J33,'1 - Project Details and Scoring'!$B$18:$B$500,0)))&amp;""</f>
        <v/>
      </c>
      <c r="E33" s="49"/>
      <c r="F33" s="63" t="str">
        <f>IF(SUMIF('2 - Planting Details'!$B:$B,B33,'2 - Planting Details'!$X:$X)&gt;0,SUMIF('2 - Planting Details'!$B:$B,$B33,'2 - Planting Details'!$X:$X),"")</f>
        <v/>
      </c>
      <c r="G33" s="49"/>
      <c r="H33" s="49" t="str">
        <f t="shared" si="0"/>
        <v/>
      </c>
      <c r="I33" s="77" t="str">
        <f t="shared" si="2"/>
        <v/>
      </c>
      <c r="J33" s="182">
        <v>20</v>
      </c>
    </row>
    <row r="34" spans="2:10" x14ac:dyDescent="0.25">
      <c r="B34" s="181" t="str">
        <f>IF(ISERROR(MATCH($J34,'1 - Project Details and Scoring'!$B$18:$B$500,0)),"",INDEX('1 - Project Details and Scoring'!$B$18:$B$500,MATCH($J34,'1 - Project Details and Scoring'!$B$18:$B$500,0)))&amp;""</f>
        <v/>
      </c>
      <c r="C34" s="181" t="str">
        <f>IF(ISERROR(MATCH($J34,'1 - Project Details and Scoring'!$B$18:$B$500,0)),"",INDEX('1 - Project Details and Scoring'!$C$18:$C$500,MATCH($J34,'1 - Project Details and Scoring'!$B$18:$B$500,0)))&amp;""</f>
        <v/>
      </c>
      <c r="D34" s="181" t="str">
        <f>IF(ISERROR(MATCH($J34,'1 - Project Details and Scoring'!$B$18:$B$500,0)),"",INDEX('1 - Project Details and Scoring'!$D$18:$D$500,MATCH($J34,'1 - Project Details and Scoring'!$B$18:$B$500,0)))&amp;""</f>
        <v/>
      </c>
      <c r="E34" s="49"/>
      <c r="F34" s="63" t="str">
        <f>IF(SUMIF('2 - Planting Details'!$B:$B,B34,'2 - Planting Details'!$X:$X)&gt;0,SUMIF('2 - Planting Details'!$B:$B,$B34,'2 - Planting Details'!$X:$X),"")</f>
        <v/>
      </c>
      <c r="G34" s="49"/>
      <c r="H34" s="49" t="str">
        <f t="shared" si="0"/>
        <v/>
      </c>
      <c r="I34" s="77" t="str">
        <f t="shared" si="2"/>
        <v/>
      </c>
      <c r="J34" s="182">
        <v>21</v>
      </c>
    </row>
    <row r="35" spans="2:10" x14ac:dyDescent="0.25">
      <c r="B35" s="181" t="str">
        <f>IF(ISERROR(MATCH($J35,'1 - Project Details and Scoring'!$B$18:$B$500,0)),"",INDEX('1 - Project Details and Scoring'!$B$18:$B$500,MATCH($J35,'1 - Project Details and Scoring'!$B$18:$B$500,0)))&amp;""</f>
        <v/>
      </c>
      <c r="C35" s="181" t="str">
        <f>IF(ISERROR(MATCH($J35,'1 - Project Details and Scoring'!$B$18:$B$500,0)),"",INDEX('1 - Project Details and Scoring'!$C$18:$C$500,MATCH($J35,'1 - Project Details and Scoring'!$B$18:$B$500,0)))&amp;""</f>
        <v/>
      </c>
      <c r="D35" s="181" t="str">
        <f>IF(ISERROR(MATCH($J35,'1 - Project Details and Scoring'!$B$18:$B$500,0)),"",INDEX('1 - Project Details and Scoring'!$D$18:$D$500,MATCH($J35,'1 - Project Details and Scoring'!$B$18:$B$500,0)))&amp;""</f>
        <v/>
      </c>
      <c r="E35" s="49"/>
      <c r="F35" s="63" t="str">
        <f>IF(SUMIF('2 - Planting Details'!$B:$B,B35,'2 - Planting Details'!$X:$X)&gt;0,SUMIF('2 - Planting Details'!$B:$B,$B35,'2 - Planting Details'!$X:$X),"")</f>
        <v/>
      </c>
      <c r="G35" s="49"/>
      <c r="H35" s="49" t="str">
        <f t="shared" si="0"/>
        <v/>
      </c>
      <c r="I35" s="77" t="str">
        <f t="shared" si="2"/>
        <v/>
      </c>
      <c r="J35" s="182">
        <v>22</v>
      </c>
    </row>
    <row r="36" spans="2:10" x14ac:dyDescent="0.25">
      <c r="B36" s="181" t="str">
        <f>IF(ISERROR(MATCH($J36,'1 - Project Details and Scoring'!$B$18:$B$500,0)),"",INDEX('1 - Project Details and Scoring'!$B$18:$B$500,MATCH($J36,'1 - Project Details and Scoring'!$B$18:$B$500,0)))&amp;""</f>
        <v/>
      </c>
      <c r="C36" s="181" t="str">
        <f>IF(ISERROR(MATCH($J36,'1 - Project Details and Scoring'!$B$18:$B$500,0)),"",INDEX('1 - Project Details and Scoring'!$C$18:$C$500,MATCH($J36,'1 - Project Details and Scoring'!$B$18:$B$500,0)))&amp;""</f>
        <v/>
      </c>
      <c r="D36" s="181" t="str">
        <f>IF(ISERROR(MATCH($J36,'1 - Project Details and Scoring'!$B$18:$B$500,0)),"",INDEX('1 - Project Details and Scoring'!$D$18:$D$500,MATCH($J36,'1 - Project Details and Scoring'!$B$18:$B$500,0)))&amp;""</f>
        <v/>
      </c>
      <c r="E36" s="49"/>
      <c r="F36" s="63" t="str">
        <f>IF(SUMIF('2 - Planting Details'!$B:$B,B36,'2 - Planting Details'!$X:$X)&gt;0,SUMIF('2 - Planting Details'!$B:$B,$B36,'2 - Planting Details'!$X:$X),"")</f>
        <v/>
      </c>
      <c r="G36" s="49"/>
      <c r="H36" s="49" t="str">
        <f t="shared" si="0"/>
        <v/>
      </c>
      <c r="I36" s="77" t="str">
        <f t="shared" si="2"/>
        <v/>
      </c>
      <c r="J36" s="182">
        <v>23</v>
      </c>
    </row>
    <row r="37" spans="2:10" x14ac:dyDescent="0.25">
      <c r="B37" s="181" t="str">
        <f>IF(ISERROR(MATCH($J37,'1 - Project Details and Scoring'!$B$18:$B$500,0)),"",INDEX('1 - Project Details and Scoring'!$B$18:$B$500,MATCH($J37,'1 - Project Details and Scoring'!$B$18:$B$500,0)))&amp;""</f>
        <v/>
      </c>
      <c r="C37" s="181" t="str">
        <f>IF(ISERROR(MATCH($J37,'1 - Project Details and Scoring'!$B$18:$B$500,0)),"",INDEX('1 - Project Details and Scoring'!$C$18:$C$500,MATCH($J37,'1 - Project Details and Scoring'!$B$18:$B$500,0)))&amp;""</f>
        <v/>
      </c>
      <c r="D37" s="181" t="str">
        <f>IF(ISERROR(MATCH($J37,'1 - Project Details and Scoring'!$B$18:$B$500,0)),"",INDEX('1 - Project Details and Scoring'!$D$18:$D$500,MATCH($J37,'1 - Project Details and Scoring'!$B$18:$B$500,0)))&amp;""</f>
        <v/>
      </c>
      <c r="E37" s="49"/>
      <c r="F37" s="63" t="str">
        <f>IF(SUMIF('2 - Planting Details'!$B:$B,B37,'2 - Planting Details'!$X:$X)&gt;0,SUMIF('2 - Planting Details'!$B:$B,$B37,'2 - Planting Details'!$X:$X),"")</f>
        <v/>
      </c>
      <c r="G37" s="49"/>
      <c r="H37" s="49" t="str">
        <f t="shared" si="0"/>
        <v/>
      </c>
      <c r="I37" s="77" t="str">
        <f t="shared" si="2"/>
        <v/>
      </c>
      <c r="J37" s="182">
        <v>24</v>
      </c>
    </row>
    <row r="38" spans="2:10" x14ac:dyDescent="0.25">
      <c r="B38" s="181" t="str">
        <f>IF(ISERROR(MATCH($J38,'1 - Project Details and Scoring'!$B$18:$B$500,0)),"",INDEX('1 - Project Details and Scoring'!$B$18:$B$500,MATCH($J38,'1 - Project Details and Scoring'!$B$18:$B$500,0)))&amp;""</f>
        <v/>
      </c>
      <c r="C38" s="181" t="str">
        <f>IF(ISERROR(MATCH($J38,'1 - Project Details and Scoring'!$B$18:$B$500,0)),"",INDEX('1 - Project Details and Scoring'!$C$18:$C$500,MATCH($J38,'1 - Project Details and Scoring'!$B$18:$B$500,0)))&amp;""</f>
        <v/>
      </c>
      <c r="D38" s="181" t="str">
        <f>IF(ISERROR(MATCH($J38,'1 - Project Details and Scoring'!$B$18:$B$500,0)),"",INDEX('1 - Project Details and Scoring'!$D$18:$D$500,MATCH($J38,'1 - Project Details and Scoring'!$B$18:$B$500,0)))&amp;""</f>
        <v/>
      </c>
      <c r="E38" s="49"/>
      <c r="F38" s="63" t="str">
        <f>IF(SUMIF('2 - Planting Details'!$B:$B,B38,'2 - Planting Details'!$X:$X)&gt;0,SUMIF('2 - Planting Details'!$B:$B,$B38,'2 - Planting Details'!$X:$X),"")</f>
        <v/>
      </c>
      <c r="G38" s="49"/>
      <c r="H38" s="49" t="str">
        <f t="shared" si="0"/>
        <v/>
      </c>
      <c r="I38" s="77" t="str">
        <f t="shared" si="2"/>
        <v/>
      </c>
      <c r="J38" s="182">
        <v>25</v>
      </c>
    </row>
    <row r="39" spans="2:10" x14ac:dyDescent="0.25">
      <c r="B39" s="181" t="str">
        <f>IF(ISERROR(MATCH($J39,'1 - Project Details and Scoring'!$B$18:$B$500,0)),"",INDEX('1 - Project Details and Scoring'!$B$18:$B$500,MATCH($J39,'1 - Project Details and Scoring'!$B$18:$B$500,0)))&amp;""</f>
        <v/>
      </c>
      <c r="C39" s="181" t="str">
        <f>IF(ISERROR(MATCH($J39,'1 - Project Details and Scoring'!$B$18:$B$500,0)),"",INDEX('1 - Project Details and Scoring'!$C$18:$C$500,MATCH($J39,'1 - Project Details and Scoring'!$B$18:$B$500,0)))&amp;""</f>
        <v/>
      </c>
      <c r="D39" s="181" t="str">
        <f>IF(ISERROR(MATCH($J39,'1 - Project Details and Scoring'!$B$18:$B$500,0)),"",INDEX('1 - Project Details and Scoring'!$D$18:$D$500,MATCH($J39,'1 - Project Details and Scoring'!$B$18:$B$500,0)))&amp;""</f>
        <v/>
      </c>
      <c r="E39" s="49"/>
      <c r="F39" s="63" t="str">
        <f>IF(SUMIF('2 - Planting Details'!$B:$B,B39,'2 - Planting Details'!$X:$X)&gt;0,SUMIF('2 - Planting Details'!$B:$B,$B39,'2 - Planting Details'!$X:$X),"")</f>
        <v/>
      </c>
      <c r="G39" s="49"/>
      <c r="H39" s="49" t="str">
        <f t="shared" si="0"/>
        <v/>
      </c>
      <c r="I39" s="77" t="str">
        <f t="shared" si="2"/>
        <v/>
      </c>
      <c r="J39" s="182">
        <v>26</v>
      </c>
    </row>
    <row r="40" spans="2:10" x14ac:dyDescent="0.25">
      <c r="B40" s="181" t="str">
        <f>IF(ISERROR(MATCH($J40,'1 - Project Details and Scoring'!$B$18:$B$500,0)),"",INDEX('1 - Project Details and Scoring'!$B$18:$B$500,MATCH($J40,'1 - Project Details and Scoring'!$B$18:$B$500,0)))&amp;""</f>
        <v/>
      </c>
      <c r="C40" s="181" t="str">
        <f>IF(ISERROR(MATCH($J40,'1 - Project Details and Scoring'!$B$18:$B$500,0)),"",INDEX('1 - Project Details and Scoring'!$C$18:$C$500,MATCH($J40,'1 - Project Details and Scoring'!$B$18:$B$500,0)))&amp;""</f>
        <v/>
      </c>
      <c r="D40" s="181" t="str">
        <f>IF(ISERROR(MATCH($J40,'1 - Project Details and Scoring'!$B$18:$B$500,0)),"",INDEX('1 - Project Details and Scoring'!$D$18:$D$500,MATCH($J40,'1 - Project Details and Scoring'!$B$18:$B$500,0)))&amp;""</f>
        <v/>
      </c>
      <c r="E40" s="49"/>
      <c r="F40" s="63" t="str">
        <f>IF(SUMIF('2 - Planting Details'!$B:$B,B40,'2 - Planting Details'!$X:$X)&gt;0,SUMIF('2 - Planting Details'!$B:$B,$B40,'2 - Planting Details'!$X:$X),"")</f>
        <v/>
      </c>
      <c r="G40" s="49"/>
      <c r="H40" s="49" t="str">
        <f t="shared" si="0"/>
        <v/>
      </c>
      <c r="I40" s="77" t="str">
        <f t="shared" si="2"/>
        <v/>
      </c>
      <c r="J40" s="182">
        <v>27</v>
      </c>
    </row>
    <row r="41" spans="2:10" x14ac:dyDescent="0.25">
      <c r="B41" s="181" t="str">
        <f>IF(ISERROR(MATCH($J41,'1 - Project Details and Scoring'!$B$18:$B$500,0)),"",INDEX('1 - Project Details and Scoring'!$B$18:$B$500,MATCH($J41,'1 - Project Details and Scoring'!$B$18:$B$500,0)))&amp;""</f>
        <v/>
      </c>
      <c r="C41" s="181" t="str">
        <f>IF(ISERROR(MATCH($J41,'1 - Project Details and Scoring'!$B$18:$B$500,0)),"",INDEX('1 - Project Details and Scoring'!$C$18:$C$500,MATCH($J41,'1 - Project Details and Scoring'!$B$18:$B$500,0)))&amp;""</f>
        <v/>
      </c>
      <c r="D41" s="181" t="str">
        <f>IF(ISERROR(MATCH($J41,'1 - Project Details and Scoring'!$B$18:$B$500,0)),"",INDEX('1 - Project Details and Scoring'!$D$18:$D$500,MATCH($J41,'1 - Project Details and Scoring'!$B$18:$B$500,0)))&amp;""</f>
        <v/>
      </c>
      <c r="E41" s="49"/>
      <c r="F41" s="63" t="str">
        <f>IF(SUMIF('2 - Planting Details'!$B:$B,B41,'2 - Planting Details'!$X:$X)&gt;0,SUMIF('2 - Planting Details'!$B:$B,$B41,'2 - Planting Details'!$X:$X),"")</f>
        <v/>
      </c>
      <c r="G41" s="49"/>
      <c r="H41" s="49" t="str">
        <f t="shared" si="0"/>
        <v/>
      </c>
      <c r="I41" s="77" t="str">
        <f t="shared" si="2"/>
        <v/>
      </c>
      <c r="J41" s="182">
        <v>28</v>
      </c>
    </row>
    <row r="42" spans="2:10" x14ac:dyDescent="0.25">
      <c r="B42" s="181" t="str">
        <f>IF(ISERROR(MATCH($J42,'1 - Project Details and Scoring'!$B$18:$B$500,0)),"",INDEX('1 - Project Details and Scoring'!$B$18:$B$500,MATCH($J42,'1 - Project Details and Scoring'!$B$18:$B$500,0)))&amp;""</f>
        <v/>
      </c>
      <c r="C42" s="181" t="str">
        <f>IF(ISERROR(MATCH($J42,'1 - Project Details and Scoring'!$B$18:$B$500,0)),"",INDEX('1 - Project Details and Scoring'!$C$18:$C$500,MATCH($J42,'1 - Project Details and Scoring'!$B$18:$B$500,0)))&amp;""</f>
        <v/>
      </c>
      <c r="D42" s="181" t="str">
        <f>IF(ISERROR(MATCH($J42,'1 - Project Details and Scoring'!$B$18:$B$500,0)),"",INDEX('1 - Project Details and Scoring'!$D$18:$D$500,MATCH($J42,'1 - Project Details and Scoring'!$B$18:$B$500,0)))&amp;""</f>
        <v/>
      </c>
      <c r="E42" s="49"/>
      <c r="F42" s="63" t="str">
        <f>IF(SUMIF('2 - Planting Details'!$B:$B,B42,'2 - Planting Details'!$X:$X)&gt;0,SUMIF('2 - Planting Details'!$B:$B,$B42,'2 - Planting Details'!$X:$X),"")</f>
        <v/>
      </c>
      <c r="G42" s="49"/>
      <c r="H42" s="49" t="str">
        <f t="shared" si="0"/>
        <v/>
      </c>
      <c r="I42" s="77" t="str">
        <f t="shared" si="2"/>
        <v/>
      </c>
      <c r="J42" s="182">
        <v>29</v>
      </c>
    </row>
    <row r="43" spans="2:10" x14ac:dyDescent="0.25">
      <c r="B43" s="181" t="str">
        <f>IF(ISERROR(MATCH($J43,'1 - Project Details and Scoring'!$B$18:$B$500,0)),"",INDEX('1 - Project Details and Scoring'!$B$18:$B$500,MATCH($J43,'1 - Project Details and Scoring'!$B$18:$B$500,0)))&amp;""</f>
        <v/>
      </c>
      <c r="C43" s="181" t="str">
        <f>IF(ISERROR(MATCH($J43,'1 - Project Details and Scoring'!$B$18:$B$500,0)),"",INDEX('1 - Project Details and Scoring'!$C$18:$C$500,MATCH($J43,'1 - Project Details and Scoring'!$B$18:$B$500,0)))&amp;""</f>
        <v/>
      </c>
      <c r="D43" s="181" t="str">
        <f>IF(ISERROR(MATCH($J43,'1 - Project Details and Scoring'!$B$18:$B$500,0)),"",INDEX('1 - Project Details and Scoring'!$D$18:$D$500,MATCH($J43,'1 - Project Details and Scoring'!$B$18:$B$500,0)))&amp;""</f>
        <v/>
      </c>
      <c r="E43" s="49"/>
      <c r="F43" s="63" t="str">
        <f>IF(SUMIF('2 - Planting Details'!$B:$B,B43,'2 - Planting Details'!$X:$X)&gt;0,SUMIF('2 - Planting Details'!$B:$B,$B43,'2 - Planting Details'!$X:$X),"")</f>
        <v/>
      </c>
      <c r="G43" s="49"/>
      <c r="H43" s="49" t="str">
        <f t="shared" si="0"/>
        <v/>
      </c>
      <c r="I43" s="77" t="str">
        <f t="shared" si="2"/>
        <v/>
      </c>
      <c r="J43" s="182">
        <v>30</v>
      </c>
    </row>
    <row r="44" spans="2:10" x14ac:dyDescent="0.25">
      <c r="B44" s="181" t="str">
        <f>IF(ISERROR(MATCH($J44,'1 - Project Details and Scoring'!$B$18:$B$500,0)),"",INDEX('1 - Project Details and Scoring'!$B$18:$B$500,MATCH($J44,'1 - Project Details and Scoring'!$B$18:$B$500,0)))&amp;""</f>
        <v/>
      </c>
      <c r="C44" s="181" t="str">
        <f>IF(ISERROR(MATCH($J44,'1 - Project Details and Scoring'!$B$18:$B$500,0)),"",INDEX('1 - Project Details and Scoring'!$C$18:$C$500,MATCH($J44,'1 - Project Details and Scoring'!$B$18:$B$500,0)))&amp;""</f>
        <v/>
      </c>
      <c r="D44" s="181" t="str">
        <f>IF(ISERROR(MATCH($J44,'1 - Project Details and Scoring'!$B$18:$B$500,0)),"",INDEX('1 - Project Details and Scoring'!$D$18:$D$500,MATCH($J44,'1 - Project Details and Scoring'!$B$18:$B$500,0)))&amp;""</f>
        <v/>
      </c>
      <c r="E44" s="49"/>
      <c r="F44" s="63" t="str">
        <f>IF(SUMIF('2 - Planting Details'!$B:$B,B44,'2 - Planting Details'!$X:$X)&gt;0,SUMIF('2 - Planting Details'!$B:$B,$B44,'2 - Planting Details'!$X:$X),"")</f>
        <v/>
      </c>
      <c r="G44" s="49"/>
      <c r="H44" s="49" t="str">
        <f t="shared" si="0"/>
        <v/>
      </c>
      <c r="I44" s="77" t="str">
        <f t="shared" si="2"/>
        <v/>
      </c>
      <c r="J44" s="182">
        <v>31</v>
      </c>
    </row>
    <row r="45" spans="2:10" x14ac:dyDescent="0.25">
      <c r="B45" s="181" t="str">
        <f>IF(ISERROR(MATCH($J45,'1 - Project Details and Scoring'!$B$18:$B$500,0)),"",INDEX('1 - Project Details and Scoring'!$B$18:$B$500,MATCH($J45,'1 - Project Details and Scoring'!$B$18:$B$500,0)))&amp;""</f>
        <v/>
      </c>
      <c r="C45" s="181" t="str">
        <f>IF(ISERROR(MATCH($J45,'1 - Project Details and Scoring'!$B$18:$B$500,0)),"",INDEX('1 - Project Details and Scoring'!$C$18:$C$500,MATCH($J45,'1 - Project Details and Scoring'!$B$18:$B$500,0)))&amp;""</f>
        <v/>
      </c>
      <c r="D45" s="181" t="str">
        <f>IF(ISERROR(MATCH($J45,'1 - Project Details and Scoring'!$B$18:$B$500,0)),"",INDEX('1 - Project Details and Scoring'!$D$18:$D$500,MATCH($J45,'1 - Project Details and Scoring'!$B$18:$B$500,0)))&amp;""</f>
        <v/>
      </c>
      <c r="E45" s="49"/>
      <c r="F45" s="63" t="str">
        <f>IF(SUMIF('2 - Planting Details'!$B:$B,B45,'2 - Planting Details'!$X:$X)&gt;0,SUMIF('2 - Planting Details'!$B:$B,$B45,'2 - Planting Details'!$X:$X),"")</f>
        <v/>
      </c>
      <c r="G45" s="49"/>
      <c r="H45" s="49" t="str">
        <f t="shared" si="0"/>
        <v/>
      </c>
      <c r="I45" s="77" t="str">
        <f t="shared" si="2"/>
        <v/>
      </c>
      <c r="J45" s="182">
        <v>32</v>
      </c>
    </row>
    <row r="46" spans="2:10" x14ac:dyDescent="0.25">
      <c r="B46" s="181" t="str">
        <f>IF(ISERROR(MATCH($J46,'1 - Project Details and Scoring'!$B$18:$B$500,0)),"",INDEX('1 - Project Details and Scoring'!$B$18:$B$500,MATCH($J46,'1 - Project Details and Scoring'!$B$18:$B$500,0)))&amp;""</f>
        <v/>
      </c>
      <c r="C46" s="181" t="str">
        <f>IF(ISERROR(MATCH($J46,'1 - Project Details and Scoring'!$B$18:$B$500,0)),"",INDEX('1 - Project Details and Scoring'!$C$18:$C$500,MATCH($J46,'1 - Project Details and Scoring'!$B$18:$B$500,0)))&amp;""</f>
        <v/>
      </c>
      <c r="D46" s="181" t="str">
        <f>IF(ISERROR(MATCH($J46,'1 - Project Details and Scoring'!$B$18:$B$500,0)),"",INDEX('1 - Project Details and Scoring'!$D$18:$D$500,MATCH($J46,'1 - Project Details and Scoring'!$B$18:$B$500,0)))&amp;""</f>
        <v/>
      </c>
      <c r="E46" s="49"/>
      <c r="F46" s="63" t="str">
        <f>IF(SUMIF('2 - Planting Details'!$B:$B,B46,'2 - Planting Details'!$X:$X)&gt;0,SUMIF('2 - Planting Details'!$B:$B,$B46,'2 - Planting Details'!$X:$X),"")</f>
        <v/>
      </c>
      <c r="G46" s="49"/>
      <c r="H46" s="49" t="str">
        <f t="shared" si="0"/>
        <v/>
      </c>
      <c r="I46" s="77" t="str">
        <f t="shared" si="2"/>
        <v/>
      </c>
      <c r="J46" s="182">
        <v>33</v>
      </c>
    </row>
    <row r="47" spans="2:10" x14ac:dyDescent="0.25">
      <c r="B47" s="181" t="str">
        <f>IF(ISERROR(MATCH($J47,'1 - Project Details and Scoring'!$B$18:$B$500,0)),"",INDEX('1 - Project Details and Scoring'!$B$18:$B$500,MATCH($J47,'1 - Project Details and Scoring'!$B$18:$B$500,0)))&amp;""</f>
        <v/>
      </c>
      <c r="C47" s="181" t="str">
        <f>IF(ISERROR(MATCH($J47,'1 - Project Details and Scoring'!$B$18:$B$500,0)),"",INDEX('1 - Project Details and Scoring'!$C$18:$C$500,MATCH($J47,'1 - Project Details and Scoring'!$B$18:$B$500,0)))&amp;""</f>
        <v/>
      </c>
      <c r="D47" s="181" t="str">
        <f>IF(ISERROR(MATCH($J47,'1 - Project Details and Scoring'!$B$18:$B$500,0)),"",INDEX('1 - Project Details and Scoring'!$D$18:$D$500,MATCH($J47,'1 - Project Details and Scoring'!$B$18:$B$500,0)))&amp;""</f>
        <v/>
      </c>
      <c r="E47" s="49"/>
      <c r="F47" s="63" t="str">
        <f>IF(SUMIF('2 - Planting Details'!$B:$B,B47,'2 - Planting Details'!$X:$X)&gt;0,SUMIF('2 - Planting Details'!$B:$B,$B47,'2 - Planting Details'!$X:$X),"")</f>
        <v/>
      </c>
      <c r="G47" s="49"/>
      <c r="H47" s="49" t="str">
        <f t="shared" si="0"/>
        <v/>
      </c>
      <c r="I47" s="77" t="str">
        <f t="shared" si="2"/>
        <v/>
      </c>
      <c r="J47" s="182">
        <v>34</v>
      </c>
    </row>
    <row r="48" spans="2:10" x14ac:dyDescent="0.25">
      <c r="B48" s="181" t="str">
        <f>IF(ISERROR(MATCH($J48,'1 - Project Details and Scoring'!$B$18:$B$500,0)),"",INDEX('1 - Project Details and Scoring'!$B$18:$B$500,MATCH($J48,'1 - Project Details and Scoring'!$B$18:$B$500,0)))&amp;""</f>
        <v/>
      </c>
      <c r="C48" s="181" t="str">
        <f>IF(ISERROR(MATCH($J48,'1 - Project Details and Scoring'!$B$18:$B$500,0)),"",INDEX('1 - Project Details and Scoring'!$C$18:$C$500,MATCH($J48,'1 - Project Details and Scoring'!$B$18:$B$500,0)))&amp;""</f>
        <v/>
      </c>
      <c r="D48" s="181" t="str">
        <f>IF(ISERROR(MATCH($J48,'1 - Project Details and Scoring'!$B$18:$B$500,0)),"",INDEX('1 - Project Details and Scoring'!$D$18:$D$500,MATCH($J48,'1 - Project Details and Scoring'!$B$18:$B$500,0)))&amp;""</f>
        <v/>
      </c>
      <c r="E48" s="49"/>
      <c r="F48" s="63" t="str">
        <f>IF(SUMIF('2 - Planting Details'!$B:$B,B48,'2 - Planting Details'!$X:$X)&gt;0,SUMIF('2 - Planting Details'!$B:$B,$B48,'2 - Planting Details'!$X:$X),"")</f>
        <v/>
      </c>
      <c r="G48" s="49"/>
      <c r="H48" s="49" t="str">
        <f t="shared" si="0"/>
        <v/>
      </c>
      <c r="I48" s="77" t="str">
        <f t="shared" si="2"/>
        <v/>
      </c>
      <c r="J48" s="182">
        <v>35</v>
      </c>
    </row>
    <row r="49" spans="2:10" x14ac:dyDescent="0.25">
      <c r="B49" s="181" t="str">
        <f>IF(ISERROR(MATCH($J49,'1 - Project Details and Scoring'!$B$18:$B$500,0)),"",INDEX('1 - Project Details and Scoring'!$B$18:$B$500,MATCH($J49,'1 - Project Details and Scoring'!$B$18:$B$500,0)))&amp;""</f>
        <v/>
      </c>
      <c r="C49" s="181" t="str">
        <f>IF(ISERROR(MATCH($J49,'1 - Project Details and Scoring'!$B$18:$B$500,0)),"",INDEX('1 - Project Details and Scoring'!$C$18:$C$500,MATCH($J49,'1 - Project Details and Scoring'!$B$18:$B$500,0)))&amp;""</f>
        <v/>
      </c>
      <c r="D49" s="181" t="str">
        <f>IF(ISERROR(MATCH($J49,'1 - Project Details and Scoring'!$B$18:$B$500,0)),"",INDEX('1 - Project Details and Scoring'!$D$18:$D$500,MATCH($J49,'1 - Project Details and Scoring'!$B$18:$B$500,0)))&amp;""</f>
        <v/>
      </c>
      <c r="E49" s="49"/>
      <c r="F49" s="63" t="str">
        <f>IF(SUMIF('2 - Planting Details'!$B:$B,B49,'2 - Planting Details'!$X:$X)&gt;0,SUMIF('2 - Planting Details'!$B:$B,$B49,'2 - Planting Details'!$X:$X),"")</f>
        <v/>
      </c>
      <c r="G49" s="49"/>
      <c r="H49" s="49" t="str">
        <f t="shared" si="0"/>
        <v/>
      </c>
      <c r="I49" s="77" t="str">
        <f t="shared" si="2"/>
        <v/>
      </c>
      <c r="J49" s="182">
        <v>36</v>
      </c>
    </row>
    <row r="50" spans="2:10" x14ac:dyDescent="0.25">
      <c r="B50" s="181" t="str">
        <f>IF(ISERROR(MATCH($J50,'1 - Project Details and Scoring'!$B$18:$B$500,0)),"",INDEX('1 - Project Details and Scoring'!$B$18:$B$500,MATCH($J50,'1 - Project Details and Scoring'!$B$18:$B$500,0)))&amp;""</f>
        <v/>
      </c>
      <c r="C50" s="181" t="str">
        <f>IF(ISERROR(MATCH($J50,'1 - Project Details and Scoring'!$B$18:$B$500,0)),"",INDEX('1 - Project Details and Scoring'!$C$18:$C$500,MATCH($J50,'1 - Project Details and Scoring'!$B$18:$B$500,0)))&amp;""</f>
        <v/>
      </c>
      <c r="D50" s="181" t="str">
        <f>IF(ISERROR(MATCH($J50,'1 - Project Details and Scoring'!$B$18:$B$500,0)),"",INDEX('1 - Project Details and Scoring'!$D$18:$D$500,MATCH($J50,'1 - Project Details and Scoring'!$B$18:$B$500,0)))&amp;""</f>
        <v/>
      </c>
      <c r="E50" s="49"/>
      <c r="F50" s="63" t="str">
        <f>IF(SUMIF('2 - Planting Details'!$B:$B,B50,'2 - Planting Details'!$X:$X)&gt;0,SUMIF('2 - Planting Details'!$B:$B,$B50,'2 - Planting Details'!$X:$X),"")</f>
        <v/>
      </c>
      <c r="G50" s="49"/>
      <c r="H50" s="49" t="str">
        <f t="shared" si="0"/>
        <v/>
      </c>
      <c r="I50" s="77" t="str">
        <f t="shared" si="2"/>
        <v/>
      </c>
      <c r="J50" s="182">
        <v>37</v>
      </c>
    </row>
    <row r="51" spans="2:10" x14ac:dyDescent="0.25">
      <c r="B51" s="181" t="str">
        <f>IF(ISERROR(MATCH($J51,'1 - Project Details and Scoring'!$B$18:$B$500,0)),"",INDEX('1 - Project Details and Scoring'!$B$18:$B$500,MATCH($J51,'1 - Project Details and Scoring'!$B$18:$B$500,0)))&amp;""</f>
        <v/>
      </c>
      <c r="C51" s="181" t="str">
        <f>IF(ISERROR(MATCH($J51,'1 - Project Details and Scoring'!$B$18:$B$500,0)),"",INDEX('1 - Project Details and Scoring'!$C$18:$C$500,MATCH($J51,'1 - Project Details and Scoring'!$B$18:$B$500,0)))&amp;""</f>
        <v/>
      </c>
      <c r="D51" s="181" t="str">
        <f>IF(ISERROR(MATCH($J51,'1 - Project Details and Scoring'!$B$18:$B$500,0)),"",INDEX('1 - Project Details and Scoring'!$D$18:$D$500,MATCH($J51,'1 - Project Details and Scoring'!$B$18:$B$500,0)))&amp;""</f>
        <v/>
      </c>
      <c r="E51" s="49"/>
      <c r="F51" s="63" t="str">
        <f>IF(SUMIF('2 - Planting Details'!$B:$B,B51,'2 - Planting Details'!$X:$X)&gt;0,SUMIF('2 - Planting Details'!$B:$B,$B51,'2 - Planting Details'!$X:$X),"")</f>
        <v/>
      </c>
      <c r="G51" s="49"/>
      <c r="H51" s="49" t="str">
        <f t="shared" si="0"/>
        <v/>
      </c>
      <c r="I51" s="77" t="str">
        <f t="shared" si="2"/>
        <v/>
      </c>
      <c r="J51" s="182">
        <v>38</v>
      </c>
    </row>
    <row r="52" spans="2:10" x14ac:dyDescent="0.25">
      <c r="B52" s="181" t="str">
        <f>IF(ISERROR(MATCH($J52,'1 - Project Details and Scoring'!$B$18:$B$500,0)),"",INDEX('1 - Project Details and Scoring'!$B$18:$B$500,MATCH($J52,'1 - Project Details and Scoring'!$B$18:$B$500,0)))&amp;""</f>
        <v/>
      </c>
      <c r="C52" s="181" t="str">
        <f>IF(ISERROR(MATCH($J52,'1 - Project Details and Scoring'!$B$18:$B$500,0)),"",INDEX('1 - Project Details and Scoring'!$C$18:$C$500,MATCH($J52,'1 - Project Details and Scoring'!$B$18:$B$500,0)))&amp;""</f>
        <v/>
      </c>
      <c r="D52" s="181" t="str">
        <f>IF(ISERROR(MATCH($J52,'1 - Project Details and Scoring'!$B$18:$B$500,0)),"",INDEX('1 - Project Details and Scoring'!$D$18:$D$500,MATCH($J52,'1 - Project Details and Scoring'!$B$18:$B$500,0)))&amp;""</f>
        <v/>
      </c>
      <c r="E52" s="49"/>
      <c r="F52" s="63" t="str">
        <f>IF(SUMIF('2 - Planting Details'!$B:$B,B52,'2 - Planting Details'!$X:$X)&gt;0,SUMIF('2 - Planting Details'!$B:$B,$B52,'2 - Planting Details'!$X:$X),"")</f>
        <v/>
      </c>
      <c r="G52" s="49"/>
      <c r="H52" s="49" t="str">
        <f t="shared" si="0"/>
        <v/>
      </c>
      <c r="I52" s="77" t="str">
        <f t="shared" si="2"/>
        <v/>
      </c>
      <c r="J52" s="182">
        <v>39</v>
      </c>
    </row>
    <row r="53" spans="2:10" x14ac:dyDescent="0.25">
      <c r="B53" s="181" t="str">
        <f>IF(ISERROR(MATCH($J53,'1 - Project Details and Scoring'!$B$18:$B$500,0)),"",INDEX('1 - Project Details and Scoring'!$B$18:$B$500,MATCH($J53,'1 - Project Details and Scoring'!$B$18:$B$500,0)))&amp;""</f>
        <v/>
      </c>
      <c r="C53" s="181" t="str">
        <f>IF(ISERROR(MATCH($J53,'1 - Project Details and Scoring'!$B$18:$B$500,0)),"",INDEX('1 - Project Details and Scoring'!$C$18:$C$500,MATCH($J53,'1 - Project Details and Scoring'!$B$18:$B$500,0)))&amp;""</f>
        <v/>
      </c>
      <c r="D53" s="181" t="str">
        <f>IF(ISERROR(MATCH($J53,'1 - Project Details and Scoring'!$B$18:$B$500,0)),"",INDEX('1 - Project Details and Scoring'!$D$18:$D$500,MATCH($J53,'1 - Project Details and Scoring'!$B$18:$B$500,0)))&amp;""</f>
        <v/>
      </c>
      <c r="E53" s="49"/>
      <c r="F53" s="63" t="str">
        <f>IF(SUMIF('2 - Planting Details'!$B:$B,B53,'2 - Planting Details'!$X:$X)&gt;0,SUMIF('2 - Planting Details'!$B:$B,$B53,'2 - Planting Details'!$X:$X),"")</f>
        <v/>
      </c>
      <c r="G53" s="49"/>
      <c r="H53" s="49" t="str">
        <f t="shared" si="0"/>
        <v/>
      </c>
      <c r="I53" s="77" t="str">
        <f t="shared" si="2"/>
        <v/>
      </c>
      <c r="J53" s="182">
        <v>40</v>
      </c>
    </row>
    <row r="54" spans="2:10" x14ac:dyDescent="0.25">
      <c r="B54" s="181" t="str">
        <f>IF(ISERROR(MATCH($J54,'1 - Project Details and Scoring'!$B$18:$B$500,0)),"",INDEX('1 - Project Details and Scoring'!$B$18:$B$500,MATCH($J54,'1 - Project Details and Scoring'!$B$18:$B$500,0)))&amp;""</f>
        <v/>
      </c>
      <c r="C54" s="181" t="str">
        <f>IF(ISERROR(MATCH($J54,'1 - Project Details and Scoring'!$B$18:$B$500,0)),"",INDEX('1 - Project Details and Scoring'!$C$18:$C$500,MATCH($J54,'1 - Project Details and Scoring'!$B$18:$B$500,0)))&amp;""</f>
        <v/>
      </c>
      <c r="D54" s="181" t="str">
        <f>IF(ISERROR(MATCH($J54,'1 - Project Details and Scoring'!$B$18:$B$500,0)),"",INDEX('1 - Project Details and Scoring'!$D$18:$D$500,MATCH($J54,'1 - Project Details and Scoring'!$B$18:$B$500,0)))&amp;""</f>
        <v/>
      </c>
      <c r="E54" s="49"/>
      <c r="F54" s="63" t="str">
        <f>IF(SUMIF('2 - Planting Details'!$B:$B,B54,'2 - Planting Details'!$X:$X)&gt;0,SUMIF('2 - Planting Details'!$B:$B,$B54,'2 - Planting Details'!$X:$X),"")</f>
        <v/>
      </c>
      <c r="G54" s="49"/>
      <c r="H54" s="49" t="str">
        <f t="shared" si="0"/>
        <v/>
      </c>
      <c r="I54" s="77" t="str">
        <f t="shared" si="2"/>
        <v/>
      </c>
      <c r="J54" s="182">
        <v>41</v>
      </c>
    </row>
    <row r="55" spans="2:10" x14ac:dyDescent="0.25">
      <c r="B55" s="181" t="str">
        <f>IF(ISERROR(MATCH($J55,'1 - Project Details and Scoring'!$B$18:$B$500,0)),"",INDEX('1 - Project Details and Scoring'!$B$18:$B$500,MATCH($J55,'1 - Project Details and Scoring'!$B$18:$B$500,0)))&amp;""</f>
        <v/>
      </c>
      <c r="C55" s="181" t="str">
        <f>IF(ISERROR(MATCH($J55,'1 - Project Details and Scoring'!$B$18:$B$500,0)),"",INDEX('1 - Project Details and Scoring'!$C$18:$C$500,MATCH($J55,'1 - Project Details and Scoring'!$B$18:$B$500,0)))&amp;""</f>
        <v/>
      </c>
      <c r="D55" s="181" t="str">
        <f>IF(ISERROR(MATCH($J55,'1 - Project Details and Scoring'!$B$18:$B$500,0)),"",INDEX('1 - Project Details and Scoring'!$D$18:$D$500,MATCH($J55,'1 - Project Details and Scoring'!$B$18:$B$500,0)))&amp;""</f>
        <v/>
      </c>
      <c r="E55" s="49"/>
      <c r="F55" s="63" t="str">
        <f>IF(SUMIF('2 - Planting Details'!$B:$B,B55,'2 - Planting Details'!$X:$X)&gt;0,SUMIF('2 - Planting Details'!$B:$B,$B55,'2 - Planting Details'!$X:$X),"")</f>
        <v/>
      </c>
      <c r="G55" s="49"/>
      <c r="H55" s="49" t="str">
        <f t="shared" si="0"/>
        <v/>
      </c>
      <c r="I55" s="77" t="str">
        <f t="shared" si="2"/>
        <v/>
      </c>
      <c r="J55" s="182">
        <v>42</v>
      </c>
    </row>
    <row r="56" spans="2:10" x14ac:dyDescent="0.25">
      <c r="B56" s="181" t="str">
        <f>IF(ISERROR(MATCH($J56,'1 - Project Details and Scoring'!$B$18:$B$500,0)),"",INDEX('1 - Project Details and Scoring'!$B$18:$B$500,MATCH($J56,'1 - Project Details and Scoring'!$B$18:$B$500,0)))&amp;""</f>
        <v/>
      </c>
      <c r="C56" s="181" t="str">
        <f>IF(ISERROR(MATCH($J56,'1 - Project Details and Scoring'!$B$18:$B$500,0)),"",INDEX('1 - Project Details and Scoring'!$C$18:$C$500,MATCH($J56,'1 - Project Details and Scoring'!$B$18:$B$500,0)))&amp;""</f>
        <v/>
      </c>
      <c r="D56" s="181" t="str">
        <f>IF(ISERROR(MATCH($J56,'1 - Project Details and Scoring'!$B$18:$B$500,0)),"",INDEX('1 - Project Details and Scoring'!$D$18:$D$500,MATCH($J56,'1 - Project Details and Scoring'!$B$18:$B$500,0)))&amp;""</f>
        <v/>
      </c>
      <c r="E56" s="49"/>
      <c r="F56" s="63" t="str">
        <f>IF(SUMIF('2 - Planting Details'!$B:$B,B56,'2 - Planting Details'!$X:$X)&gt;0,SUMIF('2 - Planting Details'!$B:$B,$B56,'2 - Planting Details'!$X:$X),"")</f>
        <v/>
      </c>
      <c r="G56" s="49"/>
      <c r="H56" s="49" t="str">
        <f t="shared" si="0"/>
        <v/>
      </c>
      <c r="I56" s="77" t="str">
        <f t="shared" si="2"/>
        <v/>
      </c>
      <c r="J56" s="182">
        <v>43</v>
      </c>
    </row>
    <row r="57" spans="2:10" x14ac:dyDescent="0.25">
      <c r="B57" s="181" t="str">
        <f>IF(ISERROR(MATCH($J57,'1 - Project Details and Scoring'!$B$18:$B$500,0)),"",INDEX('1 - Project Details and Scoring'!$B$18:$B$500,MATCH($J57,'1 - Project Details and Scoring'!$B$18:$B$500,0)))&amp;""</f>
        <v/>
      </c>
      <c r="C57" s="181" t="str">
        <f>IF(ISERROR(MATCH($J57,'1 - Project Details and Scoring'!$B$18:$B$500,0)),"",INDEX('1 - Project Details and Scoring'!$C$18:$C$500,MATCH($J57,'1 - Project Details and Scoring'!$B$18:$B$500,0)))&amp;""</f>
        <v/>
      </c>
      <c r="D57" s="181" t="str">
        <f>IF(ISERROR(MATCH($J57,'1 - Project Details and Scoring'!$B$18:$B$500,0)),"",INDEX('1 - Project Details and Scoring'!$D$18:$D$500,MATCH($J57,'1 - Project Details and Scoring'!$B$18:$B$500,0)))&amp;""</f>
        <v/>
      </c>
      <c r="E57" s="49"/>
      <c r="F57" s="63" t="str">
        <f>IF(SUMIF('2 - Planting Details'!$B:$B,B57,'2 - Planting Details'!$X:$X)&gt;0,SUMIF('2 - Planting Details'!$B:$B,$B57,'2 - Planting Details'!$X:$X),"")</f>
        <v/>
      </c>
      <c r="G57" s="49"/>
      <c r="H57" s="49" t="str">
        <f t="shared" si="0"/>
        <v/>
      </c>
      <c r="I57" s="77" t="str">
        <f t="shared" si="2"/>
        <v/>
      </c>
      <c r="J57" s="182">
        <v>44</v>
      </c>
    </row>
    <row r="58" spans="2:10" x14ac:dyDescent="0.25">
      <c r="B58" s="181" t="str">
        <f>IF(ISERROR(MATCH($J58,'1 - Project Details and Scoring'!$B$18:$B$500,0)),"",INDEX('1 - Project Details and Scoring'!$B$18:$B$500,MATCH($J58,'1 - Project Details and Scoring'!$B$18:$B$500,0)))&amp;""</f>
        <v/>
      </c>
      <c r="C58" s="181" t="str">
        <f>IF(ISERROR(MATCH($J58,'1 - Project Details and Scoring'!$B$18:$B$500,0)),"",INDEX('1 - Project Details and Scoring'!$C$18:$C$500,MATCH($J58,'1 - Project Details and Scoring'!$B$18:$B$500,0)))&amp;""</f>
        <v/>
      </c>
      <c r="D58" s="181" t="str">
        <f>IF(ISERROR(MATCH($J58,'1 - Project Details and Scoring'!$B$18:$B$500,0)),"",INDEX('1 - Project Details and Scoring'!$D$18:$D$500,MATCH($J58,'1 - Project Details and Scoring'!$B$18:$B$500,0)))&amp;""</f>
        <v/>
      </c>
      <c r="E58" s="49"/>
      <c r="F58" s="63" t="str">
        <f>IF(SUMIF('2 - Planting Details'!$B:$B,B58,'2 - Planting Details'!$X:$X)&gt;0,SUMIF('2 - Planting Details'!$B:$B,$B58,'2 - Planting Details'!$X:$X),"")</f>
        <v/>
      </c>
      <c r="G58" s="49"/>
      <c r="H58" s="49" t="str">
        <f t="shared" si="0"/>
        <v/>
      </c>
      <c r="I58" s="77" t="str">
        <f t="shared" si="2"/>
        <v/>
      </c>
      <c r="J58" s="182">
        <v>45</v>
      </c>
    </row>
    <row r="59" spans="2:10" x14ac:dyDescent="0.25">
      <c r="B59" s="181" t="str">
        <f>IF(ISERROR(MATCH($J59,'1 - Project Details and Scoring'!$B$18:$B$500,0)),"",INDEX('1 - Project Details and Scoring'!$B$18:$B$500,MATCH($J59,'1 - Project Details and Scoring'!$B$18:$B$500,0)))&amp;""</f>
        <v/>
      </c>
      <c r="C59" s="181" t="str">
        <f>IF(ISERROR(MATCH($J59,'1 - Project Details and Scoring'!$B$18:$B$500,0)),"",INDEX('1 - Project Details and Scoring'!$C$18:$C$500,MATCH($J59,'1 - Project Details and Scoring'!$B$18:$B$500,0)))&amp;""</f>
        <v/>
      </c>
      <c r="D59" s="181" t="str">
        <f>IF(ISERROR(MATCH($J59,'1 - Project Details and Scoring'!$B$18:$B$500,0)),"",INDEX('1 - Project Details and Scoring'!$D$18:$D$500,MATCH($J59,'1 - Project Details and Scoring'!$B$18:$B$500,0)))&amp;""</f>
        <v/>
      </c>
      <c r="E59" s="49"/>
      <c r="F59" s="63" t="str">
        <f>IF(SUMIF('2 - Planting Details'!$B:$B,B59,'2 - Planting Details'!$X:$X)&gt;0,SUMIF('2 - Planting Details'!$B:$B,$B59,'2 - Planting Details'!$X:$X),"")</f>
        <v/>
      </c>
      <c r="G59" s="49"/>
      <c r="H59" s="49" t="str">
        <f t="shared" si="0"/>
        <v/>
      </c>
      <c r="I59" s="77" t="str">
        <f t="shared" si="2"/>
        <v/>
      </c>
      <c r="J59" s="182">
        <v>46</v>
      </c>
    </row>
    <row r="60" spans="2:10" x14ac:dyDescent="0.25">
      <c r="B60" s="181" t="str">
        <f>IF(ISERROR(MATCH($J60,'1 - Project Details and Scoring'!$B$18:$B$500,0)),"",INDEX('1 - Project Details and Scoring'!$B$18:$B$500,MATCH($J60,'1 - Project Details and Scoring'!$B$18:$B$500,0)))&amp;""</f>
        <v/>
      </c>
      <c r="C60" s="181" t="str">
        <f>IF(ISERROR(MATCH($J60,'1 - Project Details and Scoring'!$B$18:$B$500,0)),"",INDEX('1 - Project Details and Scoring'!$C$18:$C$500,MATCH($J60,'1 - Project Details and Scoring'!$B$18:$B$500,0)))&amp;""</f>
        <v/>
      </c>
      <c r="D60" s="181" t="str">
        <f>IF(ISERROR(MATCH($J60,'1 - Project Details and Scoring'!$B$18:$B$500,0)),"",INDEX('1 - Project Details and Scoring'!$D$18:$D$500,MATCH($J60,'1 - Project Details and Scoring'!$B$18:$B$500,0)))&amp;""</f>
        <v/>
      </c>
      <c r="E60" s="49"/>
      <c r="F60" s="63" t="str">
        <f>IF(SUMIF('2 - Planting Details'!$B:$B,B60,'2 - Planting Details'!$X:$X)&gt;0,SUMIF('2 - Planting Details'!$B:$B,$B60,'2 - Planting Details'!$X:$X),"")</f>
        <v/>
      </c>
      <c r="G60" s="49"/>
      <c r="H60" s="49" t="str">
        <f t="shared" si="0"/>
        <v/>
      </c>
      <c r="I60" s="77" t="str">
        <f t="shared" si="2"/>
        <v/>
      </c>
      <c r="J60" s="182">
        <v>47</v>
      </c>
    </row>
    <row r="61" spans="2:10" x14ac:dyDescent="0.25">
      <c r="B61" s="181" t="str">
        <f>IF(ISERROR(MATCH($J61,'1 - Project Details and Scoring'!$B$18:$B$500,0)),"",INDEX('1 - Project Details and Scoring'!$B$18:$B$500,MATCH($J61,'1 - Project Details and Scoring'!$B$18:$B$500,0)))&amp;""</f>
        <v/>
      </c>
      <c r="C61" s="181" t="str">
        <f>IF(ISERROR(MATCH($J61,'1 - Project Details and Scoring'!$B$18:$B$500,0)),"",INDEX('1 - Project Details and Scoring'!$C$18:$C$500,MATCH($J61,'1 - Project Details and Scoring'!$B$18:$B$500,0)))&amp;""</f>
        <v/>
      </c>
      <c r="D61" s="181" t="str">
        <f>IF(ISERROR(MATCH($J61,'1 - Project Details and Scoring'!$B$18:$B$500,0)),"",INDEX('1 - Project Details and Scoring'!$D$18:$D$500,MATCH($J61,'1 - Project Details and Scoring'!$B$18:$B$500,0)))&amp;""</f>
        <v/>
      </c>
      <c r="E61" s="49"/>
      <c r="F61" s="63" t="str">
        <f>IF(SUMIF('2 - Planting Details'!$B:$B,B61,'2 - Planting Details'!$X:$X)&gt;0,SUMIF('2 - Planting Details'!$B:$B,$B61,'2 - Planting Details'!$X:$X),"")</f>
        <v/>
      </c>
      <c r="G61" s="49"/>
      <c r="H61" s="49" t="str">
        <f t="shared" si="0"/>
        <v/>
      </c>
      <c r="I61" s="77" t="str">
        <f t="shared" si="2"/>
        <v/>
      </c>
      <c r="J61" s="182">
        <v>48</v>
      </c>
    </row>
    <row r="62" spans="2:10" x14ac:dyDescent="0.25">
      <c r="B62" s="181" t="str">
        <f>IF(ISERROR(MATCH($J62,'1 - Project Details and Scoring'!$B$18:$B$500,0)),"",INDEX('1 - Project Details and Scoring'!$B$18:$B$500,MATCH($J62,'1 - Project Details and Scoring'!$B$18:$B$500,0)))&amp;""</f>
        <v/>
      </c>
      <c r="C62" s="181" t="str">
        <f>IF(ISERROR(MATCH($J62,'1 - Project Details and Scoring'!$B$18:$B$500,0)),"",INDEX('1 - Project Details and Scoring'!$C$18:$C$500,MATCH($J62,'1 - Project Details and Scoring'!$B$18:$B$500,0)))&amp;""</f>
        <v/>
      </c>
      <c r="D62" s="181" t="str">
        <f>IF(ISERROR(MATCH($J62,'1 - Project Details and Scoring'!$B$18:$B$500,0)),"",INDEX('1 - Project Details and Scoring'!$D$18:$D$500,MATCH($J62,'1 - Project Details and Scoring'!$B$18:$B$500,0)))&amp;""</f>
        <v/>
      </c>
      <c r="E62" s="49"/>
      <c r="F62" s="63" t="str">
        <f>IF(SUMIF('2 - Planting Details'!$B:$B,B62,'2 - Planting Details'!$X:$X)&gt;0,SUMIF('2 - Planting Details'!$B:$B,$B62,'2 - Planting Details'!$X:$X),"")</f>
        <v/>
      </c>
      <c r="G62" s="49"/>
      <c r="H62" s="49" t="str">
        <f t="shared" si="0"/>
        <v/>
      </c>
      <c r="I62" s="77" t="str">
        <f t="shared" si="2"/>
        <v/>
      </c>
      <c r="J62" s="182">
        <v>49</v>
      </c>
    </row>
    <row r="63" spans="2:10" x14ac:dyDescent="0.25">
      <c r="B63" s="181" t="str">
        <f>IF(ISERROR(MATCH($J63,'1 - Project Details and Scoring'!$B$18:$B$500,0)),"",INDEX('1 - Project Details and Scoring'!$B$18:$B$500,MATCH($J63,'1 - Project Details and Scoring'!$B$18:$B$500,0)))&amp;""</f>
        <v/>
      </c>
      <c r="C63" s="181" t="str">
        <f>IF(ISERROR(MATCH($J63,'1 - Project Details and Scoring'!$B$18:$B$500,0)),"",INDEX('1 - Project Details and Scoring'!$C$18:$C$500,MATCH($J63,'1 - Project Details and Scoring'!$B$18:$B$500,0)))&amp;""</f>
        <v/>
      </c>
      <c r="D63" s="181" t="str">
        <f>IF(ISERROR(MATCH($J63,'1 - Project Details and Scoring'!$B$18:$B$500,0)),"",INDEX('1 - Project Details and Scoring'!$D$18:$D$500,MATCH($J63,'1 - Project Details and Scoring'!$B$18:$B$500,0)))&amp;""</f>
        <v/>
      </c>
      <c r="E63" s="49"/>
      <c r="F63" s="63" t="str">
        <f>IF(SUMIF('2 - Planting Details'!$B:$B,B63,'2 - Planting Details'!$X:$X)&gt;0,SUMIF('2 - Planting Details'!$B:$B,$B63,'2 - Planting Details'!$X:$X),"")</f>
        <v/>
      </c>
      <c r="G63" s="49"/>
      <c r="H63" s="49" t="str">
        <f t="shared" si="0"/>
        <v/>
      </c>
      <c r="I63" s="77" t="str">
        <f t="shared" si="2"/>
        <v/>
      </c>
      <c r="J63" s="182">
        <v>50</v>
      </c>
    </row>
    <row r="64" spans="2:10" x14ac:dyDescent="0.25">
      <c r="B64" s="181" t="str">
        <f>IF(ISERROR(MATCH($J64,'1 - Project Details and Scoring'!$B$18:$B$500,0)),"",INDEX('1 - Project Details and Scoring'!$B$18:$B$500,MATCH($J64,'1 - Project Details and Scoring'!$B$18:$B$500,0)))&amp;""</f>
        <v/>
      </c>
      <c r="C64" s="181" t="str">
        <f>IF(ISERROR(MATCH($J64,'1 - Project Details and Scoring'!$B$18:$B$500,0)),"",INDEX('1 - Project Details and Scoring'!$C$18:$C$500,MATCH($J64,'1 - Project Details and Scoring'!$B$18:$B$500,0)))&amp;""</f>
        <v/>
      </c>
      <c r="D64" s="181" t="str">
        <f>IF(ISERROR(MATCH($J64,'1 - Project Details and Scoring'!$B$18:$B$500,0)),"",INDEX('1 - Project Details and Scoring'!$D$18:$D$500,MATCH($J64,'1 - Project Details and Scoring'!$B$18:$B$500,0)))&amp;""</f>
        <v/>
      </c>
      <c r="E64" s="49"/>
      <c r="F64" s="63" t="str">
        <f>IF(SUMIF('2 - Planting Details'!$B:$B,B64,'2 - Planting Details'!$X:$X)&gt;0,SUMIF('2 - Planting Details'!$B:$B,$B64,'2 - Planting Details'!$X:$X),"")</f>
        <v/>
      </c>
      <c r="G64" s="49"/>
      <c r="H64" s="49" t="str">
        <f t="shared" si="0"/>
        <v/>
      </c>
      <c r="I64" s="77" t="str">
        <f t="shared" si="2"/>
        <v/>
      </c>
      <c r="J64" s="182">
        <v>51</v>
      </c>
    </row>
    <row r="65" spans="2:10" x14ac:dyDescent="0.25">
      <c r="B65" s="181" t="str">
        <f>IF(ISERROR(MATCH($J65,'1 - Project Details and Scoring'!$B$18:$B$500,0)),"",INDEX('1 - Project Details and Scoring'!$B$18:$B$500,MATCH($J65,'1 - Project Details and Scoring'!$B$18:$B$500,0)))&amp;""</f>
        <v/>
      </c>
      <c r="C65" s="181" t="str">
        <f>IF(ISERROR(MATCH($J65,'1 - Project Details and Scoring'!$B$18:$B$500,0)),"",INDEX('1 - Project Details and Scoring'!$C$18:$C$500,MATCH($J65,'1 - Project Details and Scoring'!$B$18:$B$500,0)))&amp;""</f>
        <v/>
      </c>
      <c r="D65" s="181" t="str">
        <f>IF(ISERROR(MATCH($J65,'1 - Project Details and Scoring'!$B$18:$B$500,0)),"",INDEX('1 - Project Details and Scoring'!$D$18:$D$500,MATCH($J65,'1 - Project Details and Scoring'!$B$18:$B$500,0)))&amp;""</f>
        <v/>
      </c>
      <c r="E65" s="49"/>
      <c r="F65" s="63" t="str">
        <f>IF(SUMIF('2 - Planting Details'!$B:$B,B65,'2 - Planting Details'!$X:$X)&gt;0,SUMIF('2 - Planting Details'!$B:$B,$B65,'2 - Planting Details'!$X:$X),"")</f>
        <v/>
      </c>
      <c r="G65" s="49"/>
      <c r="H65" s="49" t="str">
        <f t="shared" si="0"/>
        <v/>
      </c>
      <c r="I65" s="77" t="str">
        <f t="shared" si="2"/>
        <v/>
      </c>
      <c r="J65" s="182">
        <v>52</v>
      </c>
    </row>
    <row r="66" spans="2:10" x14ac:dyDescent="0.25">
      <c r="B66" s="181" t="str">
        <f>IF(ISERROR(MATCH($J66,'1 - Project Details and Scoring'!$B$18:$B$500,0)),"",INDEX('1 - Project Details and Scoring'!$B$18:$B$500,MATCH($J66,'1 - Project Details and Scoring'!$B$18:$B$500,0)))&amp;""</f>
        <v/>
      </c>
      <c r="C66" s="181" t="str">
        <f>IF(ISERROR(MATCH($J66,'1 - Project Details and Scoring'!$B$18:$B$500,0)),"",INDEX('1 - Project Details and Scoring'!$C$18:$C$500,MATCH($J66,'1 - Project Details and Scoring'!$B$18:$B$500,0)))&amp;""</f>
        <v/>
      </c>
      <c r="D66" s="181" t="str">
        <f>IF(ISERROR(MATCH($J66,'1 - Project Details and Scoring'!$B$18:$B$500,0)),"",INDEX('1 - Project Details and Scoring'!$D$18:$D$500,MATCH($J66,'1 - Project Details and Scoring'!$B$18:$B$500,0)))&amp;""</f>
        <v/>
      </c>
      <c r="E66" s="49"/>
      <c r="F66" s="63" t="str">
        <f>IF(SUMIF('2 - Planting Details'!$B:$B,B66,'2 - Planting Details'!$X:$X)&gt;0,SUMIF('2 - Planting Details'!$B:$B,$B66,'2 - Planting Details'!$X:$X),"")</f>
        <v/>
      </c>
      <c r="G66" s="49"/>
      <c r="H66" s="49" t="str">
        <f t="shared" si="0"/>
        <v/>
      </c>
      <c r="I66" s="77" t="str">
        <f t="shared" si="2"/>
        <v/>
      </c>
      <c r="J66" s="182">
        <v>53</v>
      </c>
    </row>
    <row r="67" spans="2:10" x14ac:dyDescent="0.25">
      <c r="B67" s="181" t="str">
        <f>IF(ISERROR(MATCH($J67,'1 - Project Details and Scoring'!$B$18:$B$500,0)),"",INDEX('1 - Project Details and Scoring'!$B$18:$B$500,MATCH($J67,'1 - Project Details and Scoring'!$B$18:$B$500,0)))&amp;""</f>
        <v/>
      </c>
      <c r="C67" s="181" t="str">
        <f>IF(ISERROR(MATCH($J67,'1 - Project Details and Scoring'!$B$18:$B$500,0)),"",INDEX('1 - Project Details and Scoring'!$C$18:$C$500,MATCH($J67,'1 - Project Details and Scoring'!$B$18:$B$500,0)))&amp;""</f>
        <v/>
      </c>
      <c r="D67" s="181" t="str">
        <f>IF(ISERROR(MATCH($J67,'1 - Project Details and Scoring'!$B$18:$B$500,0)),"",INDEX('1 - Project Details and Scoring'!$D$18:$D$500,MATCH($J67,'1 - Project Details and Scoring'!$B$18:$B$500,0)))&amp;""</f>
        <v/>
      </c>
      <c r="E67" s="49"/>
      <c r="F67" s="63" t="str">
        <f>IF(SUMIF('2 - Planting Details'!$B:$B,B67,'2 - Planting Details'!$X:$X)&gt;0,SUMIF('2 - Planting Details'!$B:$B,$B67,'2 - Planting Details'!$X:$X),"")</f>
        <v/>
      </c>
      <c r="G67" s="49"/>
      <c r="H67" s="49" t="str">
        <f t="shared" si="0"/>
        <v/>
      </c>
      <c r="I67" s="77" t="str">
        <f t="shared" si="2"/>
        <v/>
      </c>
      <c r="J67" s="182">
        <v>54</v>
      </c>
    </row>
    <row r="68" spans="2:10" x14ac:dyDescent="0.25">
      <c r="B68" s="181" t="str">
        <f>IF(ISERROR(MATCH($J68,'1 - Project Details and Scoring'!$B$18:$B$500,0)),"",INDEX('1 - Project Details and Scoring'!$B$18:$B$500,MATCH($J68,'1 - Project Details and Scoring'!$B$18:$B$500,0)))&amp;""</f>
        <v/>
      </c>
      <c r="C68" s="181" t="str">
        <f>IF(ISERROR(MATCH($J68,'1 - Project Details and Scoring'!$B$18:$B$500,0)),"",INDEX('1 - Project Details and Scoring'!$C$18:$C$500,MATCH($J68,'1 - Project Details and Scoring'!$B$18:$B$500,0)))&amp;""</f>
        <v/>
      </c>
      <c r="D68" s="181" t="str">
        <f>IF(ISERROR(MATCH($J68,'1 - Project Details and Scoring'!$B$18:$B$500,0)),"",INDEX('1 - Project Details and Scoring'!$D$18:$D$500,MATCH($J68,'1 - Project Details and Scoring'!$B$18:$B$500,0)))&amp;""</f>
        <v/>
      </c>
      <c r="E68" s="49"/>
      <c r="F68" s="63" t="str">
        <f>IF(SUMIF('2 - Planting Details'!$B:$B,B68,'2 - Planting Details'!$X:$X)&gt;0,SUMIF('2 - Planting Details'!$B:$B,$B68,'2 - Planting Details'!$X:$X),"")</f>
        <v/>
      </c>
      <c r="G68" s="49"/>
      <c r="H68" s="49" t="str">
        <f t="shared" si="0"/>
        <v/>
      </c>
      <c r="I68" s="77" t="str">
        <f t="shared" si="2"/>
        <v/>
      </c>
      <c r="J68" s="182">
        <v>55</v>
      </c>
    </row>
    <row r="69" spans="2:10" x14ac:dyDescent="0.25">
      <c r="B69" s="181" t="str">
        <f>IF(ISERROR(MATCH($J69,'1 - Project Details and Scoring'!$B$18:$B$500,0)),"",INDEX('1 - Project Details and Scoring'!$B$18:$B$500,MATCH($J69,'1 - Project Details and Scoring'!$B$18:$B$500,0)))&amp;""</f>
        <v/>
      </c>
      <c r="C69" s="181" t="str">
        <f>IF(ISERROR(MATCH($J69,'1 - Project Details and Scoring'!$B$18:$B$500,0)),"",INDEX('1 - Project Details and Scoring'!$C$18:$C$500,MATCH($J69,'1 - Project Details and Scoring'!$B$18:$B$500,0)))&amp;""</f>
        <v/>
      </c>
      <c r="D69" s="181" t="str">
        <f>IF(ISERROR(MATCH($J69,'1 - Project Details and Scoring'!$B$18:$B$500,0)),"",INDEX('1 - Project Details and Scoring'!$D$18:$D$500,MATCH($J69,'1 - Project Details and Scoring'!$B$18:$B$500,0)))&amp;""</f>
        <v/>
      </c>
      <c r="E69" s="49"/>
      <c r="F69" s="63" t="str">
        <f>IF(SUMIF('2 - Planting Details'!$B:$B,B69,'2 - Planting Details'!$X:$X)&gt;0,SUMIF('2 - Planting Details'!$B:$B,$B69,'2 - Planting Details'!$X:$X),"")</f>
        <v/>
      </c>
      <c r="G69" s="49"/>
      <c r="H69" s="49" t="str">
        <f t="shared" si="0"/>
        <v/>
      </c>
      <c r="I69" s="77" t="str">
        <f t="shared" si="2"/>
        <v/>
      </c>
      <c r="J69" s="182">
        <v>56</v>
      </c>
    </row>
    <row r="70" spans="2:10" x14ac:dyDescent="0.25">
      <c r="B70" s="181" t="str">
        <f>IF(ISERROR(MATCH($J70,'1 - Project Details and Scoring'!$B$18:$B$500,0)),"",INDEX('1 - Project Details and Scoring'!$B$18:$B$500,MATCH($J70,'1 - Project Details and Scoring'!$B$18:$B$500,0)))&amp;""</f>
        <v/>
      </c>
      <c r="C70" s="181" t="str">
        <f>IF(ISERROR(MATCH($J70,'1 - Project Details and Scoring'!$B$18:$B$500,0)),"",INDEX('1 - Project Details and Scoring'!$C$18:$C$500,MATCH($J70,'1 - Project Details and Scoring'!$B$18:$B$500,0)))&amp;""</f>
        <v/>
      </c>
      <c r="D70" s="181" t="str">
        <f>IF(ISERROR(MATCH($J70,'1 - Project Details and Scoring'!$B$18:$B$500,0)),"",INDEX('1 - Project Details and Scoring'!$D$18:$D$500,MATCH($J70,'1 - Project Details and Scoring'!$B$18:$B$500,0)))&amp;""</f>
        <v/>
      </c>
      <c r="E70" s="49"/>
      <c r="F70" s="63" t="str">
        <f>IF(SUMIF('2 - Planting Details'!$B:$B,B70,'2 - Planting Details'!$X:$X)&gt;0,SUMIF('2 - Planting Details'!$B:$B,$B70,'2 - Planting Details'!$X:$X),"")</f>
        <v/>
      </c>
      <c r="G70" s="49"/>
      <c r="H70" s="49" t="str">
        <f t="shared" si="0"/>
        <v/>
      </c>
      <c r="I70" s="77" t="str">
        <f t="shared" si="2"/>
        <v/>
      </c>
      <c r="J70" s="182">
        <v>57</v>
      </c>
    </row>
    <row r="71" spans="2:10" x14ac:dyDescent="0.25">
      <c r="B71" s="181" t="str">
        <f>IF(ISERROR(MATCH($J71,'1 - Project Details and Scoring'!$B$18:$B$500,0)),"",INDEX('1 - Project Details and Scoring'!$B$18:$B$500,MATCH($J71,'1 - Project Details and Scoring'!$B$18:$B$500,0)))&amp;""</f>
        <v/>
      </c>
      <c r="C71" s="181" t="str">
        <f>IF(ISERROR(MATCH($J71,'1 - Project Details and Scoring'!$B$18:$B$500,0)),"",INDEX('1 - Project Details and Scoring'!$C$18:$C$500,MATCH($J71,'1 - Project Details and Scoring'!$B$18:$B$500,0)))&amp;""</f>
        <v/>
      </c>
      <c r="D71" s="181" t="str">
        <f>IF(ISERROR(MATCH($J71,'1 - Project Details and Scoring'!$B$18:$B$500,0)),"",INDEX('1 - Project Details and Scoring'!$D$18:$D$500,MATCH($J71,'1 - Project Details and Scoring'!$B$18:$B$500,0)))&amp;""</f>
        <v/>
      </c>
      <c r="E71" s="49"/>
      <c r="F71" s="63" t="str">
        <f>IF(SUMIF('2 - Planting Details'!$B:$B,B71,'2 - Planting Details'!$X:$X)&gt;0,SUMIF('2 - Planting Details'!$B:$B,$B71,'2 - Planting Details'!$X:$X),"")</f>
        <v/>
      </c>
      <c r="G71" s="49"/>
      <c r="H71" s="49" t="str">
        <f t="shared" si="0"/>
        <v/>
      </c>
      <c r="I71" s="77" t="str">
        <f t="shared" si="2"/>
        <v/>
      </c>
      <c r="J71" s="182">
        <v>58</v>
      </c>
    </row>
    <row r="72" spans="2:10" x14ac:dyDescent="0.25">
      <c r="B72" s="181" t="str">
        <f>IF(ISERROR(MATCH($J72,'1 - Project Details and Scoring'!$B$18:$B$500,0)),"",INDEX('1 - Project Details and Scoring'!$B$18:$B$500,MATCH($J72,'1 - Project Details and Scoring'!$B$18:$B$500,0)))&amp;""</f>
        <v/>
      </c>
      <c r="C72" s="181" t="str">
        <f>IF(ISERROR(MATCH($J72,'1 - Project Details and Scoring'!$B$18:$B$500,0)),"",INDEX('1 - Project Details and Scoring'!$C$18:$C$500,MATCH($J72,'1 - Project Details and Scoring'!$B$18:$B$500,0)))&amp;""</f>
        <v/>
      </c>
      <c r="D72" s="181" t="str">
        <f>IF(ISERROR(MATCH($J72,'1 - Project Details and Scoring'!$B$18:$B$500,0)),"",INDEX('1 - Project Details and Scoring'!$D$18:$D$500,MATCH($J72,'1 - Project Details and Scoring'!$B$18:$B$500,0)))&amp;""</f>
        <v/>
      </c>
      <c r="E72" s="49"/>
      <c r="F72" s="63" t="str">
        <f>IF(SUMIF('2 - Planting Details'!$B:$B,B72,'2 - Planting Details'!$X:$X)&gt;0,SUMIF('2 - Planting Details'!$B:$B,$B72,'2 - Planting Details'!$X:$X),"")</f>
        <v/>
      </c>
      <c r="G72" s="49"/>
      <c r="H72" s="49" t="str">
        <f t="shared" si="0"/>
        <v/>
      </c>
      <c r="I72" s="77" t="str">
        <f t="shared" si="2"/>
        <v/>
      </c>
      <c r="J72" s="182">
        <v>59</v>
      </c>
    </row>
    <row r="73" spans="2:10" x14ac:dyDescent="0.25">
      <c r="B73" s="181" t="str">
        <f>IF(ISERROR(MATCH($J73,'1 - Project Details and Scoring'!$B$18:$B$500,0)),"",INDEX('1 - Project Details and Scoring'!$B$18:$B$500,MATCH($J73,'1 - Project Details and Scoring'!$B$18:$B$500,0)))&amp;""</f>
        <v/>
      </c>
      <c r="C73" s="181" t="str">
        <f>IF(ISERROR(MATCH($J73,'1 - Project Details and Scoring'!$B$18:$B$500,0)),"",INDEX('1 - Project Details and Scoring'!$C$18:$C$500,MATCH($J73,'1 - Project Details and Scoring'!$B$18:$B$500,0)))&amp;""</f>
        <v/>
      </c>
      <c r="D73" s="181" t="str">
        <f>IF(ISERROR(MATCH($J73,'1 - Project Details and Scoring'!$B$18:$B$500,0)),"",INDEX('1 - Project Details and Scoring'!$D$18:$D$500,MATCH($J73,'1 - Project Details and Scoring'!$B$18:$B$500,0)))&amp;""</f>
        <v/>
      </c>
      <c r="E73" s="49"/>
      <c r="F73" s="63" t="str">
        <f>IF(SUMIF('2 - Planting Details'!$B:$B,B73,'2 - Planting Details'!$X:$X)&gt;0,SUMIF('2 - Planting Details'!$B:$B,$B73,'2 - Planting Details'!$X:$X),"")</f>
        <v/>
      </c>
      <c r="G73" s="49"/>
      <c r="H73" s="49" t="str">
        <f t="shared" si="0"/>
        <v/>
      </c>
      <c r="I73" s="77" t="str">
        <f t="shared" si="2"/>
        <v/>
      </c>
      <c r="J73" s="182">
        <v>60</v>
      </c>
    </row>
    <row r="74" spans="2:10" x14ac:dyDescent="0.25">
      <c r="B74" s="181" t="str">
        <f>IF(ISERROR(MATCH($J74,'1 - Project Details and Scoring'!$B$18:$B$500,0)),"",INDEX('1 - Project Details and Scoring'!$B$18:$B$500,MATCH($J74,'1 - Project Details and Scoring'!$B$18:$B$500,0)))&amp;""</f>
        <v/>
      </c>
      <c r="C74" s="181" t="str">
        <f>IF(ISERROR(MATCH($J74,'1 - Project Details and Scoring'!$B$18:$B$500,0)),"",INDEX('1 - Project Details and Scoring'!$C$18:$C$500,MATCH($J74,'1 - Project Details and Scoring'!$B$18:$B$500,0)))&amp;""</f>
        <v/>
      </c>
      <c r="D74" s="181" t="str">
        <f>IF(ISERROR(MATCH($J74,'1 - Project Details and Scoring'!$B$18:$B$500,0)),"",INDEX('1 - Project Details and Scoring'!$D$18:$D$500,MATCH($J74,'1 - Project Details and Scoring'!$B$18:$B$500,0)))&amp;""</f>
        <v/>
      </c>
      <c r="E74" s="49"/>
      <c r="F74" s="63" t="str">
        <f>IF(SUMIF('2 - Planting Details'!$B:$B,B74,'2 - Planting Details'!$X:$X)&gt;0,SUMIF('2 - Planting Details'!$B:$B,$B74,'2 - Planting Details'!$X:$X),"")</f>
        <v/>
      </c>
      <c r="G74" s="49"/>
      <c r="H74" s="49" t="str">
        <f t="shared" si="0"/>
        <v/>
      </c>
      <c r="I74" s="77" t="str">
        <f t="shared" si="2"/>
        <v/>
      </c>
      <c r="J74" s="182">
        <v>61</v>
      </c>
    </row>
    <row r="75" spans="2:10" x14ac:dyDescent="0.25">
      <c r="B75" s="181" t="str">
        <f>IF(ISERROR(MATCH($J75,'1 - Project Details and Scoring'!$B$18:$B$500,0)),"",INDEX('1 - Project Details and Scoring'!$B$18:$B$500,MATCH($J75,'1 - Project Details and Scoring'!$B$18:$B$500,0)))&amp;""</f>
        <v/>
      </c>
      <c r="C75" s="181" t="str">
        <f>IF(ISERROR(MATCH($J75,'1 - Project Details and Scoring'!$B$18:$B$500,0)),"",INDEX('1 - Project Details and Scoring'!$C$18:$C$500,MATCH($J75,'1 - Project Details and Scoring'!$B$18:$B$500,0)))&amp;""</f>
        <v/>
      </c>
      <c r="D75" s="181" t="str">
        <f>IF(ISERROR(MATCH($J75,'1 - Project Details and Scoring'!$B$18:$B$500,0)),"",INDEX('1 - Project Details and Scoring'!$D$18:$D$500,MATCH($J75,'1 - Project Details and Scoring'!$B$18:$B$500,0)))&amp;""</f>
        <v/>
      </c>
      <c r="E75" s="49"/>
      <c r="F75" s="63" t="str">
        <f>IF(SUMIF('2 - Planting Details'!$B:$B,B75,'2 - Planting Details'!$X:$X)&gt;0,SUMIF('2 - Planting Details'!$B:$B,$B75,'2 - Planting Details'!$X:$X),"")</f>
        <v/>
      </c>
      <c r="G75" s="49"/>
      <c r="H75" s="49" t="str">
        <f t="shared" si="0"/>
        <v/>
      </c>
      <c r="I75" s="77" t="str">
        <f t="shared" si="2"/>
        <v/>
      </c>
      <c r="J75" s="182">
        <v>62</v>
      </c>
    </row>
    <row r="76" spans="2:10" x14ac:dyDescent="0.25">
      <c r="B76" s="181" t="str">
        <f>IF(ISERROR(MATCH($J76,'1 - Project Details and Scoring'!$B$18:$B$500,0)),"",INDEX('1 - Project Details and Scoring'!$B$18:$B$500,MATCH($J76,'1 - Project Details and Scoring'!$B$18:$B$500,0)))&amp;""</f>
        <v/>
      </c>
      <c r="C76" s="181" t="str">
        <f>IF(ISERROR(MATCH($J76,'1 - Project Details and Scoring'!$B$18:$B$500,0)),"",INDEX('1 - Project Details and Scoring'!$C$18:$C$500,MATCH($J76,'1 - Project Details and Scoring'!$B$18:$B$500,0)))&amp;""</f>
        <v/>
      </c>
      <c r="D76" s="181" t="str">
        <f>IF(ISERROR(MATCH($J76,'1 - Project Details and Scoring'!$B$18:$B$500,0)),"",INDEX('1 - Project Details and Scoring'!$D$18:$D$500,MATCH($J76,'1 - Project Details and Scoring'!$B$18:$B$500,0)))&amp;""</f>
        <v/>
      </c>
      <c r="E76" s="49"/>
      <c r="F76" s="63" t="str">
        <f>IF(SUMIF('2 - Planting Details'!$B:$B,B76,'2 - Planting Details'!$X:$X)&gt;0,SUMIF('2 - Planting Details'!$B:$B,$B76,'2 - Planting Details'!$X:$X),"")</f>
        <v/>
      </c>
      <c r="G76" s="49"/>
      <c r="H76" s="49" t="str">
        <f t="shared" si="0"/>
        <v/>
      </c>
      <c r="I76" s="77" t="str">
        <f t="shared" si="2"/>
        <v/>
      </c>
      <c r="J76" s="182">
        <v>63</v>
      </c>
    </row>
    <row r="77" spans="2:10" x14ac:dyDescent="0.25">
      <c r="B77" s="181" t="str">
        <f>IF(ISERROR(MATCH($J77,'1 - Project Details and Scoring'!$B$18:$B$500,0)),"",INDEX('1 - Project Details and Scoring'!$B$18:$B$500,MATCH($J77,'1 - Project Details and Scoring'!$B$18:$B$500,0)))&amp;""</f>
        <v/>
      </c>
      <c r="C77" s="181" t="str">
        <f>IF(ISERROR(MATCH($J77,'1 - Project Details and Scoring'!$B$18:$B$500,0)),"",INDEX('1 - Project Details and Scoring'!$C$18:$C$500,MATCH($J77,'1 - Project Details and Scoring'!$B$18:$B$500,0)))&amp;""</f>
        <v/>
      </c>
      <c r="D77" s="181" t="str">
        <f>IF(ISERROR(MATCH($J77,'1 - Project Details and Scoring'!$B$18:$B$500,0)),"",INDEX('1 - Project Details and Scoring'!$D$18:$D$500,MATCH($J77,'1 - Project Details and Scoring'!$B$18:$B$500,0)))&amp;""</f>
        <v/>
      </c>
      <c r="E77" s="49"/>
      <c r="F77" s="63" t="str">
        <f>IF(SUMIF('2 - Planting Details'!$B:$B,B77,'2 - Planting Details'!$X:$X)&gt;0,SUMIF('2 - Planting Details'!$B:$B,$B77,'2 - Planting Details'!$X:$X),"")</f>
        <v/>
      </c>
      <c r="G77" s="49"/>
      <c r="H77" s="49" t="str">
        <f t="shared" si="0"/>
        <v/>
      </c>
      <c r="I77" s="77" t="str">
        <f t="shared" si="2"/>
        <v/>
      </c>
      <c r="J77" s="182">
        <v>64</v>
      </c>
    </row>
    <row r="78" spans="2:10" x14ac:dyDescent="0.25">
      <c r="B78" s="181" t="str">
        <f>IF(ISERROR(MATCH($J78,'1 - Project Details and Scoring'!$B$18:$B$500,0)),"",INDEX('1 - Project Details and Scoring'!$B$18:$B$500,MATCH($J78,'1 - Project Details and Scoring'!$B$18:$B$500,0)))&amp;""</f>
        <v/>
      </c>
      <c r="C78" s="181" t="str">
        <f>IF(ISERROR(MATCH($J78,'1 - Project Details and Scoring'!$B$18:$B$500,0)),"",INDEX('1 - Project Details and Scoring'!$C$18:$C$500,MATCH($J78,'1 - Project Details and Scoring'!$B$18:$B$500,0)))&amp;""</f>
        <v/>
      </c>
      <c r="D78" s="181" t="str">
        <f>IF(ISERROR(MATCH($J78,'1 - Project Details and Scoring'!$B$18:$B$500,0)),"",INDEX('1 - Project Details and Scoring'!$D$18:$D$500,MATCH($J78,'1 - Project Details and Scoring'!$B$18:$B$500,0)))&amp;""</f>
        <v/>
      </c>
      <c r="E78" s="49"/>
      <c r="F78" s="63" t="str">
        <f>IF(SUMIF('2 - Planting Details'!$B:$B,B78,'2 - Planting Details'!$X:$X)&gt;0,SUMIF('2 - Planting Details'!$B:$B,$B78,'2 - Planting Details'!$X:$X),"")</f>
        <v/>
      </c>
      <c r="G78" s="49"/>
      <c r="H78" s="49" t="str">
        <f t="shared" si="0"/>
        <v/>
      </c>
      <c r="I78" s="77" t="str">
        <f t="shared" si="2"/>
        <v/>
      </c>
      <c r="J78" s="182">
        <v>65</v>
      </c>
    </row>
    <row r="79" spans="2:10" x14ac:dyDescent="0.25">
      <c r="B79" s="181" t="str">
        <f>IF(ISERROR(MATCH($J79,'1 - Project Details and Scoring'!$B$18:$B$500,0)),"",INDEX('1 - Project Details and Scoring'!$B$18:$B$500,MATCH($J79,'1 - Project Details and Scoring'!$B$18:$B$500,0)))&amp;""</f>
        <v/>
      </c>
      <c r="C79" s="181" t="str">
        <f>IF(ISERROR(MATCH($J79,'1 - Project Details and Scoring'!$B$18:$B$500,0)),"",INDEX('1 - Project Details and Scoring'!$C$18:$C$500,MATCH($J79,'1 - Project Details and Scoring'!$B$18:$B$500,0)))&amp;""</f>
        <v/>
      </c>
      <c r="D79" s="181" t="str">
        <f>IF(ISERROR(MATCH($J79,'1 - Project Details and Scoring'!$B$18:$B$500,0)),"",INDEX('1 - Project Details and Scoring'!$D$18:$D$500,MATCH($J79,'1 - Project Details and Scoring'!$B$18:$B$500,0)))&amp;""</f>
        <v/>
      </c>
      <c r="E79" s="49"/>
      <c r="F79" s="63" t="str">
        <f>IF(SUMIF('2 - Planting Details'!$B:$B,B79,'2 - Planting Details'!$X:$X)&gt;0,SUMIF('2 - Planting Details'!$B:$B,$B79,'2 - Planting Details'!$X:$X),"")</f>
        <v/>
      </c>
      <c r="G79" s="49"/>
      <c r="H79" s="49" t="str">
        <f t="shared" ref="H79:H142" si="3">IF(G79&lt;&gt;"",G79,
IF(F79&lt;&gt;"",F79,""))</f>
        <v/>
      </c>
      <c r="I79" s="77" t="str">
        <f t="shared" si="2"/>
        <v/>
      </c>
      <c r="J79" s="182">
        <v>66</v>
      </c>
    </row>
    <row r="80" spans="2:10" x14ac:dyDescent="0.25">
      <c r="B80" s="181" t="str">
        <f>IF(ISERROR(MATCH($J80,'1 - Project Details and Scoring'!$B$18:$B$500,0)),"",INDEX('1 - Project Details and Scoring'!$B$18:$B$500,MATCH($J80,'1 - Project Details and Scoring'!$B$18:$B$500,0)))&amp;""</f>
        <v/>
      </c>
      <c r="C80" s="181" t="str">
        <f>IF(ISERROR(MATCH($J80,'1 - Project Details and Scoring'!$B$18:$B$500,0)),"",INDEX('1 - Project Details and Scoring'!$C$18:$C$500,MATCH($J80,'1 - Project Details and Scoring'!$B$18:$B$500,0)))&amp;""</f>
        <v/>
      </c>
      <c r="D80" s="181" t="str">
        <f>IF(ISERROR(MATCH($J80,'1 - Project Details and Scoring'!$B$18:$B$500,0)),"",INDEX('1 - Project Details and Scoring'!$D$18:$D$500,MATCH($J80,'1 - Project Details and Scoring'!$B$18:$B$500,0)))&amp;""</f>
        <v/>
      </c>
      <c r="E80" s="49"/>
      <c r="F80" s="63" t="str">
        <f>IF(SUMIF('2 - Planting Details'!$B:$B,B80,'2 - Planting Details'!$X:$X)&gt;0,SUMIF('2 - Planting Details'!$B:$B,$B80,'2 - Planting Details'!$X:$X),"")</f>
        <v/>
      </c>
      <c r="G80" s="49"/>
      <c r="H80" s="49" t="str">
        <f t="shared" si="3"/>
        <v/>
      </c>
      <c r="I80" s="77" t="str">
        <f t="shared" si="2"/>
        <v/>
      </c>
      <c r="J80" s="182">
        <v>67</v>
      </c>
    </row>
    <row r="81" spans="2:10" x14ac:dyDescent="0.25">
      <c r="B81" s="181" t="str">
        <f>IF(ISERROR(MATCH($J81,'1 - Project Details and Scoring'!$B$18:$B$500,0)),"",INDEX('1 - Project Details and Scoring'!$B$18:$B$500,MATCH($J81,'1 - Project Details and Scoring'!$B$18:$B$500,0)))&amp;""</f>
        <v/>
      </c>
      <c r="C81" s="181" t="str">
        <f>IF(ISERROR(MATCH($J81,'1 - Project Details and Scoring'!$B$18:$B$500,0)),"",INDEX('1 - Project Details and Scoring'!$C$18:$C$500,MATCH($J81,'1 - Project Details and Scoring'!$B$18:$B$500,0)))&amp;""</f>
        <v/>
      </c>
      <c r="D81" s="181" t="str">
        <f>IF(ISERROR(MATCH($J81,'1 - Project Details and Scoring'!$B$18:$B$500,0)),"",INDEX('1 - Project Details and Scoring'!$D$18:$D$500,MATCH($J81,'1 - Project Details and Scoring'!$B$18:$B$500,0)))&amp;""</f>
        <v/>
      </c>
      <c r="E81" s="49"/>
      <c r="F81" s="63" t="str">
        <f>IF(SUMIF('2 - Planting Details'!$B:$B,B81,'2 - Planting Details'!$X:$X)&gt;0,SUMIF('2 - Planting Details'!$B:$B,$B81,'2 - Planting Details'!$X:$X),"")</f>
        <v/>
      </c>
      <c r="G81" s="49"/>
      <c r="H81" s="49" t="str">
        <f t="shared" si="3"/>
        <v/>
      </c>
      <c r="I81" s="77" t="str">
        <f t="shared" si="2"/>
        <v/>
      </c>
      <c r="J81" s="182">
        <v>68</v>
      </c>
    </row>
    <row r="82" spans="2:10" x14ac:dyDescent="0.25">
      <c r="B82" s="181" t="str">
        <f>IF(ISERROR(MATCH($J82,'1 - Project Details and Scoring'!$B$18:$B$500,0)),"",INDEX('1 - Project Details and Scoring'!$B$18:$B$500,MATCH($J82,'1 - Project Details and Scoring'!$B$18:$B$500,0)))&amp;""</f>
        <v/>
      </c>
      <c r="C82" s="181" t="str">
        <f>IF(ISERROR(MATCH($J82,'1 - Project Details and Scoring'!$B$18:$B$500,0)),"",INDEX('1 - Project Details and Scoring'!$C$18:$C$500,MATCH($J82,'1 - Project Details and Scoring'!$B$18:$B$500,0)))&amp;""</f>
        <v/>
      </c>
      <c r="D82" s="181" t="str">
        <f>IF(ISERROR(MATCH($J82,'1 - Project Details and Scoring'!$B$18:$B$500,0)),"",INDEX('1 - Project Details and Scoring'!$D$18:$D$500,MATCH($J82,'1 - Project Details and Scoring'!$B$18:$B$500,0)))&amp;""</f>
        <v/>
      </c>
      <c r="E82" s="49"/>
      <c r="F82" s="63" t="str">
        <f>IF(SUMIF('2 - Planting Details'!$B:$B,B82,'2 - Planting Details'!$X:$X)&gt;0,SUMIF('2 - Planting Details'!$B:$B,$B82,'2 - Planting Details'!$X:$X),"")</f>
        <v/>
      </c>
      <c r="G82" s="49"/>
      <c r="H82" s="49" t="str">
        <f t="shared" si="3"/>
        <v/>
      </c>
      <c r="I82" s="77" t="str">
        <f t="shared" si="2"/>
        <v/>
      </c>
      <c r="J82" s="182">
        <v>69</v>
      </c>
    </row>
    <row r="83" spans="2:10" x14ac:dyDescent="0.25">
      <c r="B83" s="181" t="str">
        <f>IF(ISERROR(MATCH($J83,'1 - Project Details and Scoring'!$B$18:$B$500,0)),"",INDEX('1 - Project Details and Scoring'!$B$18:$B$500,MATCH($J83,'1 - Project Details and Scoring'!$B$18:$B$500,0)))&amp;""</f>
        <v/>
      </c>
      <c r="C83" s="181" t="str">
        <f>IF(ISERROR(MATCH($J83,'1 - Project Details and Scoring'!$B$18:$B$500,0)),"",INDEX('1 - Project Details and Scoring'!$C$18:$C$500,MATCH($J83,'1 - Project Details and Scoring'!$B$18:$B$500,0)))&amp;""</f>
        <v/>
      </c>
      <c r="D83" s="181" t="str">
        <f>IF(ISERROR(MATCH($J83,'1 - Project Details and Scoring'!$B$18:$B$500,0)),"",INDEX('1 - Project Details and Scoring'!$D$18:$D$500,MATCH($J83,'1 - Project Details and Scoring'!$B$18:$B$500,0)))&amp;""</f>
        <v/>
      </c>
      <c r="E83" s="49"/>
      <c r="F83" s="63" t="str">
        <f>IF(SUMIF('2 - Planting Details'!$B:$B,B83,'2 - Planting Details'!$X:$X)&gt;0,SUMIF('2 - Planting Details'!$B:$B,$B83,'2 - Planting Details'!$X:$X),"")</f>
        <v/>
      </c>
      <c r="G83" s="49"/>
      <c r="H83" s="49" t="str">
        <f t="shared" si="3"/>
        <v/>
      </c>
      <c r="I83" s="77" t="str">
        <f t="shared" si="2"/>
        <v/>
      </c>
      <c r="J83" s="182">
        <v>70</v>
      </c>
    </row>
    <row r="84" spans="2:10" x14ac:dyDescent="0.25">
      <c r="B84" s="181" t="str">
        <f>IF(ISERROR(MATCH($J84,'1 - Project Details and Scoring'!$B$18:$B$500,0)),"",INDEX('1 - Project Details and Scoring'!$B$18:$B$500,MATCH($J84,'1 - Project Details and Scoring'!$B$18:$B$500,0)))&amp;""</f>
        <v/>
      </c>
      <c r="C84" s="181" t="str">
        <f>IF(ISERROR(MATCH($J84,'1 - Project Details and Scoring'!$B$18:$B$500,0)),"",INDEX('1 - Project Details and Scoring'!$C$18:$C$500,MATCH($J84,'1 - Project Details and Scoring'!$B$18:$B$500,0)))&amp;""</f>
        <v/>
      </c>
      <c r="D84" s="181" t="str">
        <f>IF(ISERROR(MATCH($J84,'1 - Project Details and Scoring'!$B$18:$B$500,0)),"",INDEX('1 - Project Details and Scoring'!$D$18:$D$500,MATCH($J84,'1 - Project Details and Scoring'!$B$18:$B$500,0)))&amp;""</f>
        <v/>
      </c>
      <c r="E84" s="49"/>
      <c r="F84" s="63" t="str">
        <f>IF(SUMIF('2 - Planting Details'!$B:$B,B84,'2 - Planting Details'!$X:$X)&gt;0,SUMIF('2 - Planting Details'!$B:$B,$B84,'2 - Planting Details'!$X:$X),"")</f>
        <v/>
      </c>
      <c r="G84" s="49"/>
      <c r="H84" s="49" t="str">
        <f t="shared" si="3"/>
        <v/>
      </c>
      <c r="I84" s="77" t="str">
        <f t="shared" si="2"/>
        <v/>
      </c>
      <c r="J84" s="182">
        <v>71</v>
      </c>
    </row>
    <row r="85" spans="2:10" x14ac:dyDescent="0.25">
      <c r="B85" s="181" t="str">
        <f>IF(ISERROR(MATCH($J85,'1 - Project Details and Scoring'!$B$18:$B$500,0)),"",INDEX('1 - Project Details and Scoring'!$B$18:$B$500,MATCH($J85,'1 - Project Details and Scoring'!$B$18:$B$500,0)))&amp;""</f>
        <v/>
      </c>
      <c r="C85" s="181" t="str">
        <f>IF(ISERROR(MATCH($J85,'1 - Project Details and Scoring'!$B$18:$B$500,0)),"",INDEX('1 - Project Details and Scoring'!$C$18:$C$500,MATCH($J85,'1 - Project Details and Scoring'!$B$18:$B$500,0)))&amp;""</f>
        <v/>
      </c>
      <c r="D85" s="181" t="str">
        <f>IF(ISERROR(MATCH($J85,'1 - Project Details and Scoring'!$B$18:$B$500,0)),"",INDEX('1 - Project Details and Scoring'!$D$18:$D$500,MATCH($J85,'1 - Project Details and Scoring'!$B$18:$B$500,0)))&amp;""</f>
        <v/>
      </c>
      <c r="E85" s="49"/>
      <c r="F85" s="63" t="str">
        <f>IF(SUMIF('2 - Planting Details'!$B:$B,B85,'2 - Planting Details'!$X:$X)&gt;0,SUMIF('2 - Planting Details'!$B:$B,$B85,'2 - Planting Details'!$X:$X),"")</f>
        <v/>
      </c>
      <c r="G85" s="49"/>
      <c r="H85" s="49" t="str">
        <f t="shared" si="3"/>
        <v/>
      </c>
      <c r="I85" s="77" t="str">
        <f t="shared" ref="I85:I148" si="4">IFERROR(IF(AND(G85="",F85=""),"",
IF(AND(G85=0,F85&gt;0),0.5,
IF(G85&gt;F85,"Grant requested too high",
IF(G85&lt;=F85,G85/(2*F85),"")))),"")</f>
        <v/>
      </c>
      <c r="J85" s="182">
        <v>72</v>
      </c>
    </row>
    <row r="86" spans="2:10" x14ac:dyDescent="0.25">
      <c r="B86" s="181" t="str">
        <f>IF(ISERROR(MATCH($J86,'1 - Project Details and Scoring'!$B$18:$B$500,0)),"",INDEX('1 - Project Details and Scoring'!$B$18:$B$500,MATCH($J86,'1 - Project Details and Scoring'!$B$18:$B$500,0)))&amp;""</f>
        <v/>
      </c>
      <c r="C86" s="181" t="str">
        <f>IF(ISERROR(MATCH($J86,'1 - Project Details and Scoring'!$B$18:$B$500,0)),"",INDEX('1 - Project Details and Scoring'!$C$18:$C$500,MATCH($J86,'1 - Project Details and Scoring'!$B$18:$B$500,0)))&amp;""</f>
        <v/>
      </c>
      <c r="D86" s="181" t="str">
        <f>IF(ISERROR(MATCH($J86,'1 - Project Details and Scoring'!$B$18:$B$500,0)),"",INDEX('1 - Project Details and Scoring'!$D$18:$D$500,MATCH($J86,'1 - Project Details and Scoring'!$B$18:$B$500,0)))&amp;""</f>
        <v/>
      </c>
      <c r="E86" s="49"/>
      <c r="F86" s="63" t="str">
        <f>IF(SUMIF('2 - Planting Details'!$B:$B,B86,'2 - Planting Details'!$X:$X)&gt;0,SUMIF('2 - Planting Details'!$B:$B,$B86,'2 - Planting Details'!$X:$X),"")</f>
        <v/>
      </c>
      <c r="G86" s="49"/>
      <c r="H86" s="49" t="str">
        <f t="shared" si="3"/>
        <v/>
      </c>
      <c r="I86" s="77" t="str">
        <f t="shared" si="4"/>
        <v/>
      </c>
      <c r="J86" s="182">
        <v>73</v>
      </c>
    </row>
    <row r="87" spans="2:10" x14ac:dyDescent="0.25">
      <c r="B87" s="181" t="str">
        <f>IF(ISERROR(MATCH($J87,'1 - Project Details and Scoring'!$B$18:$B$500,0)),"",INDEX('1 - Project Details and Scoring'!$B$18:$B$500,MATCH($J87,'1 - Project Details and Scoring'!$B$18:$B$500,0)))&amp;""</f>
        <v/>
      </c>
      <c r="C87" s="181" t="str">
        <f>IF(ISERROR(MATCH($J87,'1 - Project Details and Scoring'!$B$18:$B$500,0)),"",INDEX('1 - Project Details and Scoring'!$C$18:$C$500,MATCH($J87,'1 - Project Details and Scoring'!$B$18:$B$500,0)))&amp;""</f>
        <v/>
      </c>
      <c r="D87" s="181" t="str">
        <f>IF(ISERROR(MATCH($J87,'1 - Project Details and Scoring'!$B$18:$B$500,0)),"",INDEX('1 - Project Details and Scoring'!$D$18:$D$500,MATCH($J87,'1 - Project Details and Scoring'!$B$18:$B$500,0)))&amp;""</f>
        <v/>
      </c>
      <c r="E87" s="49"/>
      <c r="F87" s="63" t="str">
        <f>IF(SUMIF('2 - Planting Details'!$B:$B,B87,'2 - Planting Details'!$X:$X)&gt;0,SUMIF('2 - Planting Details'!$B:$B,$B87,'2 - Planting Details'!$X:$X),"")</f>
        <v/>
      </c>
      <c r="G87" s="49"/>
      <c r="H87" s="49" t="str">
        <f t="shared" si="3"/>
        <v/>
      </c>
      <c r="I87" s="77" t="str">
        <f t="shared" si="4"/>
        <v/>
      </c>
      <c r="J87" s="182">
        <v>74</v>
      </c>
    </row>
    <row r="88" spans="2:10" x14ac:dyDescent="0.25">
      <c r="B88" s="181" t="str">
        <f>IF(ISERROR(MATCH($J88,'1 - Project Details and Scoring'!$B$18:$B$500,0)),"",INDEX('1 - Project Details and Scoring'!$B$18:$B$500,MATCH($J88,'1 - Project Details and Scoring'!$B$18:$B$500,0)))&amp;""</f>
        <v/>
      </c>
      <c r="C88" s="181" t="str">
        <f>IF(ISERROR(MATCH($J88,'1 - Project Details and Scoring'!$B$18:$B$500,0)),"",INDEX('1 - Project Details and Scoring'!$C$18:$C$500,MATCH($J88,'1 - Project Details and Scoring'!$B$18:$B$500,0)))&amp;""</f>
        <v/>
      </c>
      <c r="D88" s="181" t="str">
        <f>IF(ISERROR(MATCH($J88,'1 - Project Details and Scoring'!$B$18:$B$500,0)),"",INDEX('1 - Project Details and Scoring'!$D$18:$D$500,MATCH($J88,'1 - Project Details and Scoring'!$B$18:$B$500,0)))&amp;""</f>
        <v/>
      </c>
      <c r="E88" s="49"/>
      <c r="F88" s="63" t="str">
        <f>IF(SUMIF('2 - Planting Details'!$B:$B,B88,'2 - Planting Details'!$X:$X)&gt;0,SUMIF('2 - Planting Details'!$B:$B,$B88,'2 - Planting Details'!$X:$X),"")</f>
        <v/>
      </c>
      <c r="G88" s="49"/>
      <c r="H88" s="49" t="str">
        <f t="shared" si="3"/>
        <v/>
      </c>
      <c r="I88" s="77" t="str">
        <f t="shared" si="4"/>
        <v/>
      </c>
      <c r="J88" s="182">
        <v>75</v>
      </c>
    </row>
    <row r="89" spans="2:10" x14ac:dyDescent="0.25">
      <c r="B89" s="181" t="str">
        <f>IF(ISERROR(MATCH($J89,'1 - Project Details and Scoring'!$B$18:$B$500,0)),"",INDEX('1 - Project Details and Scoring'!$B$18:$B$500,MATCH($J89,'1 - Project Details and Scoring'!$B$18:$B$500,0)))&amp;""</f>
        <v/>
      </c>
      <c r="C89" s="181" t="str">
        <f>IF(ISERROR(MATCH($J89,'1 - Project Details and Scoring'!$B$18:$B$500,0)),"",INDEX('1 - Project Details and Scoring'!$C$18:$C$500,MATCH($J89,'1 - Project Details and Scoring'!$B$18:$B$500,0)))&amp;""</f>
        <v/>
      </c>
      <c r="D89" s="181" t="str">
        <f>IF(ISERROR(MATCH($J89,'1 - Project Details and Scoring'!$B$18:$B$500,0)),"",INDEX('1 - Project Details and Scoring'!$D$18:$D$500,MATCH($J89,'1 - Project Details and Scoring'!$B$18:$B$500,0)))&amp;""</f>
        <v/>
      </c>
      <c r="E89" s="49"/>
      <c r="F89" s="63" t="str">
        <f>IF(SUMIF('2 - Planting Details'!$B:$B,B89,'2 - Planting Details'!$X:$X)&gt;0,SUMIF('2 - Planting Details'!$B:$B,$B89,'2 - Planting Details'!$X:$X),"")</f>
        <v/>
      </c>
      <c r="G89" s="49"/>
      <c r="H89" s="49" t="str">
        <f t="shared" si="3"/>
        <v/>
      </c>
      <c r="I89" s="77" t="str">
        <f t="shared" si="4"/>
        <v/>
      </c>
      <c r="J89" s="182">
        <v>76</v>
      </c>
    </row>
    <row r="90" spans="2:10" x14ac:dyDescent="0.25">
      <c r="B90" s="181" t="str">
        <f>IF(ISERROR(MATCH($J90,'1 - Project Details and Scoring'!$B$18:$B$500,0)),"",INDEX('1 - Project Details and Scoring'!$B$18:$B$500,MATCH($J90,'1 - Project Details and Scoring'!$B$18:$B$500,0)))&amp;""</f>
        <v/>
      </c>
      <c r="C90" s="181" t="str">
        <f>IF(ISERROR(MATCH($J90,'1 - Project Details and Scoring'!$B$18:$B$500,0)),"",INDEX('1 - Project Details and Scoring'!$C$18:$C$500,MATCH($J90,'1 - Project Details and Scoring'!$B$18:$B$500,0)))&amp;""</f>
        <v/>
      </c>
      <c r="D90" s="181" t="str">
        <f>IF(ISERROR(MATCH($J90,'1 - Project Details and Scoring'!$B$18:$B$500,0)),"",INDEX('1 - Project Details and Scoring'!$D$18:$D$500,MATCH($J90,'1 - Project Details and Scoring'!$B$18:$B$500,0)))&amp;""</f>
        <v/>
      </c>
      <c r="E90" s="49"/>
      <c r="F90" s="63" t="str">
        <f>IF(SUMIF('2 - Planting Details'!$B:$B,B90,'2 - Planting Details'!$X:$X)&gt;0,SUMIF('2 - Planting Details'!$B:$B,$B90,'2 - Planting Details'!$X:$X),"")</f>
        <v/>
      </c>
      <c r="G90" s="49"/>
      <c r="H90" s="49" t="str">
        <f t="shared" si="3"/>
        <v/>
      </c>
      <c r="I90" s="77" t="str">
        <f t="shared" si="4"/>
        <v/>
      </c>
      <c r="J90" s="182">
        <v>77</v>
      </c>
    </row>
    <row r="91" spans="2:10" x14ac:dyDescent="0.25">
      <c r="B91" s="181" t="str">
        <f>IF(ISERROR(MATCH($J91,'1 - Project Details and Scoring'!$B$18:$B$500,0)),"",INDEX('1 - Project Details and Scoring'!$B$18:$B$500,MATCH($J91,'1 - Project Details and Scoring'!$B$18:$B$500,0)))&amp;""</f>
        <v/>
      </c>
      <c r="C91" s="181" t="str">
        <f>IF(ISERROR(MATCH($J91,'1 - Project Details and Scoring'!$B$18:$B$500,0)),"",INDEX('1 - Project Details and Scoring'!$C$18:$C$500,MATCH($J91,'1 - Project Details and Scoring'!$B$18:$B$500,0)))&amp;""</f>
        <v/>
      </c>
      <c r="D91" s="181" t="str">
        <f>IF(ISERROR(MATCH($J91,'1 - Project Details and Scoring'!$B$18:$B$500,0)),"",INDEX('1 - Project Details and Scoring'!$D$18:$D$500,MATCH($J91,'1 - Project Details and Scoring'!$B$18:$B$500,0)))&amp;""</f>
        <v/>
      </c>
      <c r="E91" s="49"/>
      <c r="F91" s="63" t="str">
        <f>IF(SUMIF('2 - Planting Details'!$B:$B,B91,'2 - Planting Details'!$X:$X)&gt;0,SUMIF('2 - Planting Details'!$B:$B,$B91,'2 - Planting Details'!$X:$X),"")</f>
        <v/>
      </c>
      <c r="G91" s="49"/>
      <c r="H91" s="49" t="str">
        <f t="shared" si="3"/>
        <v/>
      </c>
      <c r="I91" s="77" t="str">
        <f t="shared" si="4"/>
        <v/>
      </c>
      <c r="J91" s="182">
        <v>78</v>
      </c>
    </row>
    <row r="92" spans="2:10" x14ac:dyDescent="0.25">
      <c r="B92" s="181" t="str">
        <f>IF(ISERROR(MATCH($J92,'1 - Project Details and Scoring'!$B$18:$B$500,0)),"",INDEX('1 - Project Details and Scoring'!$B$18:$B$500,MATCH($J92,'1 - Project Details and Scoring'!$B$18:$B$500,0)))&amp;""</f>
        <v/>
      </c>
      <c r="C92" s="181" t="str">
        <f>IF(ISERROR(MATCH($J92,'1 - Project Details and Scoring'!$B$18:$B$500,0)),"",INDEX('1 - Project Details and Scoring'!$C$18:$C$500,MATCH($J92,'1 - Project Details and Scoring'!$B$18:$B$500,0)))&amp;""</f>
        <v/>
      </c>
      <c r="D92" s="181" t="str">
        <f>IF(ISERROR(MATCH($J92,'1 - Project Details and Scoring'!$B$18:$B$500,0)),"",INDEX('1 - Project Details and Scoring'!$D$18:$D$500,MATCH($J92,'1 - Project Details and Scoring'!$B$18:$B$500,0)))&amp;""</f>
        <v/>
      </c>
      <c r="E92" s="49"/>
      <c r="F92" s="63" t="str">
        <f>IF(SUMIF('2 - Planting Details'!$B:$B,B92,'2 - Planting Details'!$X:$X)&gt;0,SUMIF('2 - Planting Details'!$B:$B,$B92,'2 - Planting Details'!$X:$X),"")</f>
        <v/>
      </c>
      <c r="G92" s="49"/>
      <c r="H92" s="49" t="str">
        <f t="shared" si="3"/>
        <v/>
      </c>
      <c r="I92" s="77" t="str">
        <f t="shared" si="4"/>
        <v/>
      </c>
      <c r="J92" s="182">
        <v>79</v>
      </c>
    </row>
    <row r="93" spans="2:10" x14ac:dyDescent="0.25">
      <c r="B93" s="181" t="str">
        <f>IF(ISERROR(MATCH($J93,'1 - Project Details and Scoring'!$B$18:$B$500,0)),"",INDEX('1 - Project Details and Scoring'!$B$18:$B$500,MATCH($J93,'1 - Project Details and Scoring'!$B$18:$B$500,0)))&amp;""</f>
        <v/>
      </c>
      <c r="C93" s="181" t="str">
        <f>IF(ISERROR(MATCH($J93,'1 - Project Details and Scoring'!$B$18:$B$500,0)),"",INDEX('1 - Project Details and Scoring'!$C$18:$C$500,MATCH($J93,'1 - Project Details and Scoring'!$B$18:$B$500,0)))&amp;""</f>
        <v/>
      </c>
      <c r="D93" s="181" t="str">
        <f>IF(ISERROR(MATCH($J93,'1 - Project Details and Scoring'!$B$18:$B$500,0)),"",INDEX('1 - Project Details and Scoring'!$D$18:$D$500,MATCH($J93,'1 - Project Details and Scoring'!$B$18:$B$500,0)))&amp;""</f>
        <v/>
      </c>
      <c r="E93" s="49"/>
      <c r="F93" s="63" t="str">
        <f>IF(SUMIF('2 - Planting Details'!$B:$B,B93,'2 - Planting Details'!$X:$X)&gt;0,SUMIF('2 - Planting Details'!$B:$B,$B93,'2 - Planting Details'!$X:$X),"")</f>
        <v/>
      </c>
      <c r="G93" s="49"/>
      <c r="H93" s="49" t="str">
        <f t="shared" si="3"/>
        <v/>
      </c>
      <c r="I93" s="77" t="str">
        <f t="shared" si="4"/>
        <v/>
      </c>
      <c r="J93" s="182">
        <v>80</v>
      </c>
    </row>
    <row r="94" spans="2:10" x14ac:dyDescent="0.25">
      <c r="B94" s="181" t="str">
        <f>IF(ISERROR(MATCH($J94,'1 - Project Details and Scoring'!$B$18:$B$500,0)),"",INDEX('1 - Project Details and Scoring'!$B$18:$B$500,MATCH($J94,'1 - Project Details and Scoring'!$B$18:$B$500,0)))&amp;""</f>
        <v/>
      </c>
      <c r="C94" s="181" t="str">
        <f>IF(ISERROR(MATCH($J94,'1 - Project Details and Scoring'!$B$18:$B$500,0)),"",INDEX('1 - Project Details and Scoring'!$C$18:$C$500,MATCH($J94,'1 - Project Details and Scoring'!$B$18:$B$500,0)))&amp;""</f>
        <v/>
      </c>
      <c r="D94" s="181" t="str">
        <f>IF(ISERROR(MATCH($J94,'1 - Project Details and Scoring'!$B$18:$B$500,0)),"",INDEX('1 - Project Details and Scoring'!$D$18:$D$500,MATCH($J94,'1 - Project Details and Scoring'!$B$18:$B$500,0)))&amp;""</f>
        <v/>
      </c>
      <c r="E94" s="49"/>
      <c r="F94" s="63" t="str">
        <f>IF(SUMIF('2 - Planting Details'!$B:$B,B94,'2 - Planting Details'!$X:$X)&gt;0,SUMIF('2 - Planting Details'!$B:$B,$B94,'2 - Planting Details'!$X:$X),"")</f>
        <v/>
      </c>
      <c r="G94" s="49"/>
      <c r="H94" s="49" t="str">
        <f t="shared" si="3"/>
        <v/>
      </c>
      <c r="I94" s="77" t="str">
        <f t="shared" si="4"/>
        <v/>
      </c>
      <c r="J94" s="182">
        <v>81</v>
      </c>
    </row>
    <row r="95" spans="2:10" x14ac:dyDescent="0.25">
      <c r="B95" s="181" t="str">
        <f>IF(ISERROR(MATCH($J95,'1 - Project Details and Scoring'!$B$18:$B$500,0)),"",INDEX('1 - Project Details and Scoring'!$B$18:$B$500,MATCH($J95,'1 - Project Details and Scoring'!$B$18:$B$500,0)))&amp;""</f>
        <v/>
      </c>
      <c r="C95" s="181" t="str">
        <f>IF(ISERROR(MATCH($J95,'1 - Project Details and Scoring'!$B$18:$B$500,0)),"",INDEX('1 - Project Details and Scoring'!$C$18:$C$500,MATCH($J95,'1 - Project Details and Scoring'!$B$18:$B$500,0)))&amp;""</f>
        <v/>
      </c>
      <c r="D95" s="181" t="str">
        <f>IF(ISERROR(MATCH($J95,'1 - Project Details and Scoring'!$B$18:$B$500,0)),"",INDEX('1 - Project Details and Scoring'!$D$18:$D$500,MATCH($J95,'1 - Project Details and Scoring'!$B$18:$B$500,0)))&amp;""</f>
        <v/>
      </c>
      <c r="E95" s="49"/>
      <c r="F95" s="63" t="str">
        <f>IF(SUMIF('2 - Planting Details'!$B:$B,B95,'2 - Planting Details'!$X:$X)&gt;0,SUMIF('2 - Planting Details'!$B:$B,$B95,'2 - Planting Details'!$X:$X),"")</f>
        <v/>
      </c>
      <c r="G95" s="49"/>
      <c r="H95" s="49" t="str">
        <f t="shared" si="3"/>
        <v/>
      </c>
      <c r="I95" s="77" t="str">
        <f t="shared" si="4"/>
        <v/>
      </c>
      <c r="J95" s="182">
        <v>82</v>
      </c>
    </row>
    <row r="96" spans="2:10" x14ac:dyDescent="0.25">
      <c r="B96" s="181" t="str">
        <f>IF(ISERROR(MATCH($J96,'1 - Project Details and Scoring'!$B$18:$B$500,0)),"",INDEX('1 - Project Details and Scoring'!$B$18:$B$500,MATCH($J96,'1 - Project Details and Scoring'!$B$18:$B$500,0)))&amp;""</f>
        <v/>
      </c>
      <c r="C96" s="181" t="str">
        <f>IF(ISERROR(MATCH($J96,'1 - Project Details and Scoring'!$B$18:$B$500,0)),"",INDEX('1 - Project Details and Scoring'!$C$18:$C$500,MATCH($J96,'1 - Project Details and Scoring'!$B$18:$B$500,0)))&amp;""</f>
        <v/>
      </c>
      <c r="D96" s="181" t="str">
        <f>IF(ISERROR(MATCH($J96,'1 - Project Details and Scoring'!$B$18:$B$500,0)),"",INDEX('1 - Project Details and Scoring'!$D$18:$D$500,MATCH($J96,'1 - Project Details and Scoring'!$B$18:$B$500,0)))&amp;""</f>
        <v/>
      </c>
      <c r="E96" s="49"/>
      <c r="F96" s="63" t="str">
        <f>IF(SUMIF('2 - Planting Details'!$B:$B,B96,'2 - Planting Details'!$X:$X)&gt;0,SUMIF('2 - Planting Details'!$B:$B,$B96,'2 - Planting Details'!$X:$X),"")</f>
        <v/>
      </c>
      <c r="G96" s="49"/>
      <c r="H96" s="49" t="str">
        <f t="shared" si="3"/>
        <v/>
      </c>
      <c r="I96" s="77" t="str">
        <f t="shared" si="4"/>
        <v/>
      </c>
      <c r="J96" s="182">
        <v>83</v>
      </c>
    </row>
    <row r="97" spans="2:10" x14ac:dyDescent="0.25">
      <c r="B97" s="181" t="str">
        <f>IF(ISERROR(MATCH($J97,'1 - Project Details and Scoring'!$B$18:$B$500,0)),"",INDEX('1 - Project Details and Scoring'!$B$18:$B$500,MATCH($J97,'1 - Project Details and Scoring'!$B$18:$B$500,0)))&amp;""</f>
        <v/>
      </c>
      <c r="C97" s="181" t="str">
        <f>IF(ISERROR(MATCH($J97,'1 - Project Details and Scoring'!$B$18:$B$500,0)),"",INDEX('1 - Project Details and Scoring'!$C$18:$C$500,MATCH($J97,'1 - Project Details and Scoring'!$B$18:$B$500,0)))&amp;""</f>
        <v/>
      </c>
      <c r="D97" s="181" t="str">
        <f>IF(ISERROR(MATCH($J97,'1 - Project Details and Scoring'!$B$18:$B$500,0)),"",INDEX('1 - Project Details and Scoring'!$D$18:$D$500,MATCH($J97,'1 - Project Details and Scoring'!$B$18:$B$500,0)))&amp;""</f>
        <v/>
      </c>
      <c r="E97" s="49"/>
      <c r="F97" s="63" t="str">
        <f>IF(SUMIF('2 - Planting Details'!$B:$B,B97,'2 - Planting Details'!$X:$X)&gt;0,SUMIF('2 - Planting Details'!$B:$B,$B97,'2 - Planting Details'!$X:$X),"")</f>
        <v/>
      </c>
      <c r="G97" s="49"/>
      <c r="H97" s="49" t="str">
        <f t="shared" si="3"/>
        <v/>
      </c>
      <c r="I97" s="77" t="str">
        <f t="shared" si="4"/>
        <v/>
      </c>
      <c r="J97" s="182">
        <v>84</v>
      </c>
    </row>
    <row r="98" spans="2:10" x14ac:dyDescent="0.25">
      <c r="B98" s="181" t="str">
        <f>IF(ISERROR(MATCH($J98,'1 - Project Details and Scoring'!$B$18:$B$500,0)),"",INDEX('1 - Project Details and Scoring'!$B$18:$B$500,MATCH($J98,'1 - Project Details and Scoring'!$B$18:$B$500,0)))&amp;""</f>
        <v/>
      </c>
      <c r="C98" s="181" t="str">
        <f>IF(ISERROR(MATCH($J98,'1 - Project Details and Scoring'!$B$18:$B$500,0)),"",INDEX('1 - Project Details and Scoring'!$C$18:$C$500,MATCH($J98,'1 - Project Details and Scoring'!$B$18:$B$500,0)))&amp;""</f>
        <v/>
      </c>
      <c r="D98" s="181" t="str">
        <f>IF(ISERROR(MATCH($J98,'1 - Project Details and Scoring'!$B$18:$B$500,0)),"",INDEX('1 - Project Details and Scoring'!$D$18:$D$500,MATCH($J98,'1 - Project Details and Scoring'!$B$18:$B$500,0)))&amp;""</f>
        <v/>
      </c>
      <c r="E98" s="49"/>
      <c r="F98" s="63" t="str">
        <f>IF(SUMIF('2 - Planting Details'!$B:$B,B98,'2 - Planting Details'!$X:$X)&gt;0,SUMIF('2 - Planting Details'!$B:$B,$B98,'2 - Planting Details'!$X:$X),"")</f>
        <v/>
      </c>
      <c r="G98" s="49"/>
      <c r="H98" s="49" t="str">
        <f t="shared" si="3"/>
        <v/>
      </c>
      <c r="I98" s="77" t="str">
        <f t="shared" si="4"/>
        <v/>
      </c>
      <c r="J98" s="182">
        <v>85</v>
      </c>
    </row>
    <row r="99" spans="2:10" x14ac:dyDescent="0.25">
      <c r="B99" s="181" t="str">
        <f>IF(ISERROR(MATCH($J99,'1 - Project Details and Scoring'!$B$18:$B$500,0)),"",INDEX('1 - Project Details and Scoring'!$B$18:$B$500,MATCH($J99,'1 - Project Details and Scoring'!$B$18:$B$500,0)))&amp;""</f>
        <v/>
      </c>
      <c r="C99" s="181" t="str">
        <f>IF(ISERROR(MATCH($J99,'1 - Project Details and Scoring'!$B$18:$B$500,0)),"",INDEX('1 - Project Details and Scoring'!$C$18:$C$500,MATCH($J99,'1 - Project Details and Scoring'!$B$18:$B$500,0)))&amp;""</f>
        <v/>
      </c>
      <c r="D99" s="181" t="str">
        <f>IF(ISERROR(MATCH($J99,'1 - Project Details and Scoring'!$B$18:$B$500,0)),"",INDEX('1 - Project Details and Scoring'!$D$18:$D$500,MATCH($J99,'1 - Project Details and Scoring'!$B$18:$B$500,0)))&amp;""</f>
        <v/>
      </c>
      <c r="E99" s="49"/>
      <c r="F99" s="63" t="str">
        <f>IF(SUMIF('2 - Planting Details'!$B:$B,B99,'2 - Planting Details'!$X:$X)&gt;0,SUMIF('2 - Planting Details'!$B:$B,$B99,'2 - Planting Details'!$X:$X),"")</f>
        <v/>
      </c>
      <c r="G99" s="49"/>
      <c r="H99" s="49" t="str">
        <f t="shared" si="3"/>
        <v/>
      </c>
      <c r="I99" s="77" t="str">
        <f t="shared" si="4"/>
        <v/>
      </c>
      <c r="J99" s="182">
        <v>86</v>
      </c>
    </row>
    <row r="100" spans="2:10" x14ac:dyDescent="0.25">
      <c r="B100" s="181" t="str">
        <f>IF(ISERROR(MATCH($J100,'1 - Project Details and Scoring'!$B$18:$B$500,0)),"",INDEX('1 - Project Details and Scoring'!$B$18:$B$500,MATCH($J100,'1 - Project Details and Scoring'!$B$18:$B$500,0)))&amp;""</f>
        <v/>
      </c>
      <c r="C100" s="181" t="str">
        <f>IF(ISERROR(MATCH($J100,'1 - Project Details and Scoring'!$B$18:$B$500,0)),"",INDEX('1 - Project Details and Scoring'!$C$18:$C$500,MATCH($J100,'1 - Project Details and Scoring'!$B$18:$B$500,0)))&amp;""</f>
        <v/>
      </c>
      <c r="D100" s="181" t="str">
        <f>IF(ISERROR(MATCH($J100,'1 - Project Details and Scoring'!$B$18:$B$500,0)),"",INDEX('1 - Project Details and Scoring'!$D$18:$D$500,MATCH($J100,'1 - Project Details and Scoring'!$B$18:$B$500,0)))&amp;""</f>
        <v/>
      </c>
      <c r="E100" s="49"/>
      <c r="F100" s="63" t="str">
        <f>IF(SUMIF('2 - Planting Details'!$B:$B,B100,'2 - Planting Details'!$X:$X)&gt;0,SUMIF('2 - Planting Details'!$B:$B,$B100,'2 - Planting Details'!$X:$X),"")</f>
        <v/>
      </c>
      <c r="G100" s="49"/>
      <c r="H100" s="49" t="str">
        <f t="shared" si="3"/>
        <v/>
      </c>
      <c r="I100" s="77" t="str">
        <f t="shared" si="4"/>
        <v/>
      </c>
      <c r="J100" s="182">
        <v>87</v>
      </c>
    </row>
    <row r="101" spans="2:10" x14ac:dyDescent="0.25">
      <c r="B101" s="181" t="str">
        <f>IF(ISERROR(MATCH($J101,'1 - Project Details and Scoring'!$B$18:$B$500,0)),"",INDEX('1 - Project Details and Scoring'!$B$18:$B$500,MATCH($J101,'1 - Project Details and Scoring'!$B$18:$B$500,0)))&amp;""</f>
        <v/>
      </c>
      <c r="C101" s="181" t="str">
        <f>IF(ISERROR(MATCH($J101,'1 - Project Details and Scoring'!$B$18:$B$500,0)),"",INDEX('1 - Project Details and Scoring'!$C$18:$C$500,MATCH($J101,'1 - Project Details and Scoring'!$B$18:$B$500,0)))&amp;""</f>
        <v/>
      </c>
      <c r="D101" s="181" t="str">
        <f>IF(ISERROR(MATCH($J101,'1 - Project Details and Scoring'!$B$18:$B$500,0)),"",INDEX('1 - Project Details and Scoring'!$D$18:$D$500,MATCH($J101,'1 - Project Details and Scoring'!$B$18:$B$500,0)))&amp;""</f>
        <v/>
      </c>
      <c r="E101" s="49"/>
      <c r="F101" s="63" t="str">
        <f>IF(SUMIF('2 - Planting Details'!$B:$B,B101,'2 - Planting Details'!$X:$X)&gt;0,SUMIF('2 - Planting Details'!$B:$B,$B101,'2 - Planting Details'!$X:$X),"")</f>
        <v/>
      </c>
      <c r="G101" s="49"/>
      <c r="H101" s="49" t="str">
        <f t="shared" si="3"/>
        <v/>
      </c>
      <c r="I101" s="77" t="str">
        <f t="shared" si="4"/>
        <v/>
      </c>
      <c r="J101" s="182">
        <v>88</v>
      </c>
    </row>
    <row r="102" spans="2:10" x14ac:dyDescent="0.25">
      <c r="B102" s="181" t="str">
        <f>IF(ISERROR(MATCH($J102,'1 - Project Details and Scoring'!$B$18:$B$500,0)),"",INDEX('1 - Project Details and Scoring'!$B$18:$B$500,MATCH($J102,'1 - Project Details and Scoring'!$B$18:$B$500,0)))&amp;""</f>
        <v/>
      </c>
      <c r="C102" s="181" t="str">
        <f>IF(ISERROR(MATCH($J102,'1 - Project Details and Scoring'!$B$18:$B$500,0)),"",INDEX('1 - Project Details and Scoring'!$C$18:$C$500,MATCH($J102,'1 - Project Details and Scoring'!$B$18:$B$500,0)))&amp;""</f>
        <v/>
      </c>
      <c r="D102" s="181" t="str">
        <f>IF(ISERROR(MATCH($J102,'1 - Project Details and Scoring'!$B$18:$B$500,0)),"",INDEX('1 - Project Details and Scoring'!$D$18:$D$500,MATCH($J102,'1 - Project Details and Scoring'!$B$18:$B$500,0)))&amp;""</f>
        <v/>
      </c>
      <c r="E102" s="49"/>
      <c r="F102" s="63" t="str">
        <f>IF(SUMIF('2 - Planting Details'!$B:$B,B102,'2 - Planting Details'!$X:$X)&gt;0,SUMIF('2 - Planting Details'!$B:$B,$B102,'2 - Planting Details'!$X:$X),"")</f>
        <v/>
      </c>
      <c r="G102" s="49"/>
      <c r="H102" s="49" t="str">
        <f t="shared" si="3"/>
        <v/>
      </c>
      <c r="I102" s="77" t="str">
        <f t="shared" si="4"/>
        <v/>
      </c>
      <c r="J102" s="182">
        <v>89</v>
      </c>
    </row>
    <row r="103" spans="2:10" x14ac:dyDescent="0.25">
      <c r="B103" s="181" t="str">
        <f>IF(ISERROR(MATCH($J103,'1 - Project Details and Scoring'!$B$18:$B$500,0)),"",INDEX('1 - Project Details and Scoring'!$B$18:$B$500,MATCH($J103,'1 - Project Details and Scoring'!$B$18:$B$500,0)))&amp;""</f>
        <v/>
      </c>
      <c r="C103" s="181" t="str">
        <f>IF(ISERROR(MATCH($J103,'1 - Project Details and Scoring'!$B$18:$B$500,0)),"",INDEX('1 - Project Details and Scoring'!$C$18:$C$500,MATCH($J103,'1 - Project Details and Scoring'!$B$18:$B$500,0)))&amp;""</f>
        <v/>
      </c>
      <c r="D103" s="181" t="str">
        <f>IF(ISERROR(MATCH($J103,'1 - Project Details and Scoring'!$B$18:$B$500,0)),"",INDEX('1 - Project Details and Scoring'!$D$18:$D$500,MATCH($J103,'1 - Project Details and Scoring'!$B$18:$B$500,0)))&amp;""</f>
        <v/>
      </c>
      <c r="E103" s="49"/>
      <c r="F103" s="63" t="str">
        <f>IF(SUMIF('2 - Planting Details'!$B:$B,B103,'2 - Planting Details'!$X:$X)&gt;0,SUMIF('2 - Planting Details'!$B:$B,$B103,'2 - Planting Details'!$X:$X),"")</f>
        <v/>
      </c>
      <c r="G103" s="49"/>
      <c r="H103" s="49" t="str">
        <f t="shared" si="3"/>
        <v/>
      </c>
      <c r="I103" s="77" t="str">
        <f t="shared" si="4"/>
        <v/>
      </c>
      <c r="J103" s="182">
        <v>90</v>
      </c>
    </row>
    <row r="104" spans="2:10" x14ac:dyDescent="0.25">
      <c r="B104" s="181" t="str">
        <f>IF(ISERROR(MATCH($J104,'1 - Project Details and Scoring'!$B$18:$B$500,0)),"",INDEX('1 - Project Details and Scoring'!$B$18:$B$500,MATCH($J104,'1 - Project Details and Scoring'!$B$18:$B$500,0)))&amp;""</f>
        <v/>
      </c>
      <c r="C104" s="181" t="str">
        <f>IF(ISERROR(MATCH($J104,'1 - Project Details and Scoring'!$B$18:$B$500,0)),"",INDEX('1 - Project Details and Scoring'!$C$18:$C$500,MATCH($J104,'1 - Project Details and Scoring'!$B$18:$B$500,0)))&amp;""</f>
        <v/>
      </c>
      <c r="D104" s="181" t="str">
        <f>IF(ISERROR(MATCH($J104,'1 - Project Details and Scoring'!$B$18:$B$500,0)),"",INDEX('1 - Project Details and Scoring'!$D$18:$D$500,MATCH($J104,'1 - Project Details and Scoring'!$B$18:$B$500,0)))&amp;""</f>
        <v/>
      </c>
      <c r="E104" s="49"/>
      <c r="F104" s="63" t="str">
        <f>IF(SUMIF('2 - Planting Details'!$B:$B,B104,'2 - Planting Details'!$X:$X)&gt;0,SUMIF('2 - Planting Details'!$B:$B,$B104,'2 - Planting Details'!$X:$X),"")</f>
        <v/>
      </c>
      <c r="G104" s="49"/>
      <c r="H104" s="49" t="str">
        <f t="shared" si="3"/>
        <v/>
      </c>
      <c r="I104" s="77" t="str">
        <f t="shared" si="4"/>
        <v/>
      </c>
      <c r="J104" s="182">
        <v>91</v>
      </c>
    </row>
    <row r="105" spans="2:10" x14ac:dyDescent="0.25">
      <c r="B105" s="181" t="str">
        <f>IF(ISERROR(MATCH($J105,'1 - Project Details and Scoring'!$B$18:$B$500,0)),"",INDEX('1 - Project Details and Scoring'!$B$18:$B$500,MATCH($J105,'1 - Project Details and Scoring'!$B$18:$B$500,0)))&amp;""</f>
        <v/>
      </c>
      <c r="C105" s="181" t="str">
        <f>IF(ISERROR(MATCH($J105,'1 - Project Details and Scoring'!$B$18:$B$500,0)),"",INDEX('1 - Project Details and Scoring'!$C$18:$C$500,MATCH($J105,'1 - Project Details and Scoring'!$B$18:$B$500,0)))&amp;""</f>
        <v/>
      </c>
      <c r="D105" s="181" t="str">
        <f>IF(ISERROR(MATCH($J105,'1 - Project Details and Scoring'!$B$18:$B$500,0)),"",INDEX('1 - Project Details and Scoring'!$D$18:$D$500,MATCH($J105,'1 - Project Details and Scoring'!$B$18:$B$500,0)))&amp;""</f>
        <v/>
      </c>
      <c r="E105" s="49"/>
      <c r="F105" s="63" t="str">
        <f>IF(SUMIF('2 - Planting Details'!$B:$B,B105,'2 - Planting Details'!$X:$X)&gt;0,SUMIF('2 - Planting Details'!$B:$B,$B105,'2 - Planting Details'!$X:$X),"")</f>
        <v/>
      </c>
      <c r="G105" s="49"/>
      <c r="H105" s="49" t="str">
        <f t="shared" si="3"/>
        <v/>
      </c>
      <c r="I105" s="77" t="str">
        <f t="shared" si="4"/>
        <v/>
      </c>
      <c r="J105" s="182">
        <v>92</v>
      </c>
    </row>
    <row r="106" spans="2:10" x14ac:dyDescent="0.25">
      <c r="B106" s="181" t="str">
        <f>IF(ISERROR(MATCH($J106,'1 - Project Details and Scoring'!$B$18:$B$500,0)),"",INDEX('1 - Project Details and Scoring'!$B$18:$B$500,MATCH($J106,'1 - Project Details and Scoring'!$B$18:$B$500,0)))&amp;""</f>
        <v/>
      </c>
      <c r="C106" s="181" t="str">
        <f>IF(ISERROR(MATCH($J106,'1 - Project Details and Scoring'!$B$18:$B$500,0)),"",INDEX('1 - Project Details and Scoring'!$C$18:$C$500,MATCH($J106,'1 - Project Details and Scoring'!$B$18:$B$500,0)))&amp;""</f>
        <v/>
      </c>
      <c r="D106" s="181" t="str">
        <f>IF(ISERROR(MATCH($J106,'1 - Project Details and Scoring'!$B$18:$B$500,0)),"",INDEX('1 - Project Details and Scoring'!$D$18:$D$500,MATCH($J106,'1 - Project Details and Scoring'!$B$18:$B$500,0)))&amp;""</f>
        <v/>
      </c>
      <c r="E106" s="49"/>
      <c r="F106" s="63" t="str">
        <f>IF(SUMIF('2 - Planting Details'!$B:$B,B106,'2 - Planting Details'!$X:$X)&gt;0,SUMIF('2 - Planting Details'!$B:$B,$B106,'2 - Planting Details'!$X:$X),"")</f>
        <v/>
      </c>
      <c r="G106" s="49"/>
      <c r="H106" s="49" t="str">
        <f t="shared" si="3"/>
        <v/>
      </c>
      <c r="I106" s="77" t="str">
        <f t="shared" si="4"/>
        <v/>
      </c>
      <c r="J106" s="182">
        <v>93</v>
      </c>
    </row>
    <row r="107" spans="2:10" x14ac:dyDescent="0.25">
      <c r="B107" s="181" t="str">
        <f>IF(ISERROR(MATCH($J107,'1 - Project Details and Scoring'!$B$18:$B$500,0)),"",INDEX('1 - Project Details and Scoring'!$B$18:$B$500,MATCH($J107,'1 - Project Details and Scoring'!$B$18:$B$500,0)))&amp;""</f>
        <v/>
      </c>
      <c r="C107" s="181" t="str">
        <f>IF(ISERROR(MATCH($J107,'1 - Project Details and Scoring'!$B$18:$B$500,0)),"",INDEX('1 - Project Details and Scoring'!$C$18:$C$500,MATCH($J107,'1 - Project Details and Scoring'!$B$18:$B$500,0)))&amp;""</f>
        <v/>
      </c>
      <c r="D107" s="181" t="str">
        <f>IF(ISERROR(MATCH($J107,'1 - Project Details and Scoring'!$B$18:$B$500,0)),"",INDEX('1 - Project Details and Scoring'!$D$18:$D$500,MATCH($J107,'1 - Project Details and Scoring'!$B$18:$B$500,0)))&amp;""</f>
        <v/>
      </c>
      <c r="E107" s="49"/>
      <c r="F107" s="63" t="str">
        <f>IF(SUMIF('2 - Planting Details'!$B:$B,B107,'2 - Planting Details'!$X:$X)&gt;0,SUMIF('2 - Planting Details'!$B:$B,$B107,'2 - Planting Details'!$X:$X),"")</f>
        <v/>
      </c>
      <c r="G107" s="49"/>
      <c r="H107" s="49" t="str">
        <f t="shared" si="3"/>
        <v/>
      </c>
      <c r="I107" s="77" t="str">
        <f t="shared" si="4"/>
        <v/>
      </c>
      <c r="J107" s="182">
        <v>94</v>
      </c>
    </row>
    <row r="108" spans="2:10" x14ac:dyDescent="0.25">
      <c r="B108" s="181" t="str">
        <f>IF(ISERROR(MATCH($J108,'1 - Project Details and Scoring'!$B$18:$B$500,0)),"",INDEX('1 - Project Details and Scoring'!$B$18:$B$500,MATCH($J108,'1 - Project Details and Scoring'!$B$18:$B$500,0)))&amp;""</f>
        <v/>
      </c>
      <c r="C108" s="181" t="str">
        <f>IF(ISERROR(MATCH($J108,'1 - Project Details and Scoring'!$B$18:$B$500,0)),"",INDEX('1 - Project Details and Scoring'!$C$18:$C$500,MATCH($J108,'1 - Project Details and Scoring'!$B$18:$B$500,0)))&amp;""</f>
        <v/>
      </c>
      <c r="D108" s="181" t="str">
        <f>IF(ISERROR(MATCH($J108,'1 - Project Details and Scoring'!$B$18:$B$500,0)),"",INDEX('1 - Project Details and Scoring'!$D$18:$D$500,MATCH($J108,'1 - Project Details and Scoring'!$B$18:$B$500,0)))&amp;""</f>
        <v/>
      </c>
      <c r="E108" s="49"/>
      <c r="F108" s="63" t="str">
        <f>IF(SUMIF('2 - Planting Details'!$B:$B,B108,'2 - Planting Details'!$X:$X)&gt;0,SUMIF('2 - Planting Details'!$B:$B,$B108,'2 - Planting Details'!$X:$X),"")</f>
        <v/>
      </c>
      <c r="G108" s="49"/>
      <c r="H108" s="49" t="str">
        <f t="shared" si="3"/>
        <v/>
      </c>
      <c r="I108" s="77" t="str">
        <f t="shared" si="4"/>
        <v/>
      </c>
      <c r="J108" s="182">
        <v>95</v>
      </c>
    </row>
    <row r="109" spans="2:10" x14ac:dyDescent="0.25">
      <c r="B109" s="181" t="str">
        <f>IF(ISERROR(MATCH($J109,'1 - Project Details and Scoring'!$B$18:$B$500,0)),"",INDEX('1 - Project Details and Scoring'!$B$18:$B$500,MATCH($J109,'1 - Project Details and Scoring'!$B$18:$B$500,0)))&amp;""</f>
        <v/>
      </c>
      <c r="C109" s="181" t="str">
        <f>IF(ISERROR(MATCH($J109,'1 - Project Details and Scoring'!$B$18:$B$500,0)),"",INDEX('1 - Project Details and Scoring'!$C$18:$C$500,MATCH($J109,'1 - Project Details and Scoring'!$B$18:$B$500,0)))&amp;""</f>
        <v/>
      </c>
      <c r="D109" s="181" t="str">
        <f>IF(ISERROR(MATCH($J109,'1 - Project Details and Scoring'!$B$18:$B$500,0)),"",INDEX('1 - Project Details and Scoring'!$D$18:$D$500,MATCH($J109,'1 - Project Details and Scoring'!$B$18:$B$500,0)))&amp;""</f>
        <v/>
      </c>
      <c r="E109" s="49"/>
      <c r="F109" s="63" t="str">
        <f>IF(SUMIF('2 - Planting Details'!$B:$B,B109,'2 - Planting Details'!$X:$X)&gt;0,SUMIF('2 - Planting Details'!$B:$B,$B109,'2 - Planting Details'!$X:$X),"")</f>
        <v/>
      </c>
      <c r="G109" s="49"/>
      <c r="H109" s="49" t="str">
        <f t="shared" si="3"/>
        <v/>
      </c>
      <c r="I109" s="77" t="str">
        <f t="shared" si="4"/>
        <v/>
      </c>
      <c r="J109" s="182">
        <v>96</v>
      </c>
    </row>
    <row r="110" spans="2:10" x14ac:dyDescent="0.25">
      <c r="B110" s="181" t="str">
        <f>IF(ISERROR(MATCH($J110,'1 - Project Details and Scoring'!$B$18:$B$500,0)),"",INDEX('1 - Project Details and Scoring'!$B$18:$B$500,MATCH($J110,'1 - Project Details and Scoring'!$B$18:$B$500,0)))&amp;""</f>
        <v/>
      </c>
      <c r="C110" s="181" t="str">
        <f>IF(ISERROR(MATCH($J110,'1 - Project Details and Scoring'!$B$18:$B$500,0)),"",INDEX('1 - Project Details and Scoring'!$C$18:$C$500,MATCH($J110,'1 - Project Details and Scoring'!$B$18:$B$500,0)))&amp;""</f>
        <v/>
      </c>
      <c r="D110" s="181" t="str">
        <f>IF(ISERROR(MATCH($J110,'1 - Project Details and Scoring'!$B$18:$B$500,0)),"",INDEX('1 - Project Details and Scoring'!$D$18:$D$500,MATCH($J110,'1 - Project Details and Scoring'!$B$18:$B$500,0)))&amp;""</f>
        <v/>
      </c>
      <c r="E110" s="49"/>
      <c r="F110" s="63" t="str">
        <f>IF(SUMIF('2 - Planting Details'!$B:$B,B110,'2 - Planting Details'!$X:$X)&gt;0,SUMIF('2 - Planting Details'!$B:$B,$B110,'2 - Planting Details'!$X:$X),"")</f>
        <v/>
      </c>
      <c r="G110" s="49"/>
      <c r="H110" s="49" t="str">
        <f t="shared" si="3"/>
        <v/>
      </c>
      <c r="I110" s="77" t="str">
        <f t="shared" si="4"/>
        <v/>
      </c>
      <c r="J110" s="182">
        <v>97</v>
      </c>
    </row>
    <row r="111" spans="2:10" x14ac:dyDescent="0.25">
      <c r="B111" s="181" t="str">
        <f>IF(ISERROR(MATCH($J111,'1 - Project Details and Scoring'!$B$18:$B$500,0)),"",INDEX('1 - Project Details and Scoring'!$B$18:$B$500,MATCH($J111,'1 - Project Details and Scoring'!$B$18:$B$500,0)))&amp;""</f>
        <v/>
      </c>
      <c r="C111" s="181" t="str">
        <f>IF(ISERROR(MATCH($J111,'1 - Project Details and Scoring'!$B$18:$B$500,0)),"",INDEX('1 - Project Details and Scoring'!$C$18:$C$500,MATCH($J111,'1 - Project Details and Scoring'!$B$18:$B$500,0)))&amp;""</f>
        <v/>
      </c>
      <c r="D111" s="181" t="str">
        <f>IF(ISERROR(MATCH($J111,'1 - Project Details and Scoring'!$B$18:$B$500,0)),"",INDEX('1 - Project Details and Scoring'!$D$18:$D$500,MATCH($J111,'1 - Project Details and Scoring'!$B$18:$B$500,0)))&amp;""</f>
        <v/>
      </c>
      <c r="E111" s="49"/>
      <c r="F111" s="63" t="str">
        <f>IF(SUMIF('2 - Planting Details'!$B:$B,B111,'2 - Planting Details'!$X:$X)&gt;0,SUMIF('2 - Planting Details'!$B:$B,$B111,'2 - Planting Details'!$X:$X),"")</f>
        <v/>
      </c>
      <c r="G111" s="49"/>
      <c r="H111" s="49" t="str">
        <f t="shared" si="3"/>
        <v/>
      </c>
      <c r="I111" s="77" t="str">
        <f t="shared" si="4"/>
        <v/>
      </c>
      <c r="J111" s="182">
        <v>98</v>
      </c>
    </row>
    <row r="112" spans="2:10" x14ac:dyDescent="0.25">
      <c r="B112" s="181" t="str">
        <f>IF(ISERROR(MATCH($J112,'1 - Project Details and Scoring'!$B$18:$B$500,0)),"",INDEX('1 - Project Details and Scoring'!$B$18:$B$500,MATCH($J112,'1 - Project Details and Scoring'!$B$18:$B$500,0)))&amp;""</f>
        <v/>
      </c>
      <c r="C112" s="181" t="str">
        <f>IF(ISERROR(MATCH($J112,'1 - Project Details and Scoring'!$B$18:$B$500,0)),"",INDEX('1 - Project Details and Scoring'!$C$18:$C$500,MATCH($J112,'1 - Project Details and Scoring'!$B$18:$B$500,0)))&amp;""</f>
        <v/>
      </c>
      <c r="D112" s="181" t="str">
        <f>IF(ISERROR(MATCH($J112,'1 - Project Details and Scoring'!$B$18:$B$500,0)),"",INDEX('1 - Project Details and Scoring'!$D$18:$D$500,MATCH($J112,'1 - Project Details and Scoring'!$B$18:$B$500,0)))&amp;""</f>
        <v/>
      </c>
      <c r="E112" s="49"/>
      <c r="F112" s="63" t="str">
        <f>IF(SUMIF('2 - Planting Details'!$B:$B,B112,'2 - Planting Details'!$X:$X)&gt;0,SUMIF('2 - Planting Details'!$B:$B,$B112,'2 - Planting Details'!$X:$X),"")</f>
        <v/>
      </c>
      <c r="G112" s="49"/>
      <c r="H112" s="49" t="str">
        <f t="shared" si="3"/>
        <v/>
      </c>
      <c r="I112" s="77" t="str">
        <f t="shared" si="4"/>
        <v/>
      </c>
      <c r="J112" s="182">
        <v>99</v>
      </c>
    </row>
    <row r="113" spans="2:10" x14ac:dyDescent="0.25">
      <c r="B113" s="181" t="str">
        <f>IF(ISERROR(MATCH($J113,'1 - Project Details and Scoring'!$B$18:$B$500,0)),"",INDEX('1 - Project Details and Scoring'!$B$18:$B$500,MATCH($J113,'1 - Project Details and Scoring'!$B$18:$B$500,0)))&amp;""</f>
        <v/>
      </c>
      <c r="C113" s="181" t="str">
        <f>IF(ISERROR(MATCH($J113,'1 - Project Details and Scoring'!$B$18:$B$500,0)),"",INDEX('1 - Project Details and Scoring'!$C$18:$C$500,MATCH($J113,'1 - Project Details and Scoring'!$B$18:$B$500,0)))&amp;""</f>
        <v/>
      </c>
      <c r="D113" s="181" t="str">
        <f>IF(ISERROR(MATCH($J113,'1 - Project Details and Scoring'!$B$18:$B$500,0)),"",INDEX('1 - Project Details and Scoring'!$D$18:$D$500,MATCH($J113,'1 - Project Details and Scoring'!$B$18:$B$500,0)))&amp;""</f>
        <v/>
      </c>
      <c r="E113" s="49"/>
      <c r="F113" s="63" t="str">
        <f>IF(SUMIF('2 - Planting Details'!$B:$B,B113,'2 - Planting Details'!$X:$X)&gt;0,SUMIF('2 - Planting Details'!$B:$B,$B113,'2 - Planting Details'!$X:$X),"")</f>
        <v/>
      </c>
      <c r="G113" s="49"/>
      <c r="H113" s="49" t="str">
        <f t="shared" si="3"/>
        <v/>
      </c>
      <c r="I113" s="77" t="str">
        <f t="shared" si="4"/>
        <v/>
      </c>
      <c r="J113" s="182">
        <v>100</v>
      </c>
    </row>
    <row r="114" spans="2:10" x14ac:dyDescent="0.25">
      <c r="B114" s="181" t="str">
        <f>IF(ISERROR(MATCH($J114,'1 - Project Details and Scoring'!$B$18:$B$500,0)),"",INDEX('1 - Project Details and Scoring'!$B$18:$B$500,MATCH($J114,'1 - Project Details and Scoring'!$B$18:$B$500,0)))&amp;""</f>
        <v/>
      </c>
      <c r="C114" s="181" t="str">
        <f>IF(ISERROR(MATCH($J114,'1 - Project Details and Scoring'!$B$18:$B$500,0)),"",INDEX('1 - Project Details and Scoring'!$C$18:$C$500,MATCH($J114,'1 - Project Details and Scoring'!$B$18:$B$500,0)))&amp;""</f>
        <v/>
      </c>
      <c r="D114" s="181" t="str">
        <f>IF(ISERROR(MATCH($J114,'1 - Project Details and Scoring'!$B$18:$B$500,0)),"",INDEX('1 - Project Details and Scoring'!$D$18:$D$500,MATCH($J114,'1 - Project Details and Scoring'!$B$18:$B$500,0)))&amp;""</f>
        <v/>
      </c>
      <c r="E114" s="49"/>
      <c r="F114" s="63" t="str">
        <f>IF(SUMIF('2 - Planting Details'!$B:$B,B114,'2 - Planting Details'!$X:$X)&gt;0,SUMIF('2 - Planting Details'!$B:$B,$B114,'2 - Planting Details'!$X:$X),"")</f>
        <v/>
      </c>
      <c r="G114" s="49"/>
      <c r="H114" s="49" t="str">
        <f t="shared" si="3"/>
        <v/>
      </c>
      <c r="I114" s="77" t="str">
        <f t="shared" si="4"/>
        <v/>
      </c>
      <c r="J114" s="182">
        <v>101</v>
      </c>
    </row>
    <row r="115" spans="2:10" x14ac:dyDescent="0.25">
      <c r="B115" s="181" t="str">
        <f>IF(ISERROR(MATCH($J115,'1 - Project Details and Scoring'!$B$18:$B$500,0)),"",INDEX('1 - Project Details and Scoring'!$B$18:$B$500,MATCH($J115,'1 - Project Details and Scoring'!$B$18:$B$500,0)))&amp;""</f>
        <v/>
      </c>
      <c r="C115" s="181" t="str">
        <f>IF(ISERROR(MATCH($J115,'1 - Project Details and Scoring'!$B$18:$B$500,0)),"",INDEX('1 - Project Details and Scoring'!$C$18:$C$500,MATCH($J115,'1 - Project Details and Scoring'!$B$18:$B$500,0)))&amp;""</f>
        <v/>
      </c>
      <c r="D115" s="181" t="str">
        <f>IF(ISERROR(MATCH($J115,'1 - Project Details and Scoring'!$B$18:$B$500,0)),"",INDEX('1 - Project Details and Scoring'!$D$18:$D$500,MATCH($J115,'1 - Project Details and Scoring'!$B$18:$B$500,0)))&amp;""</f>
        <v/>
      </c>
      <c r="E115" s="49"/>
      <c r="F115" s="63" t="str">
        <f>IF(SUMIF('2 - Planting Details'!$B:$B,B115,'2 - Planting Details'!$X:$X)&gt;0,SUMIF('2 - Planting Details'!$B:$B,$B115,'2 - Planting Details'!$X:$X),"")</f>
        <v/>
      </c>
      <c r="G115" s="49"/>
      <c r="H115" s="49" t="str">
        <f t="shared" si="3"/>
        <v/>
      </c>
      <c r="I115" s="77" t="str">
        <f t="shared" si="4"/>
        <v/>
      </c>
      <c r="J115" s="182">
        <v>102</v>
      </c>
    </row>
    <row r="116" spans="2:10" x14ac:dyDescent="0.25">
      <c r="B116" s="181" t="str">
        <f>IF(ISERROR(MATCH($J116,'1 - Project Details and Scoring'!$B$18:$B$500,0)),"",INDEX('1 - Project Details and Scoring'!$B$18:$B$500,MATCH($J116,'1 - Project Details and Scoring'!$B$18:$B$500,0)))&amp;""</f>
        <v/>
      </c>
      <c r="C116" s="181" t="str">
        <f>IF(ISERROR(MATCH($J116,'1 - Project Details and Scoring'!$B$18:$B$500,0)),"",INDEX('1 - Project Details and Scoring'!$C$18:$C$500,MATCH($J116,'1 - Project Details and Scoring'!$B$18:$B$500,0)))&amp;""</f>
        <v/>
      </c>
      <c r="D116" s="181" t="str">
        <f>IF(ISERROR(MATCH($J116,'1 - Project Details and Scoring'!$B$18:$B$500,0)),"",INDEX('1 - Project Details and Scoring'!$D$18:$D$500,MATCH($J116,'1 - Project Details and Scoring'!$B$18:$B$500,0)))&amp;""</f>
        <v/>
      </c>
      <c r="E116" s="49"/>
      <c r="F116" s="63" t="str">
        <f>IF(SUMIF('2 - Planting Details'!$B:$B,B116,'2 - Planting Details'!$X:$X)&gt;0,SUMIF('2 - Planting Details'!$B:$B,$B116,'2 - Planting Details'!$X:$X),"")</f>
        <v/>
      </c>
      <c r="G116" s="49"/>
      <c r="H116" s="49" t="str">
        <f t="shared" si="3"/>
        <v/>
      </c>
      <c r="I116" s="77" t="str">
        <f t="shared" si="4"/>
        <v/>
      </c>
      <c r="J116" s="182">
        <v>103</v>
      </c>
    </row>
    <row r="117" spans="2:10" x14ac:dyDescent="0.25">
      <c r="B117" s="181" t="str">
        <f>IF(ISERROR(MATCH($J117,'1 - Project Details and Scoring'!$B$18:$B$500,0)),"",INDEX('1 - Project Details and Scoring'!$B$18:$B$500,MATCH($J117,'1 - Project Details and Scoring'!$B$18:$B$500,0)))&amp;""</f>
        <v/>
      </c>
      <c r="C117" s="181" t="str">
        <f>IF(ISERROR(MATCH($J117,'1 - Project Details and Scoring'!$B$18:$B$500,0)),"",INDEX('1 - Project Details and Scoring'!$C$18:$C$500,MATCH($J117,'1 - Project Details and Scoring'!$B$18:$B$500,0)))&amp;""</f>
        <v/>
      </c>
      <c r="D117" s="181" t="str">
        <f>IF(ISERROR(MATCH($J117,'1 - Project Details and Scoring'!$B$18:$B$500,0)),"",INDEX('1 - Project Details and Scoring'!$D$18:$D$500,MATCH($J117,'1 - Project Details and Scoring'!$B$18:$B$500,0)))&amp;""</f>
        <v/>
      </c>
      <c r="E117" s="49"/>
      <c r="F117" s="63" t="str">
        <f>IF(SUMIF('2 - Planting Details'!$B:$B,B117,'2 - Planting Details'!$X:$X)&gt;0,SUMIF('2 - Planting Details'!$B:$B,$B117,'2 - Planting Details'!$X:$X),"")</f>
        <v/>
      </c>
      <c r="G117" s="49"/>
      <c r="H117" s="49" t="str">
        <f t="shared" si="3"/>
        <v/>
      </c>
      <c r="I117" s="77" t="str">
        <f t="shared" si="4"/>
        <v/>
      </c>
      <c r="J117" s="182">
        <v>104</v>
      </c>
    </row>
    <row r="118" spans="2:10" x14ac:dyDescent="0.25">
      <c r="B118" s="181" t="str">
        <f>IF(ISERROR(MATCH($J118,'1 - Project Details and Scoring'!$B$18:$B$500,0)),"",INDEX('1 - Project Details and Scoring'!$B$18:$B$500,MATCH($J118,'1 - Project Details and Scoring'!$B$18:$B$500,0)))&amp;""</f>
        <v/>
      </c>
      <c r="C118" s="181" t="str">
        <f>IF(ISERROR(MATCH($J118,'1 - Project Details and Scoring'!$B$18:$B$500,0)),"",INDEX('1 - Project Details and Scoring'!$C$18:$C$500,MATCH($J118,'1 - Project Details and Scoring'!$B$18:$B$500,0)))&amp;""</f>
        <v/>
      </c>
      <c r="D118" s="181" t="str">
        <f>IF(ISERROR(MATCH($J118,'1 - Project Details and Scoring'!$B$18:$B$500,0)),"",INDEX('1 - Project Details and Scoring'!$D$18:$D$500,MATCH($J118,'1 - Project Details and Scoring'!$B$18:$B$500,0)))&amp;""</f>
        <v/>
      </c>
      <c r="E118" s="49"/>
      <c r="F118" s="63" t="str">
        <f>IF(SUMIF('2 - Planting Details'!$B:$B,B118,'2 - Planting Details'!$X:$X)&gt;0,SUMIF('2 - Planting Details'!$B:$B,$B118,'2 - Planting Details'!$X:$X),"")</f>
        <v/>
      </c>
      <c r="G118" s="49"/>
      <c r="H118" s="49" t="str">
        <f t="shared" si="3"/>
        <v/>
      </c>
      <c r="I118" s="77" t="str">
        <f t="shared" si="4"/>
        <v/>
      </c>
      <c r="J118" s="182">
        <v>105</v>
      </c>
    </row>
    <row r="119" spans="2:10" x14ac:dyDescent="0.25">
      <c r="B119" s="181" t="str">
        <f>IF(ISERROR(MATCH($J119,'1 - Project Details and Scoring'!$B$18:$B$500,0)),"",INDEX('1 - Project Details and Scoring'!$B$18:$B$500,MATCH($J119,'1 - Project Details and Scoring'!$B$18:$B$500,0)))&amp;""</f>
        <v/>
      </c>
      <c r="C119" s="181" t="str">
        <f>IF(ISERROR(MATCH($J119,'1 - Project Details and Scoring'!$B$18:$B$500,0)),"",INDEX('1 - Project Details and Scoring'!$C$18:$C$500,MATCH($J119,'1 - Project Details and Scoring'!$B$18:$B$500,0)))&amp;""</f>
        <v/>
      </c>
      <c r="D119" s="181" t="str">
        <f>IF(ISERROR(MATCH($J119,'1 - Project Details and Scoring'!$B$18:$B$500,0)),"",INDEX('1 - Project Details and Scoring'!$D$18:$D$500,MATCH($J119,'1 - Project Details and Scoring'!$B$18:$B$500,0)))&amp;""</f>
        <v/>
      </c>
      <c r="E119" s="49"/>
      <c r="F119" s="63" t="str">
        <f>IF(SUMIF('2 - Planting Details'!$B:$B,B119,'2 - Planting Details'!$X:$X)&gt;0,SUMIF('2 - Planting Details'!$B:$B,$B119,'2 - Planting Details'!$X:$X),"")</f>
        <v/>
      </c>
      <c r="G119" s="49"/>
      <c r="H119" s="49" t="str">
        <f t="shared" si="3"/>
        <v/>
      </c>
      <c r="I119" s="77" t="str">
        <f t="shared" si="4"/>
        <v/>
      </c>
      <c r="J119" s="182">
        <v>106</v>
      </c>
    </row>
    <row r="120" spans="2:10" x14ac:dyDescent="0.25">
      <c r="B120" s="181" t="str">
        <f>IF(ISERROR(MATCH($J120,'1 - Project Details and Scoring'!$B$18:$B$500,0)),"",INDEX('1 - Project Details and Scoring'!$B$18:$B$500,MATCH($J120,'1 - Project Details and Scoring'!$B$18:$B$500,0)))&amp;""</f>
        <v/>
      </c>
      <c r="C120" s="181" t="str">
        <f>IF(ISERROR(MATCH($J120,'1 - Project Details and Scoring'!$B$18:$B$500,0)),"",INDEX('1 - Project Details and Scoring'!$C$18:$C$500,MATCH($J120,'1 - Project Details and Scoring'!$B$18:$B$500,0)))&amp;""</f>
        <v/>
      </c>
      <c r="D120" s="181" t="str">
        <f>IF(ISERROR(MATCH($J120,'1 - Project Details and Scoring'!$B$18:$B$500,0)),"",INDEX('1 - Project Details and Scoring'!$D$18:$D$500,MATCH($J120,'1 - Project Details and Scoring'!$B$18:$B$500,0)))&amp;""</f>
        <v/>
      </c>
      <c r="E120" s="49"/>
      <c r="F120" s="63" t="str">
        <f>IF(SUMIF('2 - Planting Details'!$B:$B,B120,'2 - Planting Details'!$X:$X)&gt;0,SUMIF('2 - Planting Details'!$B:$B,$B120,'2 - Planting Details'!$X:$X),"")</f>
        <v/>
      </c>
      <c r="G120" s="49"/>
      <c r="H120" s="49" t="str">
        <f t="shared" si="3"/>
        <v/>
      </c>
      <c r="I120" s="77" t="str">
        <f t="shared" si="4"/>
        <v/>
      </c>
      <c r="J120" s="182">
        <v>107</v>
      </c>
    </row>
    <row r="121" spans="2:10" x14ac:dyDescent="0.25">
      <c r="B121" s="181" t="str">
        <f>IF(ISERROR(MATCH($J121,'1 - Project Details and Scoring'!$B$18:$B$500,0)),"",INDEX('1 - Project Details and Scoring'!$B$18:$B$500,MATCH($J121,'1 - Project Details and Scoring'!$B$18:$B$500,0)))&amp;""</f>
        <v/>
      </c>
      <c r="C121" s="181" t="str">
        <f>IF(ISERROR(MATCH($J121,'1 - Project Details and Scoring'!$B$18:$B$500,0)),"",INDEX('1 - Project Details and Scoring'!$C$18:$C$500,MATCH($J121,'1 - Project Details and Scoring'!$B$18:$B$500,0)))&amp;""</f>
        <v/>
      </c>
      <c r="D121" s="181" t="str">
        <f>IF(ISERROR(MATCH($J121,'1 - Project Details and Scoring'!$B$18:$B$500,0)),"",INDEX('1 - Project Details and Scoring'!$D$18:$D$500,MATCH($J121,'1 - Project Details and Scoring'!$B$18:$B$500,0)))&amp;""</f>
        <v/>
      </c>
      <c r="E121" s="49"/>
      <c r="F121" s="63" t="str">
        <f>IF(SUMIF('2 - Planting Details'!$B:$B,B121,'2 - Planting Details'!$X:$X)&gt;0,SUMIF('2 - Planting Details'!$B:$B,$B121,'2 - Planting Details'!$X:$X),"")</f>
        <v/>
      </c>
      <c r="G121" s="49"/>
      <c r="H121" s="49" t="str">
        <f t="shared" si="3"/>
        <v/>
      </c>
      <c r="I121" s="77" t="str">
        <f t="shared" si="4"/>
        <v/>
      </c>
      <c r="J121" s="182">
        <v>108</v>
      </c>
    </row>
    <row r="122" spans="2:10" x14ac:dyDescent="0.25">
      <c r="B122" s="181" t="str">
        <f>IF(ISERROR(MATCH($J122,'1 - Project Details and Scoring'!$B$18:$B$500,0)),"",INDEX('1 - Project Details and Scoring'!$B$18:$B$500,MATCH($J122,'1 - Project Details and Scoring'!$B$18:$B$500,0)))&amp;""</f>
        <v/>
      </c>
      <c r="C122" s="181" t="str">
        <f>IF(ISERROR(MATCH($J122,'1 - Project Details and Scoring'!$B$18:$B$500,0)),"",INDEX('1 - Project Details and Scoring'!$C$18:$C$500,MATCH($J122,'1 - Project Details and Scoring'!$B$18:$B$500,0)))&amp;""</f>
        <v/>
      </c>
      <c r="D122" s="181" t="str">
        <f>IF(ISERROR(MATCH($J122,'1 - Project Details and Scoring'!$B$18:$B$500,0)),"",INDEX('1 - Project Details and Scoring'!$D$18:$D$500,MATCH($J122,'1 - Project Details and Scoring'!$B$18:$B$500,0)))&amp;""</f>
        <v/>
      </c>
      <c r="E122" s="49"/>
      <c r="F122" s="63" t="str">
        <f>IF(SUMIF('2 - Planting Details'!$B:$B,B122,'2 - Planting Details'!$X:$X)&gt;0,SUMIF('2 - Planting Details'!$B:$B,$B122,'2 - Planting Details'!$X:$X),"")</f>
        <v/>
      </c>
      <c r="G122" s="49"/>
      <c r="H122" s="49" t="str">
        <f t="shared" si="3"/>
        <v/>
      </c>
      <c r="I122" s="77" t="str">
        <f t="shared" si="4"/>
        <v/>
      </c>
      <c r="J122" s="182">
        <v>109</v>
      </c>
    </row>
    <row r="123" spans="2:10" x14ac:dyDescent="0.25">
      <c r="B123" s="181" t="str">
        <f>IF(ISERROR(MATCH($J123,'1 - Project Details and Scoring'!$B$18:$B$500,0)),"",INDEX('1 - Project Details and Scoring'!$B$18:$B$500,MATCH($J123,'1 - Project Details and Scoring'!$B$18:$B$500,0)))&amp;""</f>
        <v/>
      </c>
      <c r="C123" s="181" t="str">
        <f>IF(ISERROR(MATCH($J123,'1 - Project Details and Scoring'!$B$18:$B$500,0)),"",INDEX('1 - Project Details and Scoring'!$C$18:$C$500,MATCH($J123,'1 - Project Details and Scoring'!$B$18:$B$500,0)))&amp;""</f>
        <v/>
      </c>
      <c r="D123" s="181" t="str">
        <f>IF(ISERROR(MATCH($J123,'1 - Project Details and Scoring'!$B$18:$B$500,0)),"",INDEX('1 - Project Details and Scoring'!$D$18:$D$500,MATCH($J123,'1 - Project Details and Scoring'!$B$18:$B$500,0)))&amp;""</f>
        <v/>
      </c>
      <c r="E123" s="49"/>
      <c r="F123" s="63" t="str">
        <f>IF(SUMIF('2 - Planting Details'!$B:$B,B123,'2 - Planting Details'!$X:$X)&gt;0,SUMIF('2 - Planting Details'!$B:$B,$B123,'2 - Planting Details'!$X:$X),"")</f>
        <v/>
      </c>
      <c r="G123" s="49"/>
      <c r="H123" s="49" t="str">
        <f t="shared" si="3"/>
        <v/>
      </c>
      <c r="I123" s="77" t="str">
        <f t="shared" si="4"/>
        <v/>
      </c>
      <c r="J123" s="182">
        <v>110</v>
      </c>
    </row>
    <row r="124" spans="2:10" x14ac:dyDescent="0.25">
      <c r="B124" s="181" t="str">
        <f>IF(ISERROR(MATCH($J124,'1 - Project Details and Scoring'!$B$18:$B$500,0)),"",INDEX('1 - Project Details and Scoring'!$B$18:$B$500,MATCH($J124,'1 - Project Details and Scoring'!$B$18:$B$500,0)))&amp;""</f>
        <v/>
      </c>
      <c r="C124" s="181" t="str">
        <f>IF(ISERROR(MATCH($J124,'1 - Project Details and Scoring'!$B$18:$B$500,0)),"",INDEX('1 - Project Details and Scoring'!$C$18:$C$500,MATCH($J124,'1 - Project Details and Scoring'!$B$18:$B$500,0)))&amp;""</f>
        <v/>
      </c>
      <c r="D124" s="181" t="str">
        <f>IF(ISERROR(MATCH($J124,'1 - Project Details and Scoring'!$B$18:$B$500,0)),"",INDEX('1 - Project Details and Scoring'!$D$18:$D$500,MATCH($J124,'1 - Project Details and Scoring'!$B$18:$B$500,0)))&amp;""</f>
        <v/>
      </c>
      <c r="E124" s="49"/>
      <c r="F124" s="63" t="str">
        <f>IF(SUMIF('2 - Planting Details'!$B:$B,B124,'2 - Planting Details'!$X:$X)&gt;0,SUMIF('2 - Planting Details'!$B:$B,$B124,'2 - Planting Details'!$X:$X),"")</f>
        <v/>
      </c>
      <c r="G124" s="49"/>
      <c r="H124" s="49" t="str">
        <f t="shared" si="3"/>
        <v/>
      </c>
      <c r="I124" s="77" t="str">
        <f t="shared" si="4"/>
        <v/>
      </c>
      <c r="J124" s="182">
        <v>111</v>
      </c>
    </row>
    <row r="125" spans="2:10" x14ac:dyDescent="0.25">
      <c r="B125" s="181" t="str">
        <f>IF(ISERROR(MATCH($J125,'1 - Project Details and Scoring'!$B$18:$B$500,0)),"",INDEX('1 - Project Details and Scoring'!$B$18:$B$500,MATCH($J125,'1 - Project Details and Scoring'!$B$18:$B$500,0)))&amp;""</f>
        <v/>
      </c>
      <c r="C125" s="181" t="str">
        <f>IF(ISERROR(MATCH($J125,'1 - Project Details and Scoring'!$B$18:$B$500,0)),"",INDEX('1 - Project Details and Scoring'!$C$18:$C$500,MATCH($J125,'1 - Project Details and Scoring'!$B$18:$B$500,0)))&amp;""</f>
        <v/>
      </c>
      <c r="D125" s="181" t="str">
        <f>IF(ISERROR(MATCH($J125,'1 - Project Details and Scoring'!$B$18:$B$500,0)),"",INDEX('1 - Project Details and Scoring'!$D$18:$D$500,MATCH($J125,'1 - Project Details and Scoring'!$B$18:$B$500,0)))&amp;""</f>
        <v/>
      </c>
      <c r="E125" s="49"/>
      <c r="F125" s="63" t="str">
        <f>IF(SUMIF('2 - Planting Details'!$B:$B,B125,'2 - Planting Details'!$X:$X)&gt;0,SUMIF('2 - Planting Details'!$B:$B,$B125,'2 - Planting Details'!$X:$X),"")</f>
        <v/>
      </c>
      <c r="G125" s="49"/>
      <c r="H125" s="49" t="str">
        <f t="shared" si="3"/>
        <v/>
      </c>
      <c r="I125" s="77" t="str">
        <f t="shared" si="4"/>
        <v/>
      </c>
      <c r="J125" s="182">
        <v>112</v>
      </c>
    </row>
    <row r="126" spans="2:10" x14ac:dyDescent="0.25">
      <c r="B126" s="181" t="str">
        <f>IF(ISERROR(MATCH($J126,'1 - Project Details and Scoring'!$B$18:$B$500,0)),"",INDEX('1 - Project Details and Scoring'!$B$18:$B$500,MATCH($J126,'1 - Project Details and Scoring'!$B$18:$B$500,0)))&amp;""</f>
        <v/>
      </c>
      <c r="C126" s="181" t="str">
        <f>IF(ISERROR(MATCH($J126,'1 - Project Details and Scoring'!$B$18:$B$500,0)),"",INDEX('1 - Project Details and Scoring'!$C$18:$C$500,MATCH($J126,'1 - Project Details and Scoring'!$B$18:$B$500,0)))&amp;""</f>
        <v/>
      </c>
      <c r="D126" s="181" t="str">
        <f>IF(ISERROR(MATCH($J126,'1 - Project Details and Scoring'!$B$18:$B$500,0)),"",INDEX('1 - Project Details and Scoring'!$D$18:$D$500,MATCH($J126,'1 - Project Details and Scoring'!$B$18:$B$500,0)))&amp;""</f>
        <v/>
      </c>
      <c r="E126" s="49"/>
      <c r="F126" s="63" t="str">
        <f>IF(SUMIF('2 - Planting Details'!$B:$B,B126,'2 - Planting Details'!$X:$X)&gt;0,SUMIF('2 - Planting Details'!$B:$B,$B126,'2 - Planting Details'!$X:$X),"")</f>
        <v/>
      </c>
      <c r="G126" s="49"/>
      <c r="H126" s="49" t="str">
        <f t="shared" si="3"/>
        <v/>
      </c>
      <c r="I126" s="77" t="str">
        <f t="shared" si="4"/>
        <v/>
      </c>
      <c r="J126" s="182">
        <v>113</v>
      </c>
    </row>
    <row r="127" spans="2:10" x14ac:dyDescent="0.25">
      <c r="B127" s="181" t="str">
        <f>IF(ISERROR(MATCH($J127,'1 - Project Details and Scoring'!$B$18:$B$500,0)),"",INDEX('1 - Project Details and Scoring'!$B$18:$B$500,MATCH($J127,'1 - Project Details and Scoring'!$B$18:$B$500,0)))&amp;""</f>
        <v/>
      </c>
      <c r="C127" s="181" t="str">
        <f>IF(ISERROR(MATCH($J127,'1 - Project Details and Scoring'!$B$18:$B$500,0)),"",INDEX('1 - Project Details and Scoring'!$C$18:$C$500,MATCH($J127,'1 - Project Details and Scoring'!$B$18:$B$500,0)))&amp;""</f>
        <v/>
      </c>
      <c r="D127" s="181" t="str">
        <f>IF(ISERROR(MATCH($J127,'1 - Project Details and Scoring'!$B$18:$B$500,0)),"",INDEX('1 - Project Details and Scoring'!$D$18:$D$500,MATCH($J127,'1 - Project Details and Scoring'!$B$18:$B$500,0)))&amp;""</f>
        <v/>
      </c>
      <c r="E127" s="49"/>
      <c r="F127" s="63" t="str">
        <f>IF(SUMIF('2 - Planting Details'!$B:$B,B127,'2 - Planting Details'!$X:$X)&gt;0,SUMIF('2 - Planting Details'!$B:$B,$B127,'2 - Planting Details'!$X:$X),"")</f>
        <v/>
      </c>
      <c r="G127" s="49"/>
      <c r="H127" s="49" t="str">
        <f t="shared" si="3"/>
        <v/>
      </c>
      <c r="I127" s="77" t="str">
        <f t="shared" si="4"/>
        <v/>
      </c>
      <c r="J127" s="182">
        <v>114</v>
      </c>
    </row>
    <row r="128" spans="2:10" x14ac:dyDescent="0.25">
      <c r="B128" s="181" t="str">
        <f>IF(ISERROR(MATCH($J128,'1 - Project Details and Scoring'!$B$18:$B$500,0)),"",INDEX('1 - Project Details and Scoring'!$B$18:$B$500,MATCH($J128,'1 - Project Details and Scoring'!$B$18:$B$500,0)))&amp;""</f>
        <v/>
      </c>
      <c r="C128" s="181" t="str">
        <f>IF(ISERROR(MATCH($J128,'1 - Project Details and Scoring'!$B$18:$B$500,0)),"",INDEX('1 - Project Details and Scoring'!$C$18:$C$500,MATCH($J128,'1 - Project Details and Scoring'!$B$18:$B$500,0)))&amp;""</f>
        <v/>
      </c>
      <c r="D128" s="181" t="str">
        <f>IF(ISERROR(MATCH($J128,'1 - Project Details and Scoring'!$B$18:$B$500,0)),"",INDEX('1 - Project Details and Scoring'!$D$18:$D$500,MATCH($J128,'1 - Project Details and Scoring'!$B$18:$B$500,0)))&amp;""</f>
        <v/>
      </c>
      <c r="E128" s="49"/>
      <c r="F128" s="63" t="str">
        <f>IF(SUMIF('2 - Planting Details'!$B:$B,B128,'2 - Planting Details'!$X:$X)&gt;0,SUMIF('2 - Planting Details'!$B:$B,$B128,'2 - Planting Details'!$X:$X),"")</f>
        <v/>
      </c>
      <c r="G128" s="49"/>
      <c r="H128" s="49" t="str">
        <f t="shared" si="3"/>
        <v/>
      </c>
      <c r="I128" s="77" t="str">
        <f t="shared" si="4"/>
        <v/>
      </c>
      <c r="J128" s="182">
        <v>115</v>
      </c>
    </row>
    <row r="129" spans="2:10" x14ac:dyDescent="0.25">
      <c r="B129" s="181" t="str">
        <f>IF(ISERROR(MATCH($J129,'1 - Project Details and Scoring'!$B$18:$B$500,0)),"",INDEX('1 - Project Details and Scoring'!$B$18:$B$500,MATCH($J129,'1 - Project Details and Scoring'!$B$18:$B$500,0)))&amp;""</f>
        <v/>
      </c>
      <c r="C129" s="181" t="str">
        <f>IF(ISERROR(MATCH($J129,'1 - Project Details and Scoring'!$B$18:$B$500,0)),"",INDEX('1 - Project Details and Scoring'!$C$18:$C$500,MATCH($J129,'1 - Project Details and Scoring'!$B$18:$B$500,0)))&amp;""</f>
        <v/>
      </c>
      <c r="D129" s="181" t="str">
        <f>IF(ISERROR(MATCH($J129,'1 - Project Details and Scoring'!$B$18:$B$500,0)),"",INDEX('1 - Project Details and Scoring'!$D$18:$D$500,MATCH($J129,'1 - Project Details and Scoring'!$B$18:$B$500,0)))&amp;""</f>
        <v/>
      </c>
      <c r="E129" s="49"/>
      <c r="F129" s="63" t="str">
        <f>IF(SUMIF('2 - Planting Details'!$B:$B,B129,'2 - Planting Details'!$X:$X)&gt;0,SUMIF('2 - Planting Details'!$B:$B,$B129,'2 - Planting Details'!$X:$X),"")</f>
        <v/>
      </c>
      <c r="G129" s="49"/>
      <c r="H129" s="49" t="str">
        <f t="shared" si="3"/>
        <v/>
      </c>
      <c r="I129" s="77" t="str">
        <f t="shared" si="4"/>
        <v/>
      </c>
      <c r="J129" s="182">
        <v>116</v>
      </c>
    </row>
    <row r="130" spans="2:10" x14ac:dyDescent="0.25">
      <c r="B130" s="181" t="str">
        <f>IF(ISERROR(MATCH($J130,'1 - Project Details and Scoring'!$B$18:$B$500,0)),"",INDEX('1 - Project Details and Scoring'!$B$18:$B$500,MATCH($J130,'1 - Project Details and Scoring'!$B$18:$B$500,0)))&amp;""</f>
        <v/>
      </c>
      <c r="C130" s="181" t="str">
        <f>IF(ISERROR(MATCH($J130,'1 - Project Details and Scoring'!$B$18:$B$500,0)),"",INDEX('1 - Project Details and Scoring'!$C$18:$C$500,MATCH($J130,'1 - Project Details and Scoring'!$B$18:$B$500,0)))&amp;""</f>
        <v/>
      </c>
      <c r="D130" s="181" t="str">
        <f>IF(ISERROR(MATCH($J130,'1 - Project Details and Scoring'!$B$18:$B$500,0)),"",INDEX('1 - Project Details and Scoring'!$D$18:$D$500,MATCH($J130,'1 - Project Details and Scoring'!$B$18:$B$500,0)))&amp;""</f>
        <v/>
      </c>
      <c r="E130" s="49"/>
      <c r="F130" s="63" t="str">
        <f>IF(SUMIF('2 - Planting Details'!$B:$B,B130,'2 - Planting Details'!$X:$X)&gt;0,SUMIF('2 - Planting Details'!$B:$B,$B130,'2 - Planting Details'!$X:$X),"")</f>
        <v/>
      </c>
      <c r="G130" s="49"/>
      <c r="H130" s="49" t="str">
        <f t="shared" si="3"/>
        <v/>
      </c>
      <c r="I130" s="77" t="str">
        <f t="shared" si="4"/>
        <v/>
      </c>
      <c r="J130" s="182">
        <v>117</v>
      </c>
    </row>
    <row r="131" spans="2:10" x14ac:dyDescent="0.25">
      <c r="B131" s="181" t="str">
        <f>IF(ISERROR(MATCH($J131,'1 - Project Details and Scoring'!$B$18:$B$500,0)),"",INDEX('1 - Project Details and Scoring'!$B$18:$B$500,MATCH($J131,'1 - Project Details and Scoring'!$B$18:$B$500,0)))&amp;""</f>
        <v/>
      </c>
      <c r="C131" s="181" t="str">
        <f>IF(ISERROR(MATCH($J131,'1 - Project Details and Scoring'!$B$18:$B$500,0)),"",INDEX('1 - Project Details and Scoring'!$C$18:$C$500,MATCH($J131,'1 - Project Details and Scoring'!$B$18:$B$500,0)))&amp;""</f>
        <v/>
      </c>
      <c r="D131" s="181" t="str">
        <f>IF(ISERROR(MATCH($J131,'1 - Project Details and Scoring'!$B$18:$B$500,0)),"",INDEX('1 - Project Details and Scoring'!$D$18:$D$500,MATCH($J131,'1 - Project Details and Scoring'!$B$18:$B$500,0)))&amp;""</f>
        <v/>
      </c>
      <c r="E131" s="49"/>
      <c r="F131" s="63" t="str">
        <f>IF(SUMIF('2 - Planting Details'!$B:$B,B131,'2 - Planting Details'!$X:$X)&gt;0,SUMIF('2 - Planting Details'!$B:$B,$B131,'2 - Planting Details'!$X:$X),"")</f>
        <v/>
      </c>
      <c r="G131" s="49"/>
      <c r="H131" s="49" t="str">
        <f t="shared" si="3"/>
        <v/>
      </c>
      <c r="I131" s="77" t="str">
        <f t="shared" si="4"/>
        <v/>
      </c>
      <c r="J131" s="182">
        <v>118</v>
      </c>
    </row>
    <row r="132" spans="2:10" x14ac:dyDescent="0.25">
      <c r="B132" s="181" t="str">
        <f>IF(ISERROR(MATCH($J132,'1 - Project Details and Scoring'!$B$18:$B$500,0)),"",INDEX('1 - Project Details and Scoring'!$B$18:$B$500,MATCH($J132,'1 - Project Details and Scoring'!$B$18:$B$500,0)))&amp;""</f>
        <v/>
      </c>
      <c r="C132" s="181" t="str">
        <f>IF(ISERROR(MATCH($J132,'1 - Project Details and Scoring'!$B$18:$B$500,0)),"",INDEX('1 - Project Details and Scoring'!$C$18:$C$500,MATCH($J132,'1 - Project Details and Scoring'!$B$18:$B$500,0)))&amp;""</f>
        <v/>
      </c>
      <c r="D132" s="181" t="str">
        <f>IF(ISERROR(MATCH($J132,'1 - Project Details and Scoring'!$B$18:$B$500,0)),"",INDEX('1 - Project Details and Scoring'!$D$18:$D$500,MATCH($J132,'1 - Project Details and Scoring'!$B$18:$B$500,0)))&amp;""</f>
        <v/>
      </c>
      <c r="E132" s="49"/>
      <c r="F132" s="63" t="str">
        <f>IF(SUMIF('2 - Planting Details'!$B:$B,B132,'2 - Planting Details'!$X:$X)&gt;0,SUMIF('2 - Planting Details'!$B:$B,$B132,'2 - Planting Details'!$X:$X),"")</f>
        <v/>
      </c>
      <c r="G132" s="49"/>
      <c r="H132" s="49" t="str">
        <f t="shared" si="3"/>
        <v/>
      </c>
      <c r="I132" s="77" t="str">
        <f t="shared" si="4"/>
        <v/>
      </c>
      <c r="J132" s="182">
        <v>119</v>
      </c>
    </row>
    <row r="133" spans="2:10" x14ac:dyDescent="0.25">
      <c r="B133" s="181" t="str">
        <f>IF(ISERROR(MATCH($J133,'1 - Project Details and Scoring'!$B$18:$B$500,0)),"",INDEX('1 - Project Details and Scoring'!$B$18:$B$500,MATCH($J133,'1 - Project Details and Scoring'!$B$18:$B$500,0)))&amp;""</f>
        <v/>
      </c>
      <c r="C133" s="181" t="str">
        <f>IF(ISERROR(MATCH($J133,'1 - Project Details and Scoring'!$B$18:$B$500,0)),"",INDEX('1 - Project Details and Scoring'!$C$18:$C$500,MATCH($J133,'1 - Project Details and Scoring'!$B$18:$B$500,0)))&amp;""</f>
        <v/>
      </c>
      <c r="D133" s="181" t="str">
        <f>IF(ISERROR(MATCH($J133,'1 - Project Details and Scoring'!$B$18:$B$500,0)),"",INDEX('1 - Project Details and Scoring'!$D$18:$D$500,MATCH($J133,'1 - Project Details and Scoring'!$B$18:$B$500,0)))&amp;""</f>
        <v/>
      </c>
      <c r="E133" s="49"/>
      <c r="F133" s="63" t="str">
        <f>IF(SUMIF('2 - Planting Details'!$B:$B,B133,'2 - Planting Details'!$X:$X)&gt;0,SUMIF('2 - Planting Details'!$B:$B,$B133,'2 - Planting Details'!$X:$X),"")</f>
        <v/>
      </c>
      <c r="G133" s="49"/>
      <c r="H133" s="49" t="str">
        <f t="shared" si="3"/>
        <v/>
      </c>
      <c r="I133" s="77" t="str">
        <f t="shared" si="4"/>
        <v/>
      </c>
      <c r="J133" s="182">
        <v>120</v>
      </c>
    </row>
    <row r="134" spans="2:10" x14ac:dyDescent="0.25">
      <c r="B134" s="181" t="str">
        <f>IF(ISERROR(MATCH($J134,'1 - Project Details and Scoring'!$B$18:$B$500,0)),"",INDEX('1 - Project Details and Scoring'!$B$18:$B$500,MATCH($J134,'1 - Project Details and Scoring'!$B$18:$B$500,0)))&amp;""</f>
        <v/>
      </c>
      <c r="C134" s="181" t="str">
        <f>IF(ISERROR(MATCH($J134,'1 - Project Details and Scoring'!$B$18:$B$500,0)),"",INDEX('1 - Project Details and Scoring'!$C$18:$C$500,MATCH($J134,'1 - Project Details and Scoring'!$B$18:$B$500,0)))&amp;""</f>
        <v/>
      </c>
      <c r="D134" s="181" t="str">
        <f>IF(ISERROR(MATCH($J134,'1 - Project Details and Scoring'!$B$18:$B$500,0)),"",INDEX('1 - Project Details and Scoring'!$D$18:$D$500,MATCH($J134,'1 - Project Details and Scoring'!$B$18:$B$500,0)))&amp;""</f>
        <v/>
      </c>
      <c r="E134" s="49"/>
      <c r="F134" s="63" t="str">
        <f>IF(SUMIF('2 - Planting Details'!$B:$B,B134,'2 - Planting Details'!$X:$X)&gt;0,SUMIF('2 - Planting Details'!$B:$B,$B134,'2 - Planting Details'!$X:$X),"")</f>
        <v/>
      </c>
      <c r="G134" s="49"/>
      <c r="H134" s="49" t="str">
        <f t="shared" si="3"/>
        <v/>
      </c>
      <c r="I134" s="77" t="str">
        <f t="shared" si="4"/>
        <v/>
      </c>
      <c r="J134" s="182">
        <v>121</v>
      </c>
    </row>
    <row r="135" spans="2:10" x14ac:dyDescent="0.25">
      <c r="B135" s="181" t="str">
        <f>IF(ISERROR(MATCH($J135,'1 - Project Details and Scoring'!$B$18:$B$500,0)),"",INDEX('1 - Project Details and Scoring'!$B$18:$B$500,MATCH($J135,'1 - Project Details and Scoring'!$B$18:$B$500,0)))&amp;""</f>
        <v/>
      </c>
      <c r="C135" s="181" t="str">
        <f>IF(ISERROR(MATCH($J135,'1 - Project Details and Scoring'!$B$18:$B$500,0)),"",INDEX('1 - Project Details and Scoring'!$C$18:$C$500,MATCH($J135,'1 - Project Details and Scoring'!$B$18:$B$500,0)))&amp;""</f>
        <v/>
      </c>
      <c r="D135" s="181" t="str">
        <f>IF(ISERROR(MATCH($J135,'1 - Project Details and Scoring'!$B$18:$B$500,0)),"",INDEX('1 - Project Details and Scoring'!$D$18:$D$500,MATCH($J135,'1 - Project Details and Scoring'!$B$18:$B$500,0)))&amp;""</f>
        <v/>
      </c>
      <c r="E135" s="49"/>
      <c r="F135" s="63" t="str">
        <f>IF(SUMIF('2 - Planting Details'!$B:$B,B135,'2 - Planting Details'!$X:$X)&gt;0,SUMIF('2 - Planting Details'!$B:$B,$B135,'2 - Planting Details'!$X:$X),"")</f>
        <v/>
      </c>
      <c r="G135" s="49"/>
      <c r="H135" s="49" t="str">
        <f t="shared" si="3"/>
        <v/>
      </c>
      <c r="I135" s="77" t="str">
        <f t="shared" si="4"/>
        <v/>
      </c>
      <c r="J135" s="182">
        <v>122</v>
      </c>
    </row>
    <row r="136" spans="2:10" x14ac:dyDescent="0.25">
      <c r="B136" s="181" t="str">
        <f>IF(ISERROR(MATCH($J136,'1 - Project Details and Scoring'!$B$18:$B$500,0)),"",INDEX('1 - Project Details and Scoring'!$B$18:$B$500,MATCH($J136,'1 - Project Details and Scoring'!$B$18:$B$500,0)))&amp;""</f>
        <v/>
      </c>
      <c r="C136" s="181" t="str">
        <f>IF(ISERROR(MATCH($J136,'1 - Project Details and Scoring'!$B$18:$B$500,0)),"",INDEX('1 - Project Details and Scoring'!$C$18:$C$500,MATCH($J136,'1 - Project Details and Scoring'!$B$18:$B$500,0)))&amp;""</f>
        <v/>
      </c>
      <c r="D136" s="181" t="str">
        <f>IF(ISERROR(MATCH($J136,'1 - Project Details and Scoring'!$B$18:$B$500,0)),"",INDEX('1 - Project Details and Scoring'!$D$18:$D$500,MATCH($J136,'1 - Project Details and Scoring'!$B$18:$B$500,0)))&amp;""</f>
        <v/>
      </c>
      <c r="E136" s="49"/>
      <c r="F136" s="63" t="str">
        <f>IF(SUMIF('2 - Planting Details'!$B:$B,B136,'2 - Planting Details'!$X:$X)&gt;0,SUMIF('2 - Planting Details'!$B:$B,$B136,'2 - Planting Details'!$X:$X),"")</f>
        <v/>
      </c>
      <c r="G136" s="49"/>
      <c r="H136" s="49" t="str">
        <f t="shared" si="3"/>
        <v/>
      </c>
      <c r="I136" s="77" t="str">
        <f t="shared" si="4"/>
        <v/>
      </c>
      <c r="J136" s="182">
        <v>123</v>
      </c>
    </row>
    <row r="137" spans="2:10" x14ac:dyDescent="0.25">
      <c r="B137" s="181" t="str">
        <f>IF(ISERROR(MATCH($J137,'1 - Project Details and Scoring'!$B$18:$B$500,0)),"",INDEX('1 - Project Details and Scoring'!$B$18:$B$500,MATCH($J137,'1 - Project Details and Scoring'!$B$18:$B$500,0)))&amp;""</f>
        <v/>
      </c>
      <c r="C137" s="181" t="str">
        <f>IF(ISERROR(MATCH($J137,'1 - Project Details and Scoring'!$B$18:$B$500,0)),"",INDEX('1 - Project Details and Scoring'!$C$18:$C$500,MATCH($J137,'1 - Project Details and Scoring'!$B$18:$B$500,0)))&amp;""</f>
        <v/>
      </c>
      <c r="D137" s="181" t="str">
        <f>IF(ISERROR(MATCH($J137,'1 - Project Details and Scoring'!$B$18:$B$500,0)),"",INDEX('1 - Project Details and Scoring'!$D$18:$D$500,MATCH($J137,'1 - Project Details and Scoring'!$B$18:$B$500,0)))&amp;""</f>
        <v/>
      </c>
      <c r="E137" s="49"/>
      <c r="F137" s="63" t="str">
        <f>IF(SUMIF('2 - Planting Details'!$B:$B,B137,'2 - Planting Details'!$X:$X)&gt;0,SUMIF('2 - Planting Details'!$B:$B,$B137,'2 - Planting Details'!$X:$X),"")</f>
        <v/>
      </c>
      <c r="G137" s="49"/>
      <c r="H137" s="49" t="str">
        <f t="shared" si="3"/>
        <v/>
      </c>
      <c r="I137" s="77" t="str">
        <f t="shared" si="4"/>
        <v/>
      </c>
      <c r="J137" s="182">
        <v>124</v>
      </c>
    </row>
    <row r="138" spans="2:10" x14ac:dyDescent="0.25">
      <c r="B138" s="181" t="str">
        <f>IF(ISERROR(MATCH($J138,'1 - Project Details and Scoring'!$B$18:$B$500,0)),"",INDEX('1 - Project Details and Scoring'!$B$18:$B$500,MATCH($J138,'1 - Project Details and Scoring'!$B$18:$B$500,0)))&amp;""</f>
        <v/>
      </c>
      <c r="C138" s="181" t="str">
        <f>IF(ISERROR(MATCH($J138,'1 - Project Details and Scoring'!$B$18:$B$500,0)),"",INDEX('1 - Project Details and Scoring'!$C$18:$C$500,MATCH($J138,'1 - Project Details and Scoring'!$B$18:$B$500,0)))&amp;""</f>
        <v/>
      </c>
      <c r="D138" s="181" t="str">
        <f>IF(ISERROR(MATCH($J138,'1 - Project Details and Scoring'!$B$18:$B$500,0)),"",INDEX('1 - Project Details and Scoring'!$D$18:$D$500,MATCH($J138,'1 - Project Details and Scoring'!$B$18:$B$500,0)))&amp;""</f>
        <v/>
      </c>
      <c r="E138" s="49"/>
      <c r="F138" s="63" t="str">
        <f>IF(SUMIF('2 - Planting Details'!$B:$B,B138,'2 - Planting Details'!$X:$X)&gt;0,SUMIF('2 - Planting Details'!$B:$B,$B138,'2 - Planting Details'!$X:$X),"")</f>
        <v/>
      </c>
      <c r="G138" s="49"/>
      <c r="H138" s="49" t="str">
        <f t="shared" si="3"/>
        <v/>
      </c>
      <c r="I138" s="77" t="str">
        <f t="shared" si="4"/>
        <v/>
      </c>
      <c r="J138" s="182">
        <v>125</v>
      </c>
    </row>
    <row r="139" spans="2:10" x14ac:dyDescent="0.25">
      <c r="B139" s="181" t="str">
        <f>IF(ISERROR(MATCH($J139,'1 - Project Details and Scoring'!$B$18:$B$500,0)),"",INDEX('1 - Project Details and Scoring'!$B$18:$B$500,MATCH($J139,'1 - Project Details and Scoring'!$B$18:$B$500,0)))&amp;""</f>
        <v/>
      </c>
      <c r="C139" s="181" t="str">
        <f>IF(ISERROR(MATCH($J139,'1 - Project Details and Scoring'!$B$18:$B$500,0)),"",INDEX('1 - Project Details and Scoring'!$C$18:$C$500,MATCH($J139,'1 - Project Details and Scoring'!$B$18:$B$500,0)))&amp;""</f>
        <v/>
      </c>
      <c r="D139" s="181" t="str">
        <f>IF(ISERROR(MATCH($J139,'1 - Project Details and Scoring'!$B$18:$B$500,0)),"",INDEX('1 - Project Details and Scoring'!$D$18:$D$500,MATCH($J139,'1 - Project Details and Scoring'!$B$18:$B$500,0)))&amp;""</f>
        <v/>
      </c>
      <c r="E139" s="49"/>
      <c r="F139" s="63" t="str">
        <f>IF(SUMIF('2 - Planting Details'!$B:$B,B139,'2 - Planting Details'!$X:$X)&gt;0,SUMIF('2 - Planting Details'!$B:$B,$B139,'2 - Planting Details'!$X:$X),"")</f>
        <v/>
      </c>
      <c r="G139" s="49"/>
      <c r="H139" s="49" t="str">
        <f t="shared" si="3"/>
        <v/>
      </c>
      <c r="I139" s="77" t="str">
        <f t="shared" si="4"/>
        <v/>
      </c>
      <c r="J139" s="182">
        <v>126</v>
      </c>
    </row>
    <row r="140" spans="2:10" x14ac:dyDescent="0.25">
      <c r="B140" s="181" t="str">
        <f>IF(ISERROR(MATCH($J140,'1 - Project Details and Scoring'!$B$18:$B$500,0)),"",INDEX('1 - Project Details and Scoring'!$B$18:$B$500,MATCH($J140,'1 - Project Details and Scoring'!$B$18:$B$500,0)))&amp;""</f>
        <v/>
      </c>
      <c r="C140" s="181" t="str">
        <f>IF(ISERROR(MATCH($J140,'1 - Project Details and Scoring'!$B$18:$B$500,0)),"",INDEX('1 - Project Details and Scoring'!$C$18:$C$500,MATCH($J140,'1 - Project Details and Scoring'!$B$18:$B$500,0)))&amp;""</f>
        <v/>
      </c>
      <c r="D140" s="181" t="str">
        <f>IF(ISERROR(MATCH($J140,'1 - Project Details and Scoring'!$B$18:$B$500,0)),"",INDEX('1 - Project Details and Scoring'!$D$18:$D$500,MATCH($J140,'1 - Project Details and Scoring'!$B$18:$B$500,0)))&amp;""</f>
        <v/>
      </c>
      <c r="E140" s="49"/>
      <c r="F140" s="63" t="str">
        <f>IF(SUMIF('2 - Planting Details'!$B:$B,B140,'2 - Planting Details'!$X:$X)&gt;0,SUMIF('2 - Planting Details'!$B:$B,$B140,'2 - Planting Details'!$X:$X),"")</f>
        <v/>
      </c>
      <c r="G140" s="49"/>
      <c r="H140" s="49" t="str">
        <f t="shared" si="3"/>
        <v/>
      </c>
      <c r="I140" s="77" t="str">
        <f t="shared" si="4"/>
        <v/>
      </c>
      <c r="J140" s="182">
        <v>127</v>
      </c>
    </row>
    <row r="141" spans="2:10" x14ac:dyDescent="0.25">
      <c r="B141" s="181" t="str">
        <f>IF(ISERROR(MATCH($J141,'1 - Project Details and Scoring'!$B$18:$B$500,0)),"",INDEX('1 - Project Details and Scoring'!$B$18:$B$500,MATCH($J141,'1 - Project Details and Scoring'!$B$18:$B$500,0)))&amp;""</f>
        <v/>
      </c>
      <c r="C141" s="181" t="str">
        <f>IF(ISERROR(MATCH($J141,'1 - Project Details and Scoring'!$B$18:$B$500,0)),"",INDEX('1 - Project Details and Scoring'!$C$18:$C$500,MATCH($J141,'1 - Project Details and Scoring'!$B$18:$B$500,0)))&amp;""</f>
        <v/>
      </c>
      <c r="D141" s="181" t="str">
        <f>IF(ISERROR(MATCH($J141,'1 - Project Details and Scoring'!$B$18:$B$500,0)),"",INDEX('1 - Project Details and Scoring'!$D$18:$D$500,MATCH($J141,'1 - Project Details and Scoring'!$B$18:$B$500,0)))&amp;""</f>
        <v/>
      </c>
      <c r="E141" s="49"/>
      <c r="F141" s="63" t="str">
        <f>IF(SUMIF('2 - Planting Details'!$B:$B,B141,'2 - Planting Details'!$X:$X)&gt;0,SUMIF('2 - Planting Details'!$B:$B,$B141,'2 - Planting Details'!$X:$X),"")</f>
        <v/>
      </c>
      <c r="G141" s="49"/>
      <c r="H141" s="49" t="str">
        <f t="shared" si="3"/>
        <v/>
      </c>
      <c r="I141" s="77" t="str">
        <f t="shared" si="4"/>
        <v/>
      </c>
      <c r="J141" s="182">
        <v>128</v>
      </c>
    </row>
    <row r="142" spans="2:10" x14ac:dyDescent="0.25">
      <c r="B142" s="181" t="str">
        <f>IF(ISERROR(MATCH($J142,'1 - Project Details and Scoring'!$B$18:$B$500,0)),"",INDEX('1 - Project Details and Scoring'!$B$18:$B$500,MATCH($J142,'1 - Project Details and Scoring'!$B$18:$B$500,0)))&amp;""</f>
        <v/>
      </c>
      <c r="C142" s="181" t="str">
        <f>IF(ISERROR(MATCH($J142,'1 - Project Details and Scoring'!$B$18:$B$500,0)),"",INDEX('1 - Project Details and Scoring'!$C$18:$C$500,MATCH($J142,'1 - Project Details and Scoring'!$B$18:$B$500,0)))&amp;""</f>
        <v/>
      </c>
      <c r="D142" s="181" t="str">
        <f>IF(ISERROR(MATCH($J142,'1 - Project Details and Scoring'!$B$18:$B$500,0)),"",INDEX('1 - Project Details and Scoring'!$D$18:$D$500,MATCH($J142,'1 - Project Details and Scoring'!$B$18:$B$500,0)))&amp;""</f>
        <v/>
      </c>
      <c r="E142" s="49"/>
      <c r="F142" s="63" t="str">
        <f>IF(SUMIF('2 - Planting Details'!$B:$B,B142,'2 - Planting Details'!$X:$X)&gt;0,SUMIF('2 - Planting Details'!$B:$B,$B142,'2 - Planting Details'!$X:$X),"")</f>
        <v/>
      </c>
      <c r="G142" s="49"/>
      <c r="H142" s="49" t="str">
        <f t="shared" si="3"/>
        <v/>
      </c>
      <c r="I142" s="77" t="str">
        <f t="shared" si="4"/>
        <v/>
      </c>
      <c r="J142" s="182">
        <v>129</v>
      </c>
    </row>
    <row r="143" spans="2:10" x14ac:dyDescent="0.25">
      <c r="B143" s="181" t="str">
        <f>IF(ISERROR(MATCH($J143,'1 - Project Details and Scoring'!$B$18:$B$500,0)),"",INDEX('1 - Project Details and Scoring'!$B$18:$B$500,MATCH($J143,'1 - Project Details and Scoring'!$B$18:$B$500,0)))&amp;""</f>
        <v/>
      </c>
      <c r="C143" s="181" t="str">
        <f>IF(ISERROR(MATCH($J143,'1 - Project Details and Scoring'!$B$18:$B$500,0)),"",INDEX('1 - Project Details and Scoring'!$C$18:$C$500,MATCH($J143,'1 - Project Details and Scoring'!$B$18:$B$500,0)))&amp;""</f>
        <v/>
      </c>
      <c r="D143" s="181" t="str">
        <f>IF(ISERROR(MATCH($J143,'1 - Project Details and Scoring'!$B$18:$B$500,0)),"",INDEX('1 - Project Details and Scoring'!$D$18:$D$500,MATCH($J143,'1 - Project Details and Scoring'!$B$18:$B$500,0)))&amp;""</f>
        <v/>
      </c>
      <c r="E143" s="49"/>
      <c r="F143" s="63" t="str">
        <f>IF(SUMIF('2 - Planting Details'!$B:$B,B143,'2 - Planting Details'!$X:$X)&gt;0,SUMIF('2 - Planting Details'!$B:$B,$B143,'2 - Planting Details'!$X:$X),"")</f>
        <v/>
      </c>
      <c r="G143" s="49"/>
      <c r="H143" s="49" t="str">
        <f t="shared" ref="H143:H206" si="5">IF(G143&lt;&gt;"",G143,
IF(F143&lt;&gt;"",F143,""))</f>
        <v/>
      </c>
      <c r="I143" s="77" t="str">
        <f t="shared" si="4"/>
        <v/>
      </c>
      <c r="J143" s="182">
        <v>130</v>
      </c>
    </row>
    <row r="144" spans="2:10" x14ac:dyDescent="0.25">
      <c r="B144" s="181" t="str">
        <f>IF(ISERROR(MATCH($J144,'1 - Project Details and Scoring'!$B$18:$B$500,0)),"",INDEX('1 - Project Details and Scoring'!$B$18:$B$500,MATCH($J144,'1 - Project Details and Scoring'!$B$18:$B$500,0)))&amp;""</f>
        <v/>
      </c>
      <c r="C144" s="181" t="str">
        <f>IF(ISERROR(MATCH($J144,'1 - Project Details and Scoring'!$B$18:$B$500,0)),"",INDEX('1 - Project Details and Scoring'!$C$18:$C$500,MATCH($J144,'1 - Project Details and Scoring'!$B$18:$B$500,0)))&amp;""</f>
        <v/>
      </c>
      <c r="D144" s="181" t="str">
        <f>IF(ISERROR(MATCH($J144,'1 - Project Details and Scoring'!$B$18:$B$500,0)),"",INDEX('1 - Project Details and Scoring'!$D$18:$D$500,MATCH($J144,'1 - Project Details and Scoring'!$B$18:$B$500,0)))&amp;""</f>
        <v/>
      </c>
      <c r="E144" s="49"/>
      <c r="F144" s="63" t="str">
        <f>IF(SUMIF('2 - Planting Details'!$B:$B,B144,'2 - Planting Details'!$X:$X)&gt;0,SUMIF('2 - Planting Details'!$B:$B,$B144,'2 - Planting Details'!$X:$X),"")</f>
        <v/>
      </c>
      <c r="G144" s="49"/>
      <c r="H144" s="49" t="str">
        <f t="shared" si="5"/>
        <v/>
      </c>
      <c r="I144" s="77" t="str">
        <f t="shared" si="4"/>
        <v/>
      </c>
      <c r="J144" s="182">
        <v>131</v>
      </c>
    </row>
    <row r="145" spans="2:10" x14ac:dyDescent="0.25">
      <c r="B145" s="181" t="str">
        <f>IF(ISERROR(MATCH($J145,'1 - Project Details and Scoring'!$B$18:$B$500,0)),"",INDEX('1 - Project Details and Scoring'!$B$18:$B$500,MATCH($J145,'1 - Project Details and Scoring'!$B$18:$B$500,0)))&amp;""</f>
        <v/>
      </c>
      <c r="C145" s="181" t="str">
        <f>IF(ISERROR(MATCH($J145,'1 - Project Details and Scoring'!$B$18:$B$500,0)),"",INDEX('1 - Project Details and Scoring'!$C$18:$C$500,MATCH($J145,'1 - Project Details and Scoring'!$B$18:$B$500,0)))&amp;""</f>
        <v/>
      </c>
      <c r="D145" s="181" t="str">
        <f>IF(ISERROR(MATCH($J145,'1 - Project Details and Scoring'!$B$18:$B$500,0)),"",INDEX('1 - Project Details and Scoring'!$D$18:$D$500,MATCH($J145,'1 - Project Details and Scoring'!$B$18:$B$500,0)))&amp;""</f>
        <v/>
      </c>
      <c r="E145" s="49"/>
      <c r="F145" s="63" t="str">
        <f>IF(SUMIF('2 - Planting Details'!$B:$B,B145,'2 - Planting Details'!$X:$X)&gt;0,SUMIF('2 - Planting Details'!$B:$B,$B145,'2 - Planting Details'!$X:$X),"")</f>
        <v/>
      </c>
      <c r="G145" s="49"/>
      <c r="H145" s="49" t="str">
        <f t="shared" si="5"/>
        <v/>
      </c>
      <c r="I145" s="77" t="str">
        <f t="shared" si="4"/>
        <v/>
      </c>
      <c r="J145" s="182">
        <v>132</v>
      </c>
    </row>
    <row r="146" spans="2:10" x14ac:dyDescent="0.25">
      <c r="B146" s="181" t="str">
        <f>IF(ISERROR(MATCH($J146,'1 - Project Details and Scoring'!$B$18:$B$500,0)),"",INDEX('1 - Project Details and Scoring'!$B$18:$B$500,MATCH($J146,'1 - Project Details and Scoring'!$B$18:$B$500,0)))&amp;""</f>
        <v/>
      </c>
      <c r="C146" s="181" t="str">
        <f>IF(ISERROR(MATCH($J146,'1 - Project Details and Scoring'!$B$18:$B$500,0)),"",INDEX('1 - Project Details and Scoring'!$C$18:$C$500,MATCH($J146,'1 - Project Details and Scoring'!$B$18:$B$500,0)))&amp;""</f>
        <v/>
      </c>
      <c r="D146" s="181" t="str">
        <f>IF(ISERROR(MATCH($J146,'1 - Project Details and Scoring'!$B$18:$B$500,0)),"",INDEX('1 - Project Details and Scoring'!$D$18:$D$500,MATCH($J146,'1 - Project Details and Scoring'!$B$18:$B$500,0)))&amp;""</f>
        <v/>
      </c>
      <c r="E146" s="49"/>
      <c r="F146" s="63" t="str">
        <f>IF(SUMIF('2 - Planting Details'!$B:$B,B146,'2 - Planting Details'!$X:$X)&gt;0,SUMIF('2 - Planting Details'!$B:$B,$B146,'2 - Planting Details'!$X:$X),"")</f>
        <v/>
      </c>
      <c r="G146" s="49"/>
      <c r="H146" s="49" t="str">
        <f t="shared" si="5"/>
        <v/>
      </c>
      <c r="I146" s="77" t="str">
        <f t="shared" si="4"/>
        <v/>
      </c>
      <c r="J146" s="182">
        <v>133</v>
      </c>
    </row>
    <row r="147" spans="2:10" x14ac:dyDescent="0.25">
      <c r="B147" s="181" t="str">
        <f>IF(ISERROR(MATCH($J147,'1 - Project Details and Scoring'!$B$18:$B$500,0)),"",INDEX('1 - Project Details and Scoring'!$B$18:$B$500,MATCH($J147,'1 - Project Details and Scoring'!$B$18:$B$500,0)))&amp;""</f>
        <v/>
      </c>
      <c r="C147" s="181" t="str">
        <f>IF(ISERROR(MATCH($J147,'1 - Project Details and Scoring'!$B$18:$B$500,0)),"",INDEX('1 - Project Details and Scoring'!$C$18:$C$500,MATCH($J147,'1 - Project Details and Scoring'!$B$18:$B$500,0)))&amp;""</f>
        <v/>
      </c>
      <c r="D147" s="181" t="str">
        <f>IF(ISERROR(MATCH($J147,'1 - Project Details and Scoring'!$B$18:$B$500,0)),"",INDEX('1 - Project Details and Scoring'!$D$18:$D$500,MATCH($J147,'1 - Project Details and Scoring'!$B$18:$B$500,0)))&amp;""</f>
        <v/>
      </c>
      <c r="E147" s="49"/>
      <c r="F147" s="63" t="str">
        <f>IF(SUMIF('2 - Planting Details'!$B:$B,B147,'2 - Planting Details'!$X:$X)&gt;0,SUMIF('2 - Planting Details'!$B:$B,$B147,'2 - Planting Details'!$X:$X),"")</f>
        <v/>
      </c>
      <c r="G147" s="49"/>
      <c r="H147" s="49" t="str">
        <f t="shared" si="5"/>
        <v/>
      </c>
      <c r="I147" s="77" t="str">
        <f t="shared" si="4"/>
        <v/>
      </c>
      <c r="J147" s="182">
        <v>134</v>
      </c>
    </row>
    <row r="148" spans="2:10" x14ac:dyDescent="0.25">
      <c r="B148" s="181" t="str">
        <f>IF(ISERROR(MATCH($J148,'1 - Project Details and Scoring'!$B$18:$B$500,0)),"",INDEX('1 - Project Details and Scoring'!$B$18:$B$500,MATCH($J148,'1 - Project Details and Scoring'!$B$18:$B$500,0)))&amp;""</f>
        <v/>
      </c>
      <c r="C148" s="181" t="str">
        <f>IF(ISERROR(MATCH($J148,'1 - Project Details and Scoring'!$B$18:$B$500,0)),"",INDEX('1 - Project Details and Scoring'!$C$18:$C$500,MATCH($J148,'1 - Project Details and Scoring'!$B$18:$B$500,0)))&amp;""</f>
        <v/>
      </c>
      <c r="D148" s="181" t="str">
        <f>IF(ISERROR(MATCH($J148,'1 - Project Details and Scoring'!$B$18:$B$500,0)),"",INDEX('1 - Project Details and Scoring'!$D$18:$D$500,MATCH($J148,'1 - Project Details and Scoring'!$B$18:$B$500,0)))&amp;""</f>
        <v/>
      </c>
      <c r="E148" s="49"/>
      <c r="F148" s="63" t="str">
        <f>IF(SUMIF('2 - Planting Details'!$B:$B,B148,'2 - Planting Details'!$X:$X)&gt;0,SUMIF('2 - Planting Details'!$B:$B,$B148,'2 - Planting Details'!$X:$X),"")</f>
        <v/>
      </c>
      <c r="G148" s="49"/>
      <c r="H148" s="49" t="str">
        <f t="shared" si="5"/>
        <v/>
      </c>
      <c r="I148" s="77" t="str">
        <f t="shared" si="4"/>
        <v/>
      </c>
      <c r="J148" s="182">
        <v>135</v>
      </c>
    </row>
    <row r="149" spans="2:10" x14ac:dyDescent="0.25">
      <c r="B149" s="181" t="str">
        <f>IF(ISERROR(MATCH($J149,'1 - Project Details and Scoring'!$B$18:$B$500,0)),"",INDEX('1 - Project Details and Scoring'!$B$18:$B$500,MATCH($J149,'1 - Project Details and Scoring'!$B$18:$B$500,0)))&amp;""</f>
        <v/>
      </c>
      <c r="C149" s="181" t="str">
        <f>IF(ISERROR(MATCH($J149,'1 - Project Details and Scoring'!$B$18:$B$500,0)),"",INDEX('1 - Project Details and Scoring'!$C$18:$C$500,MATCH($J149,'1 - Project Details and Scoring'!$B$18:$B$500,0)))&amp;""</f>
        <v/>
      </c>
      <c r="D149" s="181" t="str">
        <f>IF(ISERROR(MATCH($J149,'1 - Project Details and Scoring'!$B$18:$B$500,0)),"",INDEX('1 - Project Details and Scoring'!$D$18:$D$500,MATCH($J149,'1 - Project Details and Scoring'!$B$18:$B$500,0)))&amp;""</f>
        <v/>
      </c>
      <c r="E149" s="49"/>
      <c r="F149" s="63" t="str">
        <f>IF(SUMIF('2 - Planting Details'!$B:$B,B149,'2 - Planting Details'!$X:$X)&gt;0,SUMIF('2 - Planting Details'!$B:$B,$B149,'2 - Planting Details'!$X:$X),"")</f>
        <v/>
      </c>
      <c r="G149" s="49"/>
      <c r="H149" s="49" t="str">
        <f t="shared" si="5"/>
        <v/>
      </c>
      <c r="I149" s="77" t="str">
        <f t="shared" ref="I149:I212" si="6">IFERROR(IF(AND(G149="",F149=""),"",
IF(AND(G149=0,F149&gt;0),0.5,
IF(G149&gt;F149,"Grant requested too high",
IF(G149&lt;=F149,G149/(2*F149),"")))),"")</f>
        <v/>
      </c>
      <c r="J149" s="182">
        <v>136</v>
      </c>
    </row>
    <row r="150" spans="2:10" x14ac:dyDescent="0.25">
      <c r="B150" s="181" t="str">
        <f>IF(ISERROR(MATCH($J150,'1 - Project Details and Scoring'!$B$18:$B$500,0)),"",INDEX('1 - Project Details and Scoring'!$B$18:$B$500,MATCH($J150,'1 - Project Details and Scoring'!$B$18:$B$500,0)))&amp;""</f>
        <v/>
      </c>
      <c r="C150" s="181" t="str">
        <f>IF(ISERROR(MATCH($J150,'1 - Project Details and Scoring'!$B$18:$B$500,0)),"",INDEX('1 - Project Details and Scoring'!$C$18:$C$500,MATCH($J150,'1 - Project Details and Scoring'!$B$18:$B$500,0)))&amp;""</f>
        <v/>
      </c>
      <c r="D150" s="181" t="str">
        <f>IF(ISERROR(MATCH($J150,'1 - Project Details and Scoring'!$B$18:$B$500,0)),"",INDEX('1 - Project Details and Scoring'!$D$18:$D$500,MATCH($J150,'1 - Project Details and Scoring'!$B$18:$B$500,0)))&amp;""</f>
        <v/>
      </c>
      <c r="E150" s="49"/>
      <c r="F150" s="63" t="str">
        <f>IF(SUMIF('2 - Planting Details'!$B:$B,B150,'2 - Planting Details'!$X:$X)&gt;0,SUMIF('2 - Planting Details'!$B:$B,$B150,'2 - Planting Details'!$X:$X),"")</f>
        <v/>
      </c>
      <c r="G150" s="49"/>
      <c r="H150" s="49" t="str">
        <f t="shared" si="5"/>
        <v/>
      </c>
      <c r="I150" s="77" t="str">
        <f t="shared" si="6"/>
        <v/>
      </c>
      <c r="J150" s="182">
        <v>137</v>
      </c>
    </row>
    <row r="151" spans="2:10" x14ac:dyDescent="0.25">
      <c r="B151" s="181" t="str">
        <f>IF(ISERROR(MATCH($J151,'1 - Project Details and Scoring'!$B$18:$B$500,0)),"",INDEX('1 - Project Details and Scoring'!$B$18:$B$500,MATCH($J151,'1 - Project Details and Scoring'!$B$18:$B$500,0)))&amp;""</f>
        <v/>
      </c>
      <c r="C151" s="181" t="str">
        <f>IF(ISERROR(MATCH($J151,'1 - Project Details and Scoring'!$B$18:$B$500,0)),"",INDEX('1 - Project Details and Scoring'!$C$18:$C$500,MATCH($J151,'1 - Project Details and Scoring'!$B$18:$B$500,0)))&amp;""</f>
        <v/>
      </c>
      <c r="D151" s="181" t="str">
        <f>IF(ISERROR(MATCH($J151,'1 - Project Details and Scoring'!$B$18:$B$500,0)),"",INDEX('1 - Project Details and Scoring'!$D$18:$D$500,MATCH($J151,'1 - Project Details and Scoring'!$B$18:$B$500,0)))&amp;""</f>
        <v/>
      </c>
      <c r="E151" s="49"/>
      <c r="F151" s="63" t="str">
        <f>IF(SUMIF('2 - Planting Details'!$B:$B,B151,'2 - Planting Details'!$X:$X)&gt;0,SUMIF('2 - Planting Details'!$B:$B,$B151,'2 - Planting Details'!$X:$X),"")</f>
        <v/>
      </c>
      <c r="G151" s="49"/>
      <c r="H151" s="49" t="str">
        <f t="shared" si="5"/>
        <v/>
      </c>
      <c r="I151" s="77" t="str">
        <f t="shared" si="6"/>
        <v/>
      </c>
      <c r="J151" s="182">
        <v>138</v>
      </c>
    </row>
    <row r="152" spans="2:10" x14ac:dyDescent="0.25">
      <c r="B152" s="181" t="str">
        <f>IF(ISERROR(MATCH($J152,'1 - Project Details and Scoring'!$B$18:$B$500,0)),"",INDEX('1 - Project Details and Scoring'!$B$18:$B$500,MATCH($J152,'1 - Project Details and Scoring'!$B$18:$B$500,0)))&amp;""</f>
        <v/>
      </c>
      <c r="C152" s="181" t="str">
        <f>IF(ISERROR(MATCH($J152,'1 - Project Details and Scoring'!$B$18:$B$500,0)),"",INDEX('1 - Project Details and Scoring'!$C$18:$C$500,MATCH($J152,'1 - Project Details and Scoring'!$B$18:$B$500,0)))&amp;""</f>
        <v/>
      </c>
      <c r="D152" s="181" t="str">
        <f>IF(ISERROR(MATCH($J152,'1 - Project Details and Scoring'!$B$18:$B$500,0)),"",INDEX('1 - Project Details and Scoring'!$D$18:$D$500,MATCH($J152,'1 - Project Details and Scoring'!$B$18:$B$500,0)))&amp;""</f>
        <v/>
      </c>
      <c r="E152" s="49"/>
      <c r="F152" s="63" t="str">
        <f>IF(SUMIF('2 - Planting Details'!$B:$B,B152,'2 - Planting Details'!$X:$X)&gt;0,SUMIF('2 - Planting Details'!$B:$B,$B152,'2 - Planting Details'!$X:$X),"")</f>
        <v/>
      </c>
      <c r="G152" s="49"/>
      <c r="H152" s="49" t="str">
        <f t="shared" si="5"/>
        <v/>
      </c>
      <c r="I152" s="77" t="str">
        <f t="shared" si="6"/>
        <v/>
      </c>
      <c r="J152" s="182">
        <v>139</v>
      </c>
    </row>
    <row r="153" spans="2:10" x14ac:dyDescent="0.25">
      <c r="B153" s="181" t="str">
        <f>IF(ISERROR(MATCH($J153,'1 - Project Details and Scoring'!$B$18:$B$500,0)),"",INDEX('1 - Project Details and Scoring'!$B$18:$B$500,MATCH($J153,'1 - Project Details and Scoring'!$B$18:$B$500,0)))&amp;""</f>
        <v/>
      </c>
      <c r="C153" s="181" t="str">
        <f>IF(ISERROR(MATCH($J153,'1 - Project Details and Scoring'!$B$18:$B$500,0)),"",INDEX('1 - Project Details and Scoring'!$C$18:$C$500,MATCH($J153,'1 - Project Details and Scoring'!$B$18:$B$500,0)))&amp;""</f>
        <v/>
      </c>
      <c r="D153" s="181" t="str">
        <f>IF(ISERROR(MATCH($J153,'1 - Project Details and Scoring'!$B$18:$B$500,0)),"",INDEX('1 - Project Details and Scoring'!$D$18:$D$500,MATCH($J153,'1 - Project Details and Scoring'!$B$18:$B$500,0)))&amp;""</f>
        <v/>
      </c>
      <c r="E153" s="49"/>
      <c r="F153" s="63" t="str">
        <f>IF(SUMIF('2 - Planting Details'!$B:$B,B153,'2 - Planting Details'!$X:$X)&gt;0,SUMIF('2 - Planting Details'!$B:$B,$B153,'2 - Planting Details'!$X:$X),"")</f>
        <v/>
      </c>
      <c r="G153" s="49"/>
      <c r="H153" s="49" t="str">
        <f t="shared" si="5"/>
        <v/>
      </c>
      <c r="I153" s="77" t="str">
        <f t="shared" si="6"/>
        <v/>
      </c>
      <c r="J153" s="182">
        <v>140</v>
      </c>
    </row>
    <row r="154" spans="2:10" x14ac:dyDescent="0.25">
      <c r="B154" s="181" t="str">
        <f>IF(ISERROR(MATCH($J154,'1 - Project Details and Scoring'!$B$18:$B$500,0)),"",INDEX('1 - Project Details and Scoring'!$B$18:$B$500,MATCH($J154,'1 - Project Details and Scoring'!$B$18:$B$500,0)))&amp;""</f>
        <v/>
      </c>
      <c r="C154" s="181" t="str">
        <f>IF(ISERROR(MATCH($J154,'1 - Project Details and Scoring'!$B$18:$B$500,0)),"",INDEX('1 - Project Details and Scoring'!$C$18:$C$500,MATCH($J154,'1 - Project Details and Scoring'!$B$18:$B$500,0)))&amp;""</f>
        <v/>
      </c>
      <c r="D154" s="181" t="str">
        <f>IF(ISERROR(MATCH($J154,'1 - Project Details and Scoring'!$B$18:$B$500,0)),"",INDEX('1 - Project Details and Scoring'!$D$18:$D$500,MATCH($J154,'1 - Project Details and Scoring'!$B$18:$B$500,0)))&amp;""</f>
        <v/>
      </c>
      <c r="E154" s="49"/>
      <c r="F154" s="63" t="str">
        <f>IF(SUMIF('2 - Planting Details'!$B:$B,B154,'2 - Planting Details'!$X:$X)&gt;0,SUMIF('2 - Planting Details'!$B:$B,$B154,'2 - Planting Details'!$X:$X),"")</f>
        <v/>
      </c>
      <c r="G154" s="49"/>
      <c r="H154" s="49" t="str">
        <f t="shared" si="5"/>
        <v/>
      </c>
      <c r="I154" s="77" t="str">
        <f t="shared" si="6"/>
        <v/>
      </c>
      <c r="J154" s="182">
        <v>141</v>
      </c>
    </row>
    <row r="155" spans="2:10" x14ac:dyDescent="0.25">
      <c r="B155" s="181" t="str">
        <f>IF(ISERROR(MATCH($J155,'1 - Project Details and Scoring'!$B$18:$B$500,0)),"",INDEX('1 - Project Details and Scoring'!$B$18:$B$500,MATCH($J155,'1 - Project Details and Scoring'!$B$18:$B$500,0)))&amp;""</f>
        <v/>
      </c>
      <c r="C155" s="181" t="str">
        <f>IF(ISERROR(MATCH($J155,'1 - Project Details and Scoring'!$B$18:$B$500,0)),"",INDEX('1 - Project Details and Scoring'!$C$18:$C$500,MATCH($J155,'1 - Project Details and Scoring'!$B$18:$B$500,0)))&amp;""</f>
        <v/>
      </c>
      <c r="D155" s="181" t="str">
        <f>IF(ISERROR(MATCH($J155,'1 - Project Details and Scoring'!$B$18:$B$500,0)),"",INDEX('1 - Project Details and Scoring'!$D$18:$D$500,MATCH($J155,'1 - Project Details and Scoring'!$B$18:$B$500,0)))&amp;""</f>
        <v/>
      </c>
      <c r="E155" s="49"/>
      <c r="F155" s="63" t="str">
        <f>IF(SUMIF('2 - Planting Details'!$B:$B,B155,'2 - Planting Details'!$X:$X)&gt;0,SUMIF('2 - Planting Details'!$B:$B,$B155,'2 - Planting Details'!$X:$X),"")</f>
        <v/>
      </c>
      <c r="G155" s="49"/>
      <c r="H155" s="49" t="str">
        <f t="shared" si="5"/>
        <v/>
      </c>
      <c r="I155" s="77" t="str">
        <f t="shared" si="6"/>
        <v/>
      </c>
      <c r="J155" s="182">
        <v>142</v>
      </c>
    </row>
    <row r="156" spans="2:10" x14ac:dyDescent="0.25">
      <c r="B156" s="181" t="str">
        <f>IF(ISERROR(MATCH($J156,'1 - Project Details and Scoring'!$B$18:$B$500,0)),"",INDEX('1 - Project Details and Scoring'!$B$18:$B$500,MATCH($J156,'1 - Project Details and Scoring'!$B$18:$B$500,0)))&amp;""</f>
        <v/>
      </c>
      <c r="C156" s="181" t="str">
        <f>IF(ISERROR(MATCH($J156,'1 - Project Details and Scoring'!$B$18:$B$500,0)),"",INDEX('1 - Project Details and Scoring'!$C$18:$C$500,MATCH($J156,'1 - Project Details and Scoring'!$B$18:$B$500,0)))&amp;""</f>
        <v/>
      </c>
      <c r="D156" s="181" t="str">
        <f>IF(ISERROR(MATCH($J156,'1 - Project Details and Scoring'!$B$18:$B$500,0)),"",INDEX('1 - Project Details and Scoring'!$D$18:$D$500,MATCH($J156,'1 - Project Details and Scoring'!$B$18:$B$500,0)))&amp;""</f>
        <v/>
      </c>
      <c r="E156" s="49"/>
      <c r="F156" s="63" t="str">
        <f>IF(SUMIF('2 - Planting Details'!$B:$B,B156,'2 - Planting Details'!$X:$X)&gt;0,SUMIF('2 - Planting Details'!$B:$B,$B156,'2 - Planting Details'!$X:$X),"")</f>
        <v/>
      </c>
      <c r="G156" s="49"/>
      <c r="H156" s="49" t="str">
        <f t="shared" si="5"/>
        <v/>
      </c>
      <c r="I156" s="77" t="str">
        <f t="shared" si="6"/>
        <v/>
      </c>
      <c r="J156" s="182">
        <v>143</v>
      </c>
    </row>
    <row r="157" spans="2:10" x14ac:dyDescent="0.25">
      <c r="B157" s="181" t="str">
        <f>IF(ISERROR(MATCH($J157,'1 - Project Details and Scoring'!$B$18:$B$500,0)),"",INDEX('1 - Project Details and Scoring'!$B$18:$B$500,MATCH($J157,'1 - Project Details and Scoring'!$B$18:$B$500,0)))&amp;""</f>
        <v/>
      </c>
      <c r="C157" s="181" t="str">
        <f>IF(ISERROR(MATCH($J157,'1 - Project Details and Scoring'!$B$18:$B$500,0)),"",INDEX('1 - Project Details and Scoring'!$C$18:$C$500,MATCH($J157,'1 - Project Details and Scoring'!$B$18:$B$500,0)))&amp;""</f>
        <v/>
      </c>
      <c r="D157" s="181" t="str">
        <f>IF(ISERROR(MATCH($J157,'1 - Project Details and Scoring'!$B$18:$B$500,0)),"",INDEX('1 - Project Details and Scoring'!$D$18:$D$500,MATCH($J157,'1 - Project Details and Scoring'!$B$18:$B$500,0)))&amp;""</f>
        <v/>
      </c>
      <c r="E157" s="49"/>
      <c r="F157" s="63" t="str">
        <f>IF(SUMIF('2 - Planting Details'!$B:$B,B157,'2 - Planting Details'!$X:$X)&gt;0,SUMIF('2 - Planting Details'!$B:$B,$B157,'2 - Planting Details'!$X:$X),"")</f>
        <v/>
      </c>
      <c r="G157" s="49"/>
      <c r="H157" s="49" t="str">
        <f t="shared" si="5"/>
        <v/>
      </c>
      <c r="I157" s="77" t="str">
        <f t="shared" si="6"/>
        <v/>
      </c>
      <c r="J157" s="182">
        <v>144</v>
      </c>
    </row>
    <row r="158" spans="2:10" x14ac:dyDescent="0.25">
      <c r="B158" s="181" t="str">
        <f>IF(ISERROR(MATCH($J158,'1 - Project Details and Scoring'!$B$18:$B$500,0)),"",INDEX('1 - Project Details and Scoring'!$B$18:$B$500,MATCH($J158,'1 - Project Details and Scoring'!$B$18:$B$500,0)))&amp;""</f>
        <v/>
      </c>
      <c r="C158" s="181" t="str">
        <f>IF(ISERROR(MATCH($J158,'1 - Project Details and Scoring'!$B$18:$B$500,0)),"",INDEX('1 - Project Details and Scoring'!$C$18:$C$500,MATCH($J158,'1 - Project Details and Scoring'!$B$18:$B$500,0)))&amp;""</f>
        <v/>
      </c>
      <c r="D158" s="181" t="str">
        <f>IF(ISERROR(MATCH($J158,'1 - Project Details and Scoring'!$B$18:$B$500,0)),"",INDEX('1 - Project Details and Scoring'!$D$18:$D$500,MATCH($J158,'1 - Project Details and Scoring'!$B$18:$B$500,0)))&amp;""</f>
        <v/>
      </c>
      <c r="E158" s="49"/>
      <c r="F158" s="63" t="str">
        <f>IF(SUMIF('2 - Planting Details'!$B:$B,B158,'2 - Planting Details'!$X:$X)&gt;0,SUMIF('2 - Planting Details'!$B:$B,$B158,'2 - Planting Details'!$X:$X),"")</f>
        <v/>
      </c>
      <c r="G158" s="49"/>
      <c r="H158" s="49" t="str">
        <f t="shared" si="5"/>
        <v/>
      </c>
      <c r="I158" s="77" t="str">
        <f t="shared" si="6"/>
        <v/>
      </c>
      <c r="J158" s="182">
        <v>145</v>
      </c>
    </row>
    <row r="159" spans="2:10" x14ac:dyDescent="0.25">
      <c r="B159" s="181" t="str">
        <f>IF(ISERROR(MATCH($J159,'1 - Project Details and Scoring'!$B$18:$B$500,0)),"",INDEX('1 - Project Details and Scoring'!$B$18:$B$500,MATCH($J159,'1 - Project Details and Scoring'!$B$18:$B$500,0)))&amp;""</f>
        <v/>
      </c>
      <c r="C159" s="181" t="str">
        <f>IF(ISERROR(MATCH($J159,'1 - Project Details and Scoring'!$B$18:$B$500,0)),"",INDEX('1 - Project Details and Scoring'!$C$18:$C$500,MATCH($J159,'1 - Project Details and Scoring'!$B$18:$B$500,0)))&amp;""</f>
        <v/>
      </c>
      <c r="D159" s="181" t="str">
        <f>IF(ISERROR(MATCH($J159,'1 - Project Details and Scoring'!$B$18:$B$500,0)),"",INDEX('1 - Project Details and Scoring'!$D$18:$D$500,MATCH($J159,'1 - Project Details and Scoring'!$B$18:$B$500,0)))&amp;""</f>
        <v/>
      </c>
      <c r="E159" s="49"/>
      <c r="F159" s="63" t="str">
        <f>IF(SUMIF('2 - Planting Details'!$B:$B,B159,'2 - Planting Details'!$X:$X)&gt;0,SUMIF('2 - Planting Details'!$B:$B,$B159,'2 - Planting Details'!$X:$X),"")</f>
        <v/>
      </c>
      <c r="G159" s="49"/>
      <c r="H159" s="49" t="str">
        <f t="shared" si="5"/>
        <v/>
      </c>
      <c r="I159" s="77" t="str">
        <f t="shared" si="6"/>
        <v/>
      </c>
      <c r="J159" s="182">
        <v>146</v>
      </c>
    </row>
    <row r="160" spans="2:10" x14ac:dyDescent="0.25">
      <c r="B160" s="181" t="str">
        <f>IF(ISERROR(MATCH($J160,'1 - Project Details and Scoring'!$B$18:$B$500,0)),"",INDEX('1 - Project Details and Scoring'!$B$18:$B$500,MATCH($J160,'1 - Project Details and Scoring'!$B$18:$B$500,0)))&amp;""</f>
        <v/>
      </c>
      <c r="C160" s="181" t="str">
        <f>IF(ISERROR(MATCH($J160,'1 - Project Details and Scoring'!$B$18:$B$500,0)),"",INDEX('1 - Project Details and Scoring'!$C$18:$C$500,MATCH($J160,'1 - Project Details and Scoring'!$B$18:$B$500,0)))&amp;""</f>
        <v/>
      </c>
      <c r="D160" s="181" t="str">
        <f>IF(ISERROR(MATCH($J160,'1 - Project Details and Scoring'!$B$18:$B$500,0)),"",INDEX('1 - Project Details and Scoring'!$D$18:$D$500,MATCH($J160,'1 - Project Details and Scoring'!$B$18:$B$500,0)))&amp;""</f>
        <v/>
      </c>
      <c r="E160" s="49"/>
      <c r="F160" s="63" t="str">
        <f>IF(SUMIF('2 - Planting Details'!$B:$B,B160,'2 - Planting Details'!$X:$X)&gt;0,SUMIF('2 - Planting Details'!$B:$B,$B160,'2 - Planting Details'!$X:$X),"")</f>
        <v/>
      </c>
      <c r="G160" s="49"/>
      <c r="H160" s="49" t="str">
        <f t="shared" si="5"/>
        <v/>
      </c>
      <c r="I160" s="77" t="str">
        <f t="shared" si="6"/>
        <v/>
      </c>
      <c r="J160" s="182">
        <v>147</v>
      </c>
    </row>
    <row r="161" spans="2:10" x14ac:dyDescent="0.25">
      <c r="B161" s="181" t="str">
        <f>IF(ISERROR(MATCH($J161,'1 - Project Details and Scoring'!$B$18:$B$500,0)),"",INDEX('1 - Project Details and Scoring'!$B$18:$B$500,MATCH($J161,'1 - Project Details and Scoring'!$B$18:$B$500,0)))&amp;""</f>
        <v/>
      </c>
      <c r="C161" s="181" t="str">
        <f>IF(ISERROR(MATCH($J161,'1 - Project Details and Scoring'!$B$18:$B$500,0)),"",INDEX('1 - Project Details and Scoring'!$C$18:$C$500,MATCH($J161,'1 - Project Details and Scoring'!$B$18:$B$500,0)))&amp;""</f>
        <v/>
      </c>
      <c r="D161" s="181" t="str">
        <f>IF(ISERROR(MATCH($J161,'1 - Project Details and Scoring'!$B$18:$B$500,0)),"",INDEX('1 - Project Details and Scoring'!$D$18:$D$500,MATCH($J161,'1 - Project Details and Scoring'!$B$18:$B$500,0)))&amp;""</f>
        <v/>
      </c>
      <c r="E161" s="49"/>
      <c r="F161" s="63" t="str">
        <f>IF(SUMIF('2 - Planting Details'!$B:$B,B161,'2 - Planting Details'!$X:$X)&gt;0,SUMIF('2 - Planting Details'!$B:$B,$B161,'2 - Planting Details'!$X:$X),"")</f>
        <v/>
      </c>
      <c r="G161" s="49"/>
      <c r="H161" s="49" t="str">
        <f t="shared" si="5"/>
        <v/>
      </c>
      <c r="I161" s="77" t="str">
        <f t="shared" si="6"/>
        <v/>
      </c>
      <c r="J161" s="182">
        <v>148</v>
      </c>
    </row>
    <row r="162" spans="2:10" x14ac:dyDescent="0.25">
      <c r="B162" s="181" t="str">
        <f>IF(ISERROR(MATCH($J162,'1 - Project Details and Scoring'!$B$18:$B$500,0)),"",INDEX('1 - Project Details and Scoring'!$B$18:$B$500,MATCH($J162,'1 - Project Details and Scoring'!$B$18:$B$500,0)))&amp;""</f>
        <v/>
      </c>
      <c r="C162" s="181" t="str">
        <f>IF(ISERROR(MATCH($J162,'1 - Project Details and Scoring'!$B$18:$B$500,0)),"",INDEX('1 - Project Details and Scoring'!$C$18:$C$500,MATCH($J162,'1 - Project Details and Scoring'!$B$18:$B$500,0)))&amp;""</f>
        <v/>
      </c>
      <c r="D162" s="181" t="str">
        <f>IF(ISERROR(MATCH($J162,'1 - Project Details and Scoring'!$B$18:$B$500,0)),"",INDEX('1 - Project Details and Scoring'!$D$18:$D$500,MATCH($J162,'1 - Project Details and Scoring'!$B$18:$B$500,0)))&amp;""</f>
        <v/>
      </c>
      <c r="E162" s="49"/>
      <c r="F162" s="63" t="str">
        <f>IF(SUMIF('2 - Planting Details'!$B:$B,B162,'2 - Planting Details'!$X:$X)&gt;0,SUMIF('2 - Planting Details'!$B:$B,$B162,'2 - Planting Details'!$X:$X),"")</f>
        <v/>
      </c>
      <c r="G162" s="49"/>
      <c r="H162" s="49" t="str">
        <f t="shared" si="5"/>
        <v/>
      </c>
      <c r="I162" s="77" t="str">
        <f t="shared" si="6"/>
        <v/>
      </c>
      <c r="J162" s="182">
        <v>149</v>
      </c>
    </row>
    <row r="163" spans="2:10" x14ac:dyDescent="0.25">
      <c r="B163" s="181" t="str">
        <f>IF(ISERROR(MATCH($J163,'1 - Project Details and Scoring'!$B$18:$B$500,0)),"",INDEX('1 - Project Details and Scoring'!$B$18:$B$500,MATCH($J163,'1 - Project Details and Scoring'!$B$18:$B$500,0)))&amp;""</f>
        <v/>
      </c>
      <c r="C163" s="181" t="str">
        <f>IF(ISERROR(MATCH($J163,'1 - Project Details and Scoring'!$B$18:$B$500,0)),"",INDEX('1 - Project Details and Scoring'!$C$18:$C$500,MATCH($J163,'1 - Project Details and Scoring'!$B$18:$B$500,0)))&amp;""</f>
        <v/>
      </c>
      <c r="D163" s="181" t="str">
        <f>IF(ISERROR(MATCH($J163,'1 - Project Details and Scoring'!$B$18:$B$500,0)),"",INDEX('1 - Project Details and Scoring'!$D$18:$D$500,MATCH($J163,'1 - Project Details and Scoring'!$B$18:$B$500,0)))&amp;""</f>
        <v/>
      </c>
      <c r="E163" s="49"/>
      <c r="F163" s="63" t="str">
        <f>IF(SUMIF('2 - Planting Details'!$B:$B,B163,'2 - Planting Details'!$X:$X)&gt;0,SUMIF('2 - Planting Details'!$B:$B,$B163,'2 - Planting Details'!$X:$X),"")</f>
        <v/>
      </c>
      <c r="G163" s="49"/>
      <c r="H163" s="49" t="str">
        <f t="shared" si="5"/>
        <v/>
      </c>
      <c r="I163" s="77" t="str">
        <f t="shared" si="6"/>
        <v/>
      </c>
      <c r="J163" s="182">
        <v>150</v>
      </c>
    </row>
    <row r="164" spans="2:10" x14ac:dyDescent="0.25">
      <c r="B164" s="181" t="str">
        <f>IF(ISERROR(MATCH($J164,'1 - Project Details and Scoring'!$B$18:$B$500,0)),"",INDEX('1 - Project Details and Scoring'!$B$18:$B$500,MATCH($J164,'1 - Project Details and Scoring'!$B$18:$B$500,0)))&amp;""</f>
        <v/>
      </c>
      <c r="C164" s="181" t="str">
        <f>IF(ISERROR(MATCH($J164,'1 - Project Details and Scoring'!$B$18:$B$500,0)),"",INDEX('1 - Project Details and Scoring'!$C$18:$C$500,MATCH($J164,'1 - Project Details and Scoring'!$B$18:$B$500,0)))&amp;""</f>
        <v/>
      </c>
      <c r="D164" s="181" t="str">
        <f>IF(ISERROR(MATCH($J164,'1 - Project Details and Scoring'!$B$18:$B$500,0)),"",INDEX('1 - Project Details and Scoring'!$D$18:$D$500,MATCH($J164,'1 - Project Details and Scoring'!$B$18:$B$500,0)))&amp;""</f>
        <v/>
      </c>
      <c r="E164" s="49"/>
      <c r="F164" s="63" t="str">
        <f>IF(SUMIF('2 - Planting Details'!$B:$B,B164,'2 - Planting Details'!$X:$X)&gt;0,SUMIF('2 - Planting Details'!$B:$B,$B164,'2 - Planting Details'!$X:$X),"")</f>
        <v/>
      </c>
      <c r="G164" s="49"/>
      <c r="H164" s="49" t="str">
        <f t="shared" si="5"/>
        <v/>
      </c>
      <c r="I164" s="77" t="str">
        <f t="shared" si="6"/>
        <v/>
      </c>
      <c r="J164" s="182">
        <v>151</v>
      </c>
    </row>
    <row r="165" spans="2:10" x14ac:dyDescent="0.25">
      <c r="B165" s="181" t="str">
        <f>IF(ISERROR(MATCH($J165,'1 - Project Details and Scoring'!$B$18:$B$500,0)),"",INDEX('1 - Project Details and Scoring'!$B$18:$B$500,MATCH($J165,'1 - Project Details and Scoring'!$B$18:$B$500,0)))&amp;""</f>
        <v/>
      </c>
      <c r="C165" s="181" t="str">
        <f>IF(ISERROR(MATCH($J165,'1 - Project Details and Scoring'!$B$18:$B$500,0)),"",INDEX('1 - Project Details and Scoring'!$C$18:$C$500,MATCH($J165,'1 - Project Details and Scoring'!$B$18:$B$500,0)))&amp;""</f>
        <v/>
      </c>
      <c r="D165" s="181" t="str">
        <f>IF(ISERROR(MATCH($J165,'1 - Project Details and Scoring'!$B$18:$B$500,0)),"",INDEX('1 - Project Details and Scoring'!$D$18:$D$500,MATCH($J165,'1 - Project Details and Scoring'!$B$18:$B$500,0)))&amp;""</f>
        <v/>
      </c>
      <c r="E165" s="49"/>
      <c r="F165" s="63" t="str">
        <f>IF(SUMIF('2 - Planting Details'!$B:$B,B165,'2 - Planting Details'!$X:$X)&gt;0,SUMIF('2 - Planting Details'!$B:$B,$B165,'2 - Planting Details'!$X:$X),"")</f>
        <v/>
      </c>
      <c r="G165" s="49"/>
      <c r="H165" s="49" t="str">
        <f t="shared" si="5"/>
        <v/>
      </c>
      <c r="I165" s="77" t="str">
        <f t="shared" si="6"/>
        <v/>
      </c>
      <c r="J165" s="182">
        <v>152</v>
      </c>
    </row>
    <row r="166" spans="2:10" x14ac:dyDescent="0.25">
      <c r="B166" s="181" t="str">
        <f>IF(ISERROR(MATCH($J166,'1 - Project Details and Scoring'!$B$18:$B$500,0)),"",INDEX('1 - Project Details and Scoring'!$B$18:$B$500,MATCH($J166,'1 - Project Details and Scoring'!$B$18:$B$500,0)))&amp;""</f>
        <v/>
      </c>
      <c r="C166" s="181" t="str">
        <f>IF(ISERROR(MATCH($J166,'1 - Project Details and Scoring'!$B$18:$B$500,0)),"",INDEX('1 - Project Details and Scoring'!$C$18:$C$500,MATCH($J166,'1 - Project Details and Scoring'!$B$18:$B$500,0)))&amp;""</f>
        <v/>
      </c>
      <c r="D166" s="181" t="str">
        <f>IF(ISERROR(MATCH($J166,'1 - Project Details and Scoring'!$B$18:$B$500,0)),"",INDEX('1 - Project Details and Scoring'!$D$18:$D$500,MATCH($J166,'1 - Project Details and Scoring'!$B$18:$B$500,0)))&amp;""</f>
        <v/>
      </c>
      <c r="E166" s="49"/>
      <c r="F166" s="63" t="str">
        <f>IF(SUMIF('2 - Planting Details'!$B:$B,B166,'2 - Planting Details'!$X:$X)&gt;0,SUMIF('2 - Planting Details'!$B:$B,$B166,'2 - Planting Details'!$X:$X),"")</f>
        <v/>
      </c>
      <c r="G166" s="49"/>
      <c r="H166" s="49" t="str">
        <f t="shared" si="5"/>
        <v/>
      </c>
      <c r="I166" s="77" t="str">
        <f t="shared" si="6"/>
        <v/>
      </c>
      <c r="J166" s="182">
        <v>153</v>
      </c>
    </row>
    <row r="167" spans="2:10" x14ac:dyDescent="0.25">
      <c r="B167" s="181" t="str">
        <f>IF(ISERROR(MATCH($J167,'1 - Project Details and Scoring'!$B$18:$B$500,0)),"",INDEX('1 - Project Details and Scoring'!$B$18:$B$500,MATCH($J167,'1 - Project Details and Scoring'!$B$18:$B$500,0)))&amp;""</f>
        <v/>
      </c>
      <c r="C167" s="181" t="str">
        <f>IF(ISERROR(MATCH($J167,'1 - Project Details and Scoring'!$B$18:$B$500,0)),"",INDEX('1 - Project Details and Scoring'!$C$18:$C$500,MATCH($J167,'1 - Project Details and Scoring'!$B$18:$B$500,0)))&amp;""</f>
        <v/>
      </c>
      <c r="D167" s="181" t="str">
        <f>IF(ISERROR(MATCH($J167,'1 - Project Details and Scoring'!$B$18:$B$500,0)),"",INDEX('1 - Project Details and Scoring'!$D$18:$D$500,MATCH($J167,'1 - Project Details and Scoring'!$B$18:$B$500,0)))&amp;""</f>
        <v/>
      </c>
      <c r="E167" s="49"/>
      <c r="F167" s="63" t="str">
        <f>IF(SUMIF('2 - Planting Details'!$B:$B,B167,'2 - Planting Details'!$X:$X)&gt;0,SUMIF('2 - Planting Details'!$B:$B,$B167,'2 - Planting Details'!$X:$X),"")</f>
        <v/>
      </c>
      <c r="G167" s="49"/>
      <c r="H167" s="49" t="str">
        <f t="shared" si="5"/>
        <v/>
      </c>
      <c r="I167" s="77" t="str">
        <f t="shared" si="6"/>
        <v/>
      </c>
      <c r="J167" s="182">
        <v>154</v>
      </c>
    </row>
    <row r="168" spans="2:10" x14ac:dyDescent="0.25">
      <c r="B168" s="181" t="str">
        <f>IF(ISERROR(MATCH($J168,'1 - Project Details and Scoring'!$B$18:$B$500,0)),"",INDEX('1 - Project Details and Scoring'!$B$18:$B$500,MATCH($J168,'1 - Project Details and Scoring'!$B$18:$B$500,0)))&amp;""</f>
        <v/>
      </c>
      <c r="C168" s="181" t="str">
        <f>IF(ISERROR(MATCH($J168,'1 - Project Details and Scoring'!$B$18:$B$500,0)),"",INDEX('1 - Project Details and Scoring'!$C$18:$C$500,MATCH($J168,'1 - Project Details and Scoring'!$B$18:$B$500,0)))&amp;""</f>
        <v/>
      </c>
      <c r="D168" s="181" t="str">
        <f>IF(ISERROR(MATCH($J168,'1 - Project Details and Scoring'!$B$18:$B$500,0)),"",INDEX('1 - Project Details and Scoring'!$D$18:$D$500,MATCH($J168,'1 - Project Details and Scoring'!$B$18:$B$500,0)))&amp;""</f>
        <v/>
      </c>
      <c r="E168" s="49"/>
      <c r="F168" s="63" t="str">
        <f>IF(SUMIF('2 - Planting Details'!$B:$B,B168,'2 - Planting Details'!$X:$X)&gt;0,SUMIF('2 - Planting Details'!$B:$B,$B168,'2 - Planting Details'!$X:$X),"")</f>
        <v/>
      </c>
      <c r="G168" s="49"/>
      <c r="H168" s="49" t="str">
        <f t="shared" si="5"/>
        <v/>
      </c>
      <c r="I168" s="77" t="str">
        <f t="shared" si="6"/>
        <v/>
      </c>
      <c r="J168" s="182">
        <v>155</v>
      </c>
    </row>
    <row r="169" spans="2:10" x14ac:dyDescent="0.25">
      <c r="B169" s="181" t="str">
        <f>IF(ISERROR(MATCH($J169,'1 - Project Details and Scoring'!$B$18:$B$500,0)),"",INDEX('1 - Project Details and Scoring'!$B$18:$B$500,MATCH($J169,'1 - Project Details and Scoring'!$B$18:$B$500,0)))&amp;""</f>
        <v/>
      </c>
      <c r="C169" s="181" t="str">
        <f>IF(ISERROR(MATCH($J169,'1 - Project Details and Scoring'!$B$18:$B$500,0)),"",INDEX('1 - Project Details and Scoring'!$C$18:$C$500,MATCH($J169,'1 - Project Details and Scoring'!$B$18:$B$500,0)))&amp;""</f>
        <v/>
      </c>
      <c r="D169" s="181" t="str">
        <f>IF(ISERROR(MATCH($J169,'1 - Project Details and Scoring'!$B$18:$B$500,0)),"",INDEX('1 - Project Details and Scoring'!$D$18:$D$500,MATCH($J169,'1 - Project Details and Scoring'!$B$18:$B$500,0)))&amp;""</f>
        <v/>
      </c>
      <c r="E169" s="49"/>
      <c r="F169" s="63" t="str">
        <f>IF(SUMIF('2 - Planting Details'!$B:$B,B169,'2 - Planting Details'!$X:$X)&gt;0,SUMIF('2 - Planting Details'!$B:$B,$B169,'2 - Planting Details'!$X:$X),"")</f>
        <v/>
      </c>
      <c r="G169" s="49"/>
      <c r="H169" s="49" t="str">
        <f t="shared" si="5"/>
        <v/>
      </c>
      <c r="I169" s="77" t="str">
        <f t="shared" si="6"/>
        <v/>
      </c>
      <c r="J169" s="182">
        <v>156</v>
      </c>
    </row>
    <row r="170" spans="2:10" x14ac:dyDescent="0.25">
      <c r="B170" s="181" t="str">
        <f>IF(ISERROR(MATCH($J170,'1 - Project Details and Scoring'!$B$18:$B$500,0)),"",INDEX('1 - Project Details and Scoring'!$B$18:$B$500,MATCH($J170,'1 - Project Details and Scoring'!$B$18:$B$500,0)))&amp;""</f>
        <v/>
      </c>
      <c r="C170" s="181" t="str">
        <f>IF(ISERROR(MATCH($J170,'1 - Project Details and Scoring'!$B$18:$B$500,0)),"",INDEX('1 - Project Details and Scoring'!$C$18:$C$500,MATCH($J170,'1 - Project Details and Scoring'!$B$18:$B$500,0)))&amp;""</f>
        <v/>
      </c>
      <c r="D170" s="181" t="str">
        <f>IF(ISERROR(MATCH($J170,'1 - Project Details and Scoring'!$B$18:$B$500,0)),"",INDEX('1 - Project Details and Scoring'!$D$18:$D$500,MATCH($J170,'1 - Project Details and Scoring'!$B$18:$B$500,0)))&amp;""</f>
        <v/>
      </c>
      <c r="E170" s="49"/>
      <c r="F170" s="63" t="str">
        <f>IF(SUMIF('2 - Planting Details'!$B:$B,B170,'2 - Planting Details'!$X:$X)&gt;0,SUMIF('2 - Planting Details'!$B:$B,$B170,'2 - Planting Details'!$X:$X),"")</f>
        <v/>
      </c>
      <c r="G170" s="49"/>
      <c r="H170" s="49" t="str">
        <f t="shared" si="5"/>
        <v/>
      </c>
      <c r="I170" s="77" t="str">
        <f t="shared" si="6"/>
        <v/>
      </c>
      <c r="J170" s="182">
        <v>157</v>
      </c>
    </row>
    <row r="171" spans="2:10" x14ac:dyDescent="0.25">
      <c r="B171" s="181" t="str">
        <f>IF(ISERROR(MATCH($J171,'1 - Project Details and Scoring'!$B$18:$B$500,0)),"",INDEX('1 - Project Details and Scoring'!$B$18:$B$500,MATCH($J171,'1 - Project Details and Scoring'!$B$18:$B$500,0)))&amp;""</f>
        <v/>
      </c>
      <c r="C171" s="181" t="str">
        <f>IF(ISERROR(MATCH($J171,'1 - Project Details and Scoring'!$B$18:$B$500,0)),"",INDEX('1 - Project Details and Scoring'!$C$18:$C$500,MATCH($J171,'1 - Project Details and Scoring'!$B$18:$B$500,0)))&amp;""</f>
        <v/>
      </c>
      <c r="D171" s="181" t="str">
        <f>IF(ISERROR(MATCH($J171,'1 - Project Details and Scoring'!$B$18:$B$500,0)),"",INDEX('1 - Project Details and Scoring'!$D$18:$D$500,MATCH($J171,'1 - Project Details and Scoring'!$B$18:$B$500,0)))&amp;""</f>
        <v/>
      </c>
      <c r="E171" s="49"/>
      <c r="F171" s="63" t="str">
        <f>IF(SUMIF('2 - Planting Details'!$B:$B,B171,'2 - Planting Details'!$X:$X)&gt;0,SUMIF('2 - Planting Details'!$B:$B,$B171,'2 - Planting Details'!$X:$X),"")</f>
        <v/>
      </c>
      <c r="G171" s="49"/>
      <c r="H171" s="49" t="str">
        <f t="shared" si="5"/>
        <v/>
      </c>
      <c r="I171" s="77" t="str">
        <f t="shared" si="6"/>
        <v/>
      </c>
      <c r="J171" s="182">
        <v>158</v>
      </c>
    </row>
    <row r="172" spans="2:10" x14ac:dyDescent="0.25">
      <c r="B172" s="181" t="str">
        <f>IF(ISERROR(MATCH($J172,'1 - Project Details and Scoring'!$B$18:$B$500,0)),"",INDEX('1 - Project Details and Scoring'!$B$18:$B$500,MATCH($J172,'1 - Project Details and Scoring'!$B$18:$B$500,0)))&amp;""</f>
        <v/>
      </c>
      <c r="C172" s="181" t="str">
        <f>IF(ISERROR(MATCH($J172,'1 - Project Details and Scoring'!$B$18:$B$500,0)),"",INDEX('1 - Project Details and Scoring'!$C$18:$C$500,MATCH($J172,'1 - Project Details and Scoring'!$B$18:$B$500,0)))&amp;""</f>
        <v/>
      </c>
      <c r="D172" s="181" t="str">
        <f>IF(ISERROR(MATCH($J172,'1 - Project Details and Scoring'!$B$18:$B$500,0)),"",INDEX('1 - Project Details and Scoring'!$D$18:$D$500,MATCH($J172,'1 - Project Details and Scoring'!$B$18:$B$500,0)))&amp;""</f>
        <v/>
      </c>
      <c r="E172" s="49"/>
      <c r="F172" s="63" t="str">
        <f>IF(SUMIF('2 - Planting Details'!$B:$B,B172,'2 - Planting Details'!$X:$X)&gt;0,SUMIF('2 - Planting Details'!$B:$B,$B172,'2 - Planting Details'!$X:$X),"")</f>
        <v/>
      </c>
      <c r="G172" s="49"/>
      <c r="H172" s="49" t="str">
        <f t="shared" si="5"/>
        <v/>
      </c>
      <c r="I172" s="77" t="str">
        <f t="shared" si="6"/>
        <v/>
      </c>
      <c r="J172" s="182">
        <v>159</v>
      </c>
    </row>
    <row r="173" spans="2:10" x14ac:dyDescent="0.25">
      <c r="B173" s="181" t="str">
        <f>IF(ISERROR(MATCH($J173,'1 - Project Details and Scoring'!$B$18:$B$500,0)),"",INDEX('1 - Project Details and Scoring'!$B$18:$B$500,MATCH($J173,'1 - Project Details and Scoring'!$B$18:$B$500,0)))&amp;""</f>
        <v/>
      </c>
      <c r="C173" s="181" t="str">
        <f>IF(ISERROR(MATCH($J173,'1 - Project Details and Scoring'!$B$18:$B$500,0)),"",INDEX('1 - Project Details and Scoring'!$C$18:$C$500,MATCH($J173,'1 - Project Details and Scoring'!$B$18:$B$500,0)))&amp;""</f>
        <v/>
      </c>
      <c r="D173" s="181" t="str">
        <f>IF(ISERROR(MATCH($J173,'1 - Project Details and Scoring'!$B$18:$B$500,0)),"",INDEX('1 - Project Details and Scoring'!$D$18:$D$500,MATCH($J173,'1 - Project Details and Scoring'!$B$18:$B$500,0)))&amp;""</f>
        <v/>
      </c>
      <c r="E173" s="49"/>
      <c r="F173" s="63" t="str">
        <f>IF(SUMIF('2 - Planting Details'!$B:$B,B173,'2 - Planting Details'!$X:$X)&gt;0,SUMIF('2 - Planting Details'!$B:$B,$B173,'2 - Planting Details'!$X:$X),"")</f>
        <v/>
      </c>
      <c r="G173" s="49"/>
      <c r="H173" s="49" t="str">
        <f t="shared" si="5"/>
        <v/>
      </c>
      <c r="I173" s="77" t="str">
        <f t="shared" si="6"/>
        <v/>
      </c>
      <c r="J173" s="182">
        <v>160</v>
      </c>
    </row>
    <row r="174" spans="2:10" x14ac:dyDescent="0.25">
      <c r="B174" s="181" t="str">
        <f>IF(ISERROR(MATCH($J174,'1 - Project Details and Scoring'!$B$18:$B$500,0)),"",INDEX('1 - Project Details and Scoring'!$B$18:$B$500,MATCH($J174,'1 - Project Details and Scoring'!$B$18:$B$500,0)))&amp;""</f>
        <v/>
      </c>
      <c r="C174" s="181" t="str">
        <f>IF(ISERROR(MATCH($J174,'1 - Project Details and Scoring'!$B$18:$B$500,0)),"",INDEX('1 - Project Details and Scoring'!$C$18:$C$500,MATCH($J174,'1 - Project Details and Scoring'!$B$18:$B$500,0)))&amp;""</f>
        <v/>
      </c>
      <c r="D174" s="181" t="str">
        <f>IF(ISERROR(MATCH($J174,'1 - Project Details and Scoring'!$B$18:$B$500,0)),"",INDEX('1 - Project Details and Scoring'!$D$18:$D$500,MATCH($J174,'1 - Project Details and Scoring'!$B$18:$B$500,0)))&amp;""</f>
        <v/>
      </c>
      <c r="E174" s="49"/>
      <c r="F174" s="63" t="str">
        <f>IF(SUMIF('2 - Planting Details'!$B:$B,B174,'2 - Planting Details'!$X:$X)&gt;0,SUMIF('2 - Planting Details'!$B:$B,$B174,'2 - Planting Details'!$X:$X),"")</f>
        <v/>
      </c>
      <c r="G174" s="49"/>
      <c r="H174" s="49" t="str">
        <f t="shared" si="5"/>
        <v/>
      </c>
      <c r="I174" s="77" t="str">
        <f t="shared" si="6"/>
        <v/>
      </c>
      <c r="J174" s="182">
        <v>161</v>
      </c>
    </row>
    <row r="175" spans="2:10" x14ac:dyDescent="0.25">
      <c r="B175" s="181" t="str">
        <f>IF(ISERROR(MATCH($J175,'1 - Project Details and Scoring'!$B$18:$B$500,0)),"",INDEX('1 - Project Details and Scoring'!$B$18:$B$500,MATCH($J175,'1 - Project Details and Scoring'!$B$18:$B$500,0)))&amp;""</f>
        <v/>
      </c>
      <c r="C175" s="181" t="str">
        <f>IF(ISERROR(MATCH($J175,'1 - Project Details and Scoring'!$B$18:$B$500,0)),"",INDEX('1 - Project Details and Scoring'!$C$18:$C$500,MATCH($J175,'1 - Project Details and Scoring'!$B$18:$B$500,0)))&amp;""</f>
        <v/>
      </c>
      <c r="D175" s="181" t="str">
        <f>IF(ISERROR(MATCH($J175,'1 - Project Details and Scoring'!$B$18:$B$500,0)),"",INDEX('1 - Project Details and Scoring'!$D$18:$D$500,MATCH($J175,'1 - Project Details and Scoring'!$B$18:$B$500,0)))&amp;""</f>
        <v/>
      </c>
      <c r="E175" s="49"/>
      <c r="F175" s="63" t="str">
        <f>IF(SUMIF('2 - Planting Details'!$B:$B,B175,'2 - Planting Details'!$X:$X)&gt;0,SUMIF('2 - Planting Details'!$B:$B,$B175,'2 - Planting Details'!$X:$X),"")</f>
        <v/>
      </c>
      <c r="G175" s="49"/>
      <c r="H175" s="49" t="str">
        <f t="shared" si="5"/>
        <v/>
      </c>
      <c r="I175" s="77" t="str">
        <f t="shared" si="6"/>
        <v/>
      </c>
      <c r="J175" s="182">
        <v>162</v>
      </c>
    </row>
    <row r="176" spans="2:10" x14ac:dyDescent="0.25">
      <c r="B176" s="181" t="str">
        <f>IF(ISERROR(MATCH($J176,'1 - Project Details and Scoring'!$B$18:$B$500,0)),"",INDEX('1 - Project Details and Scoring'!$B$18:$B$500,MATCH($J176,'1 - Project Details and Scoring'!$B$18:$B$500,0)))&amp;""</f>
        <v/>
      </c>
      <c r="C176" s="181" t="str">
        <f>IF(ISERROR(MATCH($J176,'1 - Project Details and Scoring'!$B$18:$B$500,0)),"",INDEX('1 - Project Details and Scoring'!$C$18:$C$500,MATCH($J176,'1 - Project Details and Scoring'!$B$18:$B$500,0)))&amp;""</f>
        <v/>
      </c>
      <c r="D176" s="181" t="str">
        <f>IF(ISERROR(MATCH($J176,'1 - Project Details and Scoring'!$B$18:$B$500,0)),"",INDEX('1 - Project Details and Scoring'!$D$18:$D$500,MATCH($J176,'1 - Project Details and Scoring'!$B$18:$B$500,0)))&amp;""</f>
        <v/>
      </c>
      <c r="E176" s="49"/>
      <c r="F176" s="63" t="str">
        <f>IF(SUMIF('2 - Planting Details'!$B:$B,B176,'2 - Planting Details'!$X:$X)&gt;0,SUMIF('2 - Planting Details'!$B:$B,$B176,'2 - Planting Details'!$X:$X),"")</f>
        <v/>
      </c>
      <c r="G176" s="49"/>
      <c r="H176" s="49" t="str">
        <f t="shared" si="5"/>
        <v/>
      </c>
      <c r="I176" s="77" t="str">
        <f t="shared" si="6"/>
        <v/>
      </c>
      <c r="J176" s="182">
        <v>163</v>
      </c>
    </row>
    <row r="177" spans="2:10" x14ac:dyDescent="0.25">
      <c r="B177" s="181" t="str">
        <f>IF(ISERROR(MATCH($J177,'1 - Project Details and Scoring'!$B$18:$B$500,0)),"",INDEX('1 - Project Details and Scoring'!$B$18:$B$500,MATCH($J177,'1 - Project Details and Scoring'!$B$18:$B$500,0)))&amp;""</f>
        <v/>
      </c>
      <c r="C177" s="181" t="str">
        <f>IF(ISERROR(MATCH($J177,'1 - Project Details and Scoring'!$B$18:$B$500,0)),"",INDEX('1 - Project Details and Scoring'!$C$18:$C$500,MATCH($J177,'1 - Project Details and Scoring'!$B$18:$B$500,0)))&amp;""</f>
        <v/>
      </c>
      <c r="D177" s="181" t="str">
        <f>IF(ISERROR(MATCH($J177,'1 - Project Details and Scoring'!$B$18:$B$500,0)),"",INDEX('1 - Project Details and Scoring'!$D$18:$D$500,MATCH($J177,'1 - Project Details and Scoring'!$B$18:$B$500,0)))&amp;""</f>
        <v/>
      </c>
      <c r="E177" s="49"/>
      <c r="F177" s="63" t="str">
        <f>IF(SUMIF('2 - Planting Details'!$B:$B,B177,'2 - Planting Details'!$X:$X)&gt;0,SUMIF('2 - Planting Details'!$B:$B,$B177,'2 - Planting Details'!$X:$X),"")</f>
        <v/>
      </c>
      <c r="G177" s="49"/>
      <c r="H177" s="49" t="str">
        <f t="shared" si="5"/>
        <v/>
      </c>
      <c r="I177" s="77" t="str">
        <f t="shared" si="6"/>
        <v/>
      </c>
      <c r="J177" s="182">
        <v>164</v>
      </c>
    </row>
    <row r="178" spans="2:10" x14ac:dyDescent="0.25">
      <c r="B178" s="181" t="str">
        <f>IF(ISERROR(MATCH($J178,'1 - Project Details and Scoring'!$B$18:$B$500,0)),"",INDEX('1 - Project Details and Scoring'!$B$18:$B$500,MATCH($J178,'1 - Project Details and Scoring'!$B$18:$B$500,0)))&amp;""</f>
        <v/>
      </c>
      <c r="C178" s="181" t="str">
        <f>IF(ISERROR(MATCH($J178,'1 - Project Details and Scoring'!$B$18:$B$500,0)),"",INDEX('1 - Project Details and Scoring'!$C$18:$C$500,MATCH($J178,'1 - Project Details and Scoring'!$B$18:$B$500,0)))&amp;""</f>
        <v/>
      </c>
      <c r="D178" s="181" t="str">
        <f>IF(ISERROR(MATCH($J178,'1 - Project Details and Scoring'!$B$18:$B$500,0)),"",INDEX('1 - Project Details and Scoring'!$D$18:$D$500,MATCH($J178,'1 - Project Details and Scoring'!$B$18:$B$500,0)))&amp;""</f>
        <v/>
      </c>
      <c r="E178" s="49"/>
      <c r="F178" s="63" t="str">
        <f>IF(SUMIF('2 - Planting Details'!$B:$B,B178,'2 - Planting Details'!$X:$X)&gt;0,SUMIF('2 - Planting Details'!$B:$B,$B178,'2 - Planting Details'!$X:$X),"")</f>
        <v/>
      </c>
      <c r="G178" s="49"/>
      <c r="H178" s="49" t="str">
        <f t="shared" si="5"/>
        <v/>
      </c>
      <c r="I178" s="77" t="str">
        <f t="shared" si="6"/>
        <v/>
      </c>
      <c r="J178" s="182">
        <v>165</v>
      </c>
    </row>
    <row r="179" spans="2:10" x14ac:dyDescent="0.25">
      <c r="B179" s="181" t="str">
        <f>IF(ISERROR(MATCH($J179,'1 - Project Details and Scoring'!$B$18:$B$500,0)),"",INDEX('1 - Project Details and Scoring'!$B$18:$B$500,MATCH($J179,'1 - Project Details and Scoring'!$B$18:$B$500,0)))&amp;""</f>
        <v/>
      </c>
      <c r="C179" s="181" t="str">
        <f>IF(ISERROR(MATCH($J179,'1 - Project Details and Scoring'!$B$18:$B$500,0)),"",INDEX('1 - Project Details and Scoring'!$C$18:$C$500,MATCH($J179,'1 - Project Details and Scoring'!$B$18:$B$500,0)))&amp;""</f>
        <v/>
      </c>
      <c r="D179" s="181" t="str">
        <f>IF(ISERROR(MATCH($J179,'1 - Project Details and Scoring'!$B$18:$B$500,0)),"",INDEX('1 - Project Details and Scoring'!$D$18:$D$500,MATCH($J179,'1 - Project Details and Scoring'!$B$18:$B$500,0)))&amp;""</f>
        <v/>
      </c>
      <c r="E179" s="49"/>
      <c r="F179" s="63" t="str">
        <f>IF(SUMIF('2 - Planting Details'!$B:$B,B179,'2 - Planting Details'!$X:$X)&gt;0,SUMIF('2 - Planting Details'!$B:$B,$B179,'2 - Planting Details'!$X:$X),"")</f>
        <v/>
      </c>
      <c r="G179" s="49"/>
      <c r="H179" s="49" t="str">
        <f t="shared" si="5"/>
        <v/>
      </c>
      <c r="I179" s="77" t="str">
        <f t="shared" si="6"/>
        <v/>
      </c>
      <c r="J179" s="182">
        <v>166</v>
      </c>
    </row>
    <row r="180" spans="2:10" x14ac:dyDescent="0.25">
      <c r="B180" s="181" t="str">
        <f>IF(ISERROR(MATCH($J180,'1 - Project Details and Scoring'!$B$18:$B$500,0)),"",INDEX('1 - Project Details and Scoring'!$B$18:$B$500,MATCH($J180,'1 - Project Details and Scoring'!$B$18:$B$500,0)))&amp;""</f>
        <v/>
      </c>
      <c r="C180" s="181" t="str">
        <f>IF(ISERROR(MATCH($J180,'1 - Project Details and Scoring'!$B$18:$B$500,0)),"",INDEX('1 - Project Details and Scoring'!$C$18:$C$500,MATCH($J180,'1 - Project Details and Scoring'!$B$18:$B$500,0)))&amp;""</f>
        <v/>
      </c>
      <c r="D180" s="181" t="str">
        <f>IF(ISERROR(MATCH($J180,'1 - Project Details and Scoring'!$B$18:$B$500,0)),"",INDEX('1 - Project Details and Scoring'!$D$18:$D$500,MATCH($J180,'1 - Project Details and Scoring'!$B$18:$B$500,0)))&amp;""</f>
        <v/>
      </c>
      <c r="E180" s="49"/>
      <c r="F180" s="63" t="str">
        <f>IF(SUMIF('2 - Planting Details'!$B:$B,B180,'2 - Planting Details'!$X:$X)&gt;0,SUMIF('2 - Planting Details'!$B:$B,$B180,'2 - Planting Details'!$X:$X),"")</f>
        <v/>
      </c>
      <c r="G180" s="49"/>
      <c r="H180" s="49" t="str">
        <f t="shared" si="5"/>
        <v/>
      </c>
      <c r="I180" s="77" t="str">
        <f t="shared" si="6"/>
        <v/>
      </c>
      <c r="J180" s="182">
        <v>167</v>
      </c>
    </row>
    <row r="181" spans="2:10" x14ac:dyDescent="0.25">
      <c r="B181" s="181" t="str">
        <f>IF(ISERROR(MATCH($J181,'1 - Project Details and Scoring'!$B$18:$B$500,0)),"",INDEX('1 - Project Details and Scoring'!$B$18:$B$500,MATCH($J181,'1 - Project Details and Scoring'!$B$18:$B$500,0)))&amp;""</f>
        <v/>
      </c>
      <c r="C181" s="181" t="str">
        <f>IF(ISERROR(MATCH($J181,'1 - Project Details and Scoring'!$B$18:$B$500,0)),"",INDEX('1 - Project Details and Scoring'!$C$18:$C$500,MATCH($J181,'1 - Project Details and Scoring'!$B$18:$B$500,0)))&amp;""</f>
        <v/>
      </c>
      <c r="D181" s="181" t="str">
        <f>IF(ISERROR(MATCH($J181,'1 - Project Details and Scoring'!$B$18:$B$500,0)),"",INDEX('1 - Project Details and Scoring'!$D$18:$D$500,MATCH($J181,'1 - Project Details and Scoring'!$B$18:$B$500,0)))&amp;""</f>
        <v/>
      </c>
      <c r="E181" s="49"/>
      <c r="F181" s="63" t="str">
        <f>IF(SUMIF('2 - Planting Details'!$B:$B,B181,'2 - Planting Details'!$X:$X)&gt;0,SUMIF('2 - Planting Details'!$B:$B,$B181,'2 - Planting Details'!$X:$X),"")</f>
        <v/>
      </c>
      <c r="G181" s="49"/>
      <c r="H181" s="49" t="str">
        <f t="shared" si="5"/>
        <v/>
      </c>
      <c r="I181" s="77" t="str">
        <f t="shared" si="6"/>
        <v/>
      </c>
      <c r="J181" s="182">
        <v>168</v>
      </c>
    </row>
    <row r="182" spans="2:10" x14ac:dyDescent="0.25">
      <c r="B182" s="181" t="str">
        <f>IF(ISERROR(MATCH($J182,'1 - Project Details and Scoring'!$B$18:$B$500,0)),"",INDEX('1 - Project Details and Scoring'!$B$18:$B$500,MATCH($J182,'1 - Project Details and Scoring'!$B$18:$B$500,0)))&amp;""</f>
        <v/>
      </c>
      <c r="C182" s="181" t="str">
        <f>IF(ISERROR(MATCH($J182,'1 - Project Details and Scoring'!$B$18:$B$500,0)),"",INDEX('1 - Project Details and Scoring'!$C$18:$C$500,MATCH($J182,'1 - Project Details and Scoring'!$B$18:$B$500,0)))&amp;""</f>
        <v/>
      </c>
      <c r="D182" s="181" t="str">
        <f>IF(ISERROR(MATCH($J182,'1 - Project Details and Scoring'!$B$18:$B$500,0)),"",INDEX('1 - Project Details and Scoring'!$D$18:$D$500,MATCH($J182,'1 - Project Details and Scoring'!$B$18:$B$500,0)))&amp;""</f>
        <v/>
      </c>
      <c r="E182" s="49"/>
      <c r="F182" s="63" t="str">
        <f>IF(SUMIF('2 - Planting Details'!$B:$B,B182,'2 - Planting Details'!$X:$X)&gt;0,SUMIF('2 - Planting Details'!$B:$B,$B182,'2 - Planting Details'!$X:$X),"")</f>
        <v/>
      </c>
      <c r="G182" s="49"/>
      <c r="H182" s="49" t="str">
        <f t="shared" si="5"/>
        <v/>
      </c>
      <c r="I182" s="77" t="str">
        <f t="shared" si="6"/>
        <v/>
      </c>
      <c r="J182" s="182">
        <v>169</v>
      </c>
    </row>
    <row r="183" spans="2:10" x14ac:dyDescent="0.25">
      <c r="B183" s="181" t="str">
        <f>IF(ISERROR(MATCH($J183,'1 - Project Details and Scoring'!$B$18:$B$500,0)),"",INDEX('1 - Project Details and Scoring'!$B$18:$B$500,MATCH($J183,'1 - Project Details and Scoring'!$B$18:$B$500,0)))&amp;""</f>
        <v/>
      </c>
      <c r="C183" s="181" t="str">
        <f>IF(ISERROR(MATCH($J183,'1 - Project Details and Scoring'!$B$18:$B$500,0)),"",INDEX('1 - Project Details and Scoring'!$C$18:$C$500,MATCH($J183,'1 - Project Details and Scoring'!$B$18:$B$500,0)))&amp;""</f>
        <v/>
      </c>
      <c r="D183" s="181" t="str">
        <f>IF(ISERROR(MATCH($J183,'1 - Project Details and Scoring'!$B$18:$B$500,0)),"",INDEX('1 - Project Details and Scoring'!$D$18:$D$500,MATCH($J183,'1 - Project Details and Scoring'!$B$18:$B$500,0)))&amp;""</f>
        <v/>
      </c>
      <c r="E183" s="49"/>
      <c r="F183" s="63" t="str">
        <f>IF(SUMIF('2 - Planting Details'!$B:$B,B183,'2 - Planting Details'!$X:$X)&gt;0,SUMIF('2 - Planting Details'!$B:$B,$B183,'2 - Planting Details'!$X:$X),"")</f>
        <v/>
      </c>
      <c r="G183" s="49"/>
      <c r="H183" s="49" t="str">
        <f t="shared" si="5"/>
        <v/>
      </c>
      <c r="I183" s="77" t="str">
        <f t="shared" si="6"/>
        <v/>
      </c>
      <c r="J183" s="182">
        <v>170</v>
      </c>
    </row>
    <row r="184" spans="2:10" x14ac:dyDescent="0.25">
      <c r="B184" s="181" t="str">
        <f>IF(ISERROR(MATCH($J184,'1 - Project Details and Scoring'!$B$18:$B$500,0)),"",INDEX('1 - Project Details and Scoring'!$B$18:$B$500,MATCH($J184,'1 - Project Details and Scoring'!$B$18:$B$500,0)))&amp;""</f>
        <v/>
      </c>
      <c r="C184" s="181" t="str">
        <f>IF(ISERROR(MATCH($J184,'1 - Project Details and Scoring'!$B$18:$B$500,0)),"",INDEX('1 - Project Details and Scoring'!$C$18:$C$500,MATCH($J184,'1 - Project Details and Scoring'!$B$18:$B$500,0)))&amp;""</f>
        <v/>
      </c>
      <c r="D184" s="181" t="str">
        <f>IF(ISERROR(MATCH($J184,'1 - Project Details and Scoring'!$B$18:$B$500,0)),"",INDEX('1 - Project Details and Scoring'!$D$18:$D$500,MATCH($J184,'1 - Project Details and Scoring'!$B$18:$B$500,0)))&amp;""</f>
        <v/>
      </c>
      <c r="E184" s="49"/>
      <c r="F184" s="63" t="str">
        <f>IF(SUMIF('2 - Planting Details'!$B:$B,B184,'2 - Planting Details'!$X:$X)&gt;0,SUMIF('2 - Planting Details'!$B:$B,$B184,'2 - Planting Details'!$X:$X),"")</f>
        <v/>
      </c>
      <c r="G184" s="49"/>
      <c r="H184" s="49" t="str">
        <f t="shared" si="5"/>
        <v/>
      </c>
      <c r="I184" s="77" t="str">
        <f t="shared" si="6"/>
        <v/>
      </c>
      <c r="J184" s="182">
        <v>171</v>
      </c>
    </row>
    <row r="185" spans="2:10" x14ac:dyDescent="0.25">
      <c r="B185" s="181" t="str">
        <f>IF(ISERROR(MATCH($J185,'1 - Project Details and Scoring'!$B$18:$B$500,0)),"",INDEX('1 - Project Details and Scoring'!$B$18:$B$500,MATCH($J185,'1 - Project Details and Scoring'!$B$18:$B$500,0)))&amp;""</f>
        <v/>
      </c>
      <c r="C185" s="181" t="str">
        <f>IF(ISERROR(MATCH($J185,'1 - Project Details and Scoring'!$B$18:$B$500,0)),"",INDEX('1 - Project Details and Scoring'!$C$18:$C$500,MATCH($J185,'1 - Project Details and Scoring'!$B$18:$B$500,0)))&amp;""</f>
        <v/>
      </c>
      <c r="D185" s="181" t="str">
        <f>IF(ISERROR(MATCH($J185,'1 - Project Details and Scoring'!$B$18:$B$500,0)),"",INDEX('1 - Project Details and Scoring'!$D$18:$D$500,MATCH($J185,'1 - Project Details and Scoring'!$B$18:$B$500,0)))&amp;""</f>
        <v/>
      </c>
      <c r="E185" s="49"/>
      <c r="F185" s="63" t="str">
        <f>IF(SUMIF('2 - Planting Details'!$B:$B,B185,'2 - Planting Details'!$X:$X)&gt;0,SUMIF('2 - Planting Details'!$B:$B,$B185,'2 - Planting Details'!$X:$X),"")</f>
        <v/>
      </c>
      <c r="G185" s="49"/>
      <c r="H185" s="49" t="str">
        <f t="shared" si="5"/>
        <v/>
      </c>
      <c r="I185" s="77" t="str">
        <f t="shared" si="6"/>
        <v/>
      </c>
      <c r="J185" s="182">
        <v>172</v>
      </c>
    </row>
    <row r="186" spans="2:10" x14ac:dyDescent="0.25">
      <c r="B186" s="181" t="str">
        <f>IF(ISERROR(MATCH($J186,'1 - Project Details and Scoring'!$B$18:$B$500,0)),"",INDEX('1 - Project Details and Scoring'!$B$18:$B$500,MATCH($J186,'1 - Project Details and Scoring'!$B$18:$B$500,0)))&amp;""</f>
        <v/>
      </c>
      <c r="C186" s="181" t="str">
        <f>IF(ISERROR(MATCH($J186,'1 - Project Details and Scoring'!$B$18:$B$500,0)),"",INDEX('1 - Project Details and Scoring'!$C$18:$C$500,MATCH($J186,'1 - Project Details and Scoring'!$B$18:$B$500,0)))&amp;""</f>
        <v/>
      </c>
      <c r="D186" s="181" t="str">
        <f>IF(ISERROR(MATCH($J186,'1 - Project Details and Scoring'!$B$18:$B$500,0)),"",INDEX('1 - Project Details and Scoring'!$D$18:$D$500,MATCH($J186,'1 - Project Details and Scoring'!$B$18:$B$500,0)))&amp;""</f>
        <v/>
      </c>
      <c r="E186" s="49"/>
      <c r="F186" s="63" t="str">
        <f>IF(SUMIF('2 - Planting Details'!$B:$B,B186,'2 - Planting Details'!$X:$X)&gt;0,SUMIF('2 - Planting Details'!$B:$B,$B186,'2 - Planting Details'!$X:$X),"")</f>
        <v/>
      </c>
      <c r="G186" s="49"/>
      <c r="H186" s="49" t="str">
        <f t="shared" si="5"/>
        <v/>
      </c>
      <c r="I186" s="77" t="str">
        <f t="shared" si="6"/>
        <v/>
      </c>
      <c r="J186" s="182">
        <v>173</v>
      </c>
    </row>
    <row r="187" spans="2:10" x14ac:dyDescent="0.25">
      <c r="B187" s="181" t="str">
        <f>IF(ISERROR(MATCH($J187,'1 - Project Details and Scoring'!$B$18:$B$500,0)),"",INDEX('1 - Project Details and Scoring'!$B$18:$B$500,MATCH($J187,'1 - Project Details and Scoring'!$B$18:$B$500,0)))&amp;""</f>
        <v/>
      </c>
      <c r="C187" s="181" t="str">
        <f>IF(ISERROR(MATCH($J187,'1 - Project Details and Scoring'!$B$18:$B$500,0)),"",INDEX('1 - Project Details and Scoring'!$C$18:$C$500,MATCH($J187,'1 - Project Details and Scoring'!$B$18:$B$500,0)))&amp;""</f>
        <v/>
      </c>
      <c r="D187" s="181" t="str">
        <f>IF(ISERROR(MATCH($J187,'1 - Project Details and Scoring'!$B$18:$B$500,0)),"",INDEX('1 - Project Details and Scoring'!$D$18:$D$500,MATCH($J187,'1 - Project Details and Scoring'!$B$18:$B$500,0)))&amp;""</f>
        <v/>
      </c>
      <c r="E187" s="49"/>
      <c r="F187" s="63" t="str">
        <f>IF(SUMIF('2 - Planting Details'!$B:$B,B187,'2 - Planting Details'!$X:$X)&gt;0,SUMIF('2 - Planting Details'!$B:$B,$B187,'2 - Planting Details'!$X:$X),"")</f>
        <v/>
      </c>
      <c r="G187" s="49"/>
      <c r="H187" s="49" t="str">
        <f t="shared" si="5"/>
        <v/>
      </c>
      <c r="I187" s="77" t="str">
        <f t="shared" si="6"/>
        <v/>
      </c>
      <c r="J187" s="182">
        <v>174</v>
      </c>
    </row>
    <row r="188" spans="2:10" x14ac:dyDescent="0.25">
      <c r="B188" s="181" t="str">
        <f>IF(ISERROR(MATCH($J188,'1 - Project Details and Scoring'!$B$18:$B$500,0)),"",INDEX('1 - Project Details and Scoring'!$B$18:$B$500,MATCH($J188,'1 - Project Details and Scoring'!$B$18:$B$500,0)))&amp;""</f>
        <v/>
      </c>
      <c r="C188" s="181" t="str">
        <f>IF(ISERROR(MATCH($J188,'1 - Project Details and Scoring'!$B$18:$B$500,0)),"",INDEX('1 - Project Details and Scoring'!$C$18:$C$500,MATCH($J188,'1 - Project Details and Scoring'!$B$18:$B$500,0)))&amp;""</f>
        <v/>
      </c>
      <c r="D188" s="181" t="str">
        <f>IF(ISERROR(MATCH($J188,'1 - Project Details and Scoring'!$B$18:$B$500,0)),"",INDEX('1 - Project Details and Scoring'!$D$18:$D$500,MATCH($J188,'1 - Project Details and Scoring'!$B$18:$B$500,0)))&amp;""</f>
        <v/>
      </c>
      <c r="E188" s="49"/>
      <c r="F188" s="63" t="str">
        <f>IF(SUMIF('2 - Planting Details'!$B:$B,B188,'2 - Planting Details'!$X:$X)&gt;0,SUMIF('2 - Planting Details'!$B:$B,$B188,'2 - Planting Details'!$X:$X),"")</f>
        <v/>
      </c>
      <c r="G188" s="49"/>
      <c r="H188" s="49" t="str">
        <f t="shared" si="5"/>
        <v/>
      </c>
      <c r="I188" s="77" t="str">
        <f t="shared" si="6"/>
        <v/>
      </c>
      <c r="J188" s="182">
        <v>175</v>
      </c>
    </row>
    <row r="189" spans="2:10" x14ac:dyDescent="0.25">
      <c r="B189" s="181" t="str">
        <f>IF(ISERROR(MATCH($J189,'1 - Project Details and Scoring'!$B$18:$B$500,0)),"",INDEX('1 - Project Details and Scoring'!$B$18:$B$500,MATCH($J189,'1 - Project Details and Scoring'!$B$18:$B$500,0)))&amp;""</f>
        <v/>
      </c>
      <c r="C189" s="181" t="str">
        <f>IF(ISERROR(MATCH($J189,'1 - Project Details and Scoring'!$B$18:$B$500,0)),"",INDEX('1 - Project Details and Scoring'!$C$18:$C$500,MATCH($J189,'1 - Project Details and Scoring'!$B$18:$B$500,0)))&amp;""</f>
        <v/>
      </c>
      <c r="D189" s="181" t="str">
        <f>IF(ISERROR(MATCH($J189,'1 - Project Details and Scoring'!$B$18:$B$500,0)),"",INDEX('1 - Project Details and Scoring'!$D$18:$D$500,MATCH($J189,'1 - Project Details and Scoring'!$B$18:$B$500,0)))&amp;""</f>
        <v/>
      </c>
      <c r="E189" s="49"/>
      <c r="F189" s="63" t="str">
        <f>IF(SUMIF('2 - Planting Details'!$B:$B,B189,'2 - Planting Details'!$X:$X)&gt;0,SUMIF('2 - Planting Details'!$B:$B,$B189,'2 - Planting Details'!$X:$X),"")</f>
        <v/>
      </c>
      <c r="G189" s="49"/>
      <c r="H189" s="49" t="str">
        <f t="shared" si="5"/>
        <v/>
      </c>
      <c r="I189" s="77" t="str">
        <f t="shared" si="6"/>
        <v/>
      </c>
      <c r="J189" s="182">
        <v>176</v>
      </c>
    </row>
    <row r="190" spans="2:10" x14ac:dyDescent="0.25">
      <c r="B190" s="181" t="str">
        <f>IF(ISERROR(MATCH($J190,'1 - Project Details and Scoring'!$B$18:$B$500,0)),"",INDEX('1 - Project Details and Scoring'!$B$18:$B$500,MATCH($J190,'1 - Project Details and Scoring'!$B$18:$B$500,0)))&amp;""</f>
        <v/>
      </c>
      <c r="C190" s="181" t="str">
        <f>IF(ISERROR(MATCH($J190,'1 - Project Details and Scoring'!$B$18:$B$500,0)),"",INDEX('1 - Project Details and Scoring'!$C$18:$C$500,MATCH($J190,'1 - Project Details and Scoring'!$B$18:$B$500,0)))&amp;""</f>
        <v/>
      </c>
      <c r="D190" s="181" t="str">
        <f>IF(ISERROR(MATCH($J190,'1 - Project Details and Scoring'!$B$18:$B$500,0)),"",INDEX('1 - Project Details and Scoring'!$D$18:$D$500,MATCH($J190,'1 - Project Details and Scoring'!$B$18:$B$500,0)))&amp;""</f>
        <v/>
      </c>
      <c r="E190" s="49"/>
      <c r="F190" s="63" t="str">
        <f>IF(SUMIF('2 - Planting Details'!$B:$B,B190,'2 - Planting Details'!$X:$X)&gt;0,SUMIF('2 - Planting Details'!$B:$B,$B190,'2 - Planting Details'!$X:$X),"")</f>
        <v/>
      </c>
      <c r="G190" s="49"/>
      <c r="H190" s="49" t="str">
        <f t="shared" si="5"/>
        <v/>
      </c>
      <c r="I190" s="77" t="str">
        <f t="shared" si="6"/>
        <v/>
      </c>
      <c r="J190" s="182">
        <v>177</v>
      </c>
    </row>
    <row r="191" spans="2:10" x14ac:dyDescent="0.25">
      <c r="B191" s="181" t="str">
        <f>IF(ISERROR(MATCH($J191,'1 - Project Details and Scoring'!$B$18:$B$500,0)),"",INDEX('1 - Project Details and Scoring'!$B$18:$B$500,MATCH($J191,'1 - Project Details and Scoring'!$B$18:$B$500,0)))&amp;""</f>
        <v/>
      </c>
      <c r="C191" s="181" t="str">
        <f>IF(ISERROR(MATCH($J191,'1 - Project Details and Scoring'!$B$18:$B$500,0)),"",INDEX('1 - Project Details and Scoring'!$C$18:$C$500,MATCH($J191,'1 - Project Details and Scoring'!$B$18:$B$500,0)))&amp;""</f>
        <v/>
      </c>
      <c r="D191" s="181" t="str">
        <f>IF(ISERROR(MATCH($J191,'1 - Project Details and Scoring'!$B$18:$B$500,0)),"",INDEX('1 - Project Details and Scoring'!$D$18:$D$500,MATCH($J191,'1 - Project Details and Scoring'!$B$18:$B$500,0)))&amp;""</f>
        <v/>
      </c>
      <c r="E191" s="49"/>
      <c r="F191" s="63" t="str">
        <f>IF(SUMIF('2 - Planting Details'!$B:$B,B191,'2 - Planting Details'!$X:$X)&gt;0,SUMIF('2 - Planting Details'!$B:$B,$B191,'2 - Planting Details'!$X:$X),"")</f>
        <v/>
      </c>
      <c r="G191" s="49"/>
      <c r="H191" s="49" t="str">
        <f t="shared" si="5"/>
        <v/>
      </c>
      <c r="I191" s="77" t="str">
        <f t="shared" si="6"/>
        <v/>
      </c>
      <c r="J191" s="182">
        <v>178</v>
      </c>
    </row>
    <row r="192" spans="2:10" x14ac:dyDescent="0.25">
      <c r="B192" s="181" t="str">
        <f>IF(ISERROR(MATCH($J192,'1 - Project Details and Scoring'!$B$18:$B$500,0)),"",INDEX('1 - Project Details and Scoring'!$B$18:$B$500,MATCH($J192,'1 - Project Details and Scoring'!$B$18:$B$500,0)))&amp;""</f>
        <v/>
      </c>
      <c r="C192" s="181" t="str">
        <f>IF(ISERROR(MATCH($J192,'1 - Project Details and Scoring'!$B$18:$B$500,0)),"",INDEX('1 - Project Details and Scoring'!$C$18:$C$500,MATCH($J192,'1 - Project Details and Scoring'!$B$18:$B$500,0)))&amp;""</f>
        <v/>
      </c>
      <c r="D192" s="181" t="str">
        <f>IF(ISERROR(MATCH($J192,'1 - Project Details and Scoring'!$B$18:$B$500,0)),"",INDEX('1 - Project Details and Scoring'!$D$18:$D$500,MATCH($J192,'1 - Project Details and Scoring'!$B$18:$B$500,0)))&amp;""</f>
        <v/>
      </c>
      <c r="E192" s="49"/>
      <c r="F192" s="63" t="str">
        <f>IF(SUMIF('2 - Planting Details'!$B:$B,B192,'2 - Planting Details'!$X:$X)&gt;0,SUMIF('2 - Planting Details'!$B:$B,$B192,'2 - Planting Details'!$X:$X),"")</f>
        <v/>
      </c>
      <c r="G192" s="49"/>
      <c r="H192" s="49" t="str">
        <f t="shared" si="5"/>
        <v/>
      </c>
      <c r="I192" s="77" t="str">
        <f t="shared" si="6"/>
        <v/>
      </c>
      <c r="J192" s="182">
        <v>179</v>
      </c>
    </row>
    <row r="193" spans="2:10" x14ac:dyDescent="0.25">
      <c r="B193" s="181" t="str">
        <f>IF(ISERROR(MATCH($J193,'1 - Project Details and Scoring'!$B$18:$B$500,0)),"",INDEX('1 - Project Details and Scoring'!$B$18:$B$500,MATCH($J193,'1 - Project Details and Scoring'!$B$18:$B$500,0)))&amp;""</f>
        <v/>
      </c>
      <c r="C193" s="181" t="str">
        <f>IF(ISERROR(MATCH($J193,'1 - Project Details and Scoring'!$B$18:$B$500,0)),"",INDEX('1 - Project Details and Scoring'!$C$18:$C$500,MATCH($J193,'1 - Project Details and Scoring'!$B$18:$B$500,0)))&amp;""</f>
        <v/>
      </c>
      <c r="D193" s="181" t="str">
        <f>IF(ISERROR(MATCH($J193,'1 - Project Details and Scoring'!$B$18:$B$500,0)),"",INDEX('1 - Project Details and Scoring'!$D$18:$D$500,MATCH($J193,'1 - Project Details and Scoring'!$B$18:$B$500,0)))&amp;""</f>
        <v/>
      </c>
      <c r="E193" s="49"/>
      <c r="F193" s="63" t="str">
        <f>IF(SUMIF('2 - Planting Details'!$B:$B,B193,'2 - Planting Details'!$X:$X)&gt;0,SUMIF('2 - Planting Details'!$B:$B,$B193,'2 - Planting Details'!$X:$X),"")</f>
        <v/>
      </c>
      <c r="G193" s="49"/>
      <c r="H193" s="49" t="str">
        <f t="shared" si="5"/>
        <v/>
      </c>
      <c r="I193" s="77" t="str">
        <f t="shared" si="6"/>
        <v/>
      </c>
      <c r="J193" s="182">
        <v>180</v>
      </c>
    </row>
    <row r="194" spans="2:10" x14ac:dyDescent="0.25">
      <c r="B194" s="181" t="str">
        <f>IF(ISERROR(MATCH($J194,'1 - Project Details and Scoring'!$B$18:$B$500,0)),"",INDEX('1 - Project Details and Scoring'!$B$18:$B$500,MATCH($J194,'1 - Project Details and Scoring'!$B$18:$B$500,0)))&amp;""</f>
        <v/>
      </c>
      <c r="C194" s="181" t="str">
        <f>IF(ISERROR(MATCH($J194,'1 - Project Details and Scoring'!$B$18:$B$500,0)),"",INDEX('1 - Project Details and Scoring'!$C$18:$C$500,MATCH($J194,'1 - Project Details and Scoring'!$B$18:$B$500,0)))&amp;""</f>
        <v/>
      </c>
      <c r="D194" s="181" t="str">
        <f>IF(ISERROR(MATCH($J194,'1 - Project Details and Scoring'!$B$18:$B$500,0)),"",INDEX('1 - Project Details and Scoring'!$D$18:$D$500,MATCH($J194,'1 - Project Details and Scoring'!$B$18:$B$500,0)))&amp;""</f>
        <v/>
      </c>
      <c r="E194" s="49"/>
      <c r="F194" s="63" t="str">
        <f>IF(SUMIF('2 - Planting Details'!$B:$B,B194,'2 - Planting Details'!$X:$X)&gt;0,SUMIF('2 - Planting Details'!$B:$B,$B194,'2 - Planting Details'!$X:$X),"")</f>
        <v/>
      </c>
      <c r="G194" s="49"/>
      <c r="H194" s="49" t="str">
        <f t="shared" si="5"/>
        <v/>
      </c>
      <c r="I194" s="77" t="str">
        <f t="shared" si="6"/>
        <v/>
      </c>
      <c r="J194" s="182">
        <v>181</v>
      </c>
    </row>
    <row r="195" spans="2:10" x14ac:dyDescent="0.25">
      <c r="B195" s="181" t="str">
        <f>IF(ISERROR(MATCH($J195,'1 - Project Details and Scoring'!$B$18:$B$500,0)),"",INDEX('1 - Project Details and Scoring'!$B$18:$B$500,MATCH($J195,'1 - Project Details and Scoring'!$B$18:$B$500,0)))&amp;""</f>
        <v/>
      </c>
      <c r="C195" s="181" t="str">
        <f>IF(ISERROR(MATCH($J195,'1 - Project Details and Scoring'!$B$18:$B$500,0)),"",INDEX('1 - Project Details and Scoring'!$C$18:$C$500,MATCH($J195,'1 - Project Details and Scoring'!$B$18:$B$500,0)))&amp;""</f>
        <v/>
      </c>
      <c r="D195" s="181" t="str">
        <f>IF(ISERROR(MATCH($J195,'1 - Project Details and Scoring'!$B$18:$B$500,0)),"",INDEX('1 - Project Details and Scoring'!$D$18:$D$500,MATCH($J195,'1 - Project Details and Scoring'!$B$18:$B$500,0)))&amp;""</f>
        <v/>
      </c>
      <c r="E195" s="49"/>
      <c r="F195" s="63" t="str">
        <f>IF(SUMIF('2 - Planting Details'!$B:$B,B195,'2 - Planting Details'!$X:$X)&gt;0,SUMIF('2 - Planting Details'!$B:$B,$B195,'2 - Planting Details'!$X:$X),"")</f>
        <v/>
      </c>
      <c r="G195" s="49"/>
      <c r="H195" s="49" t="str">
        <f t="shared" si="5"/>
        <v/>
      </c>
      <c r="I195" s="77" t="str">
        <f t="shared" si="6"/>
        <v/>
      </c>
      <c r="J195" s="182">
        <v>182</v>
      </c>
    </row>
    <row r="196" spans="2:10" x14ac:dyDescent="0.25">
      <c r="B196" s="181" t="str">
        <f>IF(ISERROR(MATCH($J196,'1 - Project Details and Scoring'!$B$18:$B$500,0)),"",INDEX('1 - Project Details and Scoring'!$B$18:$B$500,MATCH($J196,'1 - Project Details and Scoring'!$B$18:$B$500,0)))&amp;""</f>
        <v/>
      </c>
      <c r="C196" s="181" t="str">
        <f>IF(ISERROR(MATCH($J196,'1 - Project Details and Scoring'!$B$18:$B$500,0)),"",INDEX('1 - Project Details and Scoring'!$C$18:$C$500,MATCH($J196,'1 - Project Details and Scoring'!$B$18:$B$500,0)))&amp;""</f>
        <v/>
      </c>
      <c r="D196" s="181" t="str">
        <f>IF(ISERROR(MATCH($J196,'1 - Project Details and Scoring'!$B$18:$B$500,0)),"",INDEX('1 - Project Details and Scoring'!$D$18:$D$500,MATCH($J196,'1 - Project Details and Scoring'!$B$18:$B$500,0)))&amp;""</f>
        <v/>
      </c>
      <c r="E196" s="49"/>
      <c r="F196" s="63" t="str">
        <f>IF(SUMIF('2 - Planting Details'!$B:$B,B196,'2 - Planting Details'!$X:$X)&gt;0,SUMIF('2 - Planting Details'!$B:$B,$B196,'2 - Planting Details'!$X:$X),"")</f>
        <v/>
      </c>
      <c r="G196" s="49"/>
      <c r="H196" s="49" t="str">
        <f t="shared" si="5"/>
        <v/>
      </c>
      <c r="I196" s="77" t="str">
        <f t="shared" si="6"/>
        <v/>
      </c>
      <c r="J196" s="182">
        <v>183</v>
      </c>
    </row>
    <row r="197" spans="2:10" x14ac:dyDescent="0.25">
      <c r="B197" s="181" t="str">
        <f>IF(ISERROR(MATCH($J197,'1 - Project Details and Scoring'!$B$18:$B$500,0)),"",INDEX('1 - Project Details and Scoring'!$B$18:$B$500,MATCH($J197,'1 - Project Details and Scoring'!$B$18:$B$500,0)))&amp;""</f>
        <v/>
      </c>
      <c r="C197" s="181" t="str">
        <f>IF(ISERROR(MATCH($J197,'1 - Project Details and Scoring'!$B$18:$B$500,0)),"",INDEX('1 - Project Details and Scoring'!$C$18:$C$500,MATCH($J197,'1 - Project Details and Scoring'!$B$18:$B$500,0)))&amp;""</f>
        <v/>
      </c>
      <c r="D197" s="181" t="str">
        <f>IF(ISERROR(MATCH($J197,'1 - Project Details and Scoring'!$B$18:$B$500,0)),"",INDEX('1 - Project Details and Scoring'!$D$18:$D$500,MATCH($J197,'1 - Project Details and Scoring'!$B$18:$B$500,0)))&amp;""</f>
        <v/>
      </c>
      <c r="E197" s="49"/>
      <c r="F197" s="63" t="str">
        <f>IF(SUMIF('2 - Planting Details'!$B:$B,B197,'2 - Planting Details'!$X:$X)&gt;0,SUMIF('2 - Planting Details'!$B:$B,$B197,'2 - Planting Details'!$X:$X),"")</f>
        <v/>
      </c>
      <c r="G197" s="49"/>
      <c r="H197" s="49" t="str">
        <f t="shared" si="5"/>
        <v/>
      </c>
      <c r="I197" s="77" t="str">
        <f t="shared" si="6"/>
        <v/>
      </c>
      <c r="J197" s="182">
        <v>184</v>
      </c>
    </row>
    <row r="198" spans="2:10" x14ac:dyDescent="0.25">
      <c r="B198" s="181" t="str">
        <f>IF(ISERROR(MATCH($J198,'1 - Project Details and Scoring'!$B$18:$B$500,0)),"",INDEX('1 - Project Details and Scoring'!$B$18:$B$500,MATCH($J198,'1 - Project Details and Scoring'!$B$18:$B$500,0)))&amp;""</f>
        <v/>
      </c>
      <c r="C198" s="181" t="str">
        <f>IF(ISERROR(MATCH($J198,'1 - Project Details and Scoring'!$B$18:$B$500,0)),"",INDEX('1 - Project Details and Scoring'!$C$18:$C$500,MATCH($J198,'1 - Project Details and Scoring'!$B$18:$B$500,0)))&amp;""</f>
        <v/>
      </c>
      <c r="D198" s="181" t="str">
        <f>IF(ISERROR(MATCH($J198,'1 - Project Details and Scoring'!$B$18:$B$500,0)),"",INDEX('1 - Project Details and Scoring'!$D$18:$D$500,MATCH($J198,'1 - Project Details and Scoring'!$B$18:$B$500,0)))&amp;""</f>
        <v/>
      </c>
      <c r="E198" s="49"/>
      <c r="F198" s="63" t="str">
        <f>IF(SUMIF('2 - Planting Details'!$B:$B,B198,'2 - Planting Details'!$X:$X)&gt;0,SUMIF('2 - Planting Details'!$B:$B,$B198,'2 - Planting Details'!$X:$X),"")</f>
        <v/>
      </c>
      <c r="G198" s="49"/>
      <c r="H198" s="49" t="str">
        <f t="shared" si="5"/>
        <v/>
      </c>
      <c r="I198" s="77" t="str">
        <f t="shared" si="6"/>
        <v/>
      </c>
      <c r="J198" s="182">
        <v>185</v>
      </c>
    </row>
    <row r="199" spans="2:10" x14ac:dyDescent="0.25">
      <c r="B199" s="181" t="str">
        <f>IF(ISERROR(MATCH($J199,'1 - Project Details and Scoring'!$B$18:$B$500,0)),"",INDEX('1 - Project Details and Scoring'!$B$18:$B$500,MATCH($J199,'1 - Project Details and Scoring'!$B$18:$B$500,0)))&amp;""</f>
        <v/>
      </c>
      <c r="C199" s="181" t="str">
        <f>IF(ISERROR(MATCH($J199,'1 - Project Details and Scoring'!$B$18:$B$500,0)),"",INDEX('1 - Project Details and Scoring'!$C$18:$C$500,MATCH($J199,'1 - Project Details and Scoring'!$B$18:$B$500,0)))&amp;""</f>
        <v/>
      </c>
      <c r="D199" s="181" t="str">
        <f>IF(ISERROR(MATCH($J199,'1 - Project Details and Scoring'!$B$18:$B$500,0)),"",INDEX('1 - Project Details and Scoring'!$D$18:$D$500,MATCH($J199,'1 - Project Details and Scoring'!$B$18:$B$500,0)))&amp;""</f>
        <v/>
      </c>
      <c r="E199" s="49"/>
      <c r="F199" s="63" t="str">
        <f>IF(SUMIF('2 - Planting Details'!$B:$B,B199,'2 - Planting Details'!$X:$X)&gt;0,SUMIF('2 - Planting Details'!$B:$B,$B199,'2 - Planting Details'!$X:$X),"")</f>
        <v/>
      </c>
      <c r="G199" s="49"/>
      <c r="H199" s="49" t="str">
        <f t="shared" si="5"/>
        <v/>
      </c>
      <c r="I199" s="77" t="str">
        <f t="shared" si="6"/>
        <v/>
      </c>
      <c r="J199" s="182">
        <v>186</v>
      </c>
    </row>
    <row r="200" spans="2:10" x14ac:dyDescent="0.25">
      <c r="B200" s="181" t="str">
        <f>IF(ISERROR(MATCH($J200,'1 - Project Details and Scoring'!$B$18:$B$500,0)),"",INDEX('1 - Project Details and Scoring'!$B$18:$B$500,MATCH($J200,'1 - Project Details and Scoring'!$B$18:$B$500,0)))&amp;""</f>
        <v/>
      </c>
      <c r="C200" s="181" t="str">
        <f>IF(ISERROR(MATCH($J200,'1 - Project Details and Scoring'!$B$18:$B$500,0)),"",INDEX('1 - Project Details and Scoring'!$C$18:$C$500,MATCH($J200,'1 - Project Details and Scoring'!$B$18:$B$500,0)))&amp;""</f>
        <v/>
      </c>
      <c r="D200" s="181" t="str">
        <f>IF(ISERROR(MATCH($J200,'1 - Project Details and Scoring'!$B$18:$B$500,0)),"",INDEX('1 - Project Details and Scoring'!$D$18:$D$500,MATCH($J200,'1 - Project Details and Scoring'!$B$18:$B$500,0)))&amp;""</f>
        <v/>
      </c>
      <c r="E200" s="49"/>
      <c r="F200" s="63" t="str">
        <f>IF(SUMIF('2 - Planting Details'!$B:$B,B200,'2 - Planting Details'!$X:$X)&gt;0,SUMIF('2 - Planting Details'!$B:$B,$B200,'2 - Planting Details'!$X:$X),"")</f>
        <v/>
      </c>
      <c r="G200" s="49"/>
      <c r="H200" s="49" t="str">
        <f t="shared" si="5"/>
        <v/>
      </c>
      <c r="I200" s="77" t="str">
        <f t="shared" si="6"/>
        <v/>
      </c>
      <c r="J200" s="182">
        <v>187</v>
      </c>
    </row>
    <row r="201" spans="2:10" x14ac:dyDescent="0.25">
      <c r="B201" s="181" t="str">
        <f>IF(ISERROR(MATCH($J201,'1 - Project Details and Scoring'!$B$18:$B$500,0)),"",INDEX('1 - Project Details and Scoring'!$B$18:$B$500,MATCH($J201,'1 - Project Details and Scoring'!$B$18:$B$500,0)))&amp;""</f>
        <v/>
      </c>
      <c r="C201" s="181" t="str">
        <f>IF(ISERROR(MATCH($J201,'1 - Project Details and Scoring'!$B$18:$B$500,0)),"",INDEX('1 - Project Details and Scoring'!$C$18:$C$500,MATCH($J201,'1 - Project Details and Scoring'!$B$18:$B$500,0)))&amp;""</f>
        <v/>
      </c>
      <c r="D201" s="181" t="str">
        <f>IF(ISERROR(MATCH($J201,'1 - Project Details and Scoring'!$B$18:$B$500,0)),"",INDEX('1 - Project Details and Scoring'!$D$18:$D$500,MATCH($J201,'1 - Project Details and Scoring'!$B$18:$B$500,0)))&amp;""</f>
        <v/>
      </c>
      <c r="E201" s="49"/>
      <c r="F201" s="63" t="str">
        <f>IF(SUMIF('2 - Planting Details'!$B:$B,B201,'2 - Planting Details'!$X:$X)&gt;0,SUMIF('2 - Planting Details'!$B:$B,$B201,'2 - Planting Details'!$X:$X),"")</f>
        <v/>
      </c>
      <c r="G201" s="49"/>
      <c r="H201" s="49" t="str">
        <f t="shared" si="5"/>
        <v/>
      </c>
      <c r="I201" s="77" t="str">
        <f t="shared" si="6"/>
        <v/>
      </c>
      <c r="J201" s="182">
        <v>188</v>
      </c>
    </row>
    <row r="202" spans="2:10" x14ac:dyDescent="0.25">
      <c r="B202" s="181" t="str">
        <f>IF(ISERROR(MATCH($J202,'1 - Project Details and Scoring'!$B$18:$B$500,0)),"",INDEX('1 - Project Details and Scoring'!$B$18:$B$500,MATCH($J202,'1 - Project Details and Scoring'!$B$18:$B$500,0)))&amp;""</f>
        <v/>
      </c>
      <c r="C202" s="181" t="str">
        <f>IF(ISERROR(MATCH($J202,'1 - Project Details and Scoring'!$B$18:$B$500,0)),"",INDEX('1 - Project Details and Scoring'!$C$18:$C$500,MATCH($J202,'1 - Project Details and Scoring'!$B$18:$B$500,0)))&amp;""</f>
        <v/>
      </c>
      <c r="D202" s="181" t="str">
        <f>IF(ISERROR(MATCH($J202,'1 - Project Details and Scoring'!$B$18:$B$500,0)),"",INDEX('1 - Project Details and Scoring'!$D$18:$D$500,MATCH($J202,'1 - Project Details and Scoring'!$B$18:$B$500,0)))&amp;""</f>
        <v/>
      </c>
      <c r="E202" s="49"/>
      <c r="F202" s="63" t="str">
        <f>IF(SUMIF('2 - Planting Details'!$B:$B,B202,'2 - Planting Details'!$X:$X)&gt;0,SUMIF('2 - Planting Details'!$B:$B,$B202,'2 - Planting Details'!$X:$X),"")</f>
        <v/>
      </c>
      <c r="G202" s="49"/>
      <c r="H202" s="49" t="str">
        <f t="shared" si="5"/>
        <v/>
      </c>
      <c r="I202" s="77" t="str">
        <f t="shared" si="6"/>
        <v/>
      </c>
      <c r="J202" s="182">
        <v>189</v>
      </c>
    </row>
    <row r="203" spans="2:10" x14ac:dyDescent="0.25">
      <c r="B203" s="181" t="str">
        <f>IF(ISERROR(MATCH($J203,'1 - Project Details and Scoring'!$B$18:$B$500,0)),"",INDEX('1 - Project Details and Scoring'!$B$18:$B$500,MATCH($J203,'1 - Project Details and Scoring'!$B$18:$B$500,0)))&amp;""</f>
        <v/>
      </c>
      <c r="C203" s="181" t="str">
        <f>IF(ISERROR(MATCH($J203,'1 - Project Details and Scoring'!$B$18:$B$500,0)),"",INDEX('1 - Project Details and Scoring'!$C$18:$C$500,MATCH($J203,'1 - Project Details and Scoring'!$B$18:$B$500,0)))&amp;""</f>
        <v/>
      </c>
      <c r="D203" s="181" t="str">
        <f>IF(ISERROR(MATCH($J203,'1 - Project Details and Scoring'!$B$18:$B$500,0)),"",INDEX('1 - Project Details and Scoring'!$D$18:$D$500,MATCH($J203,'1 - Project Details and Scoring'!$B$18:$B$500,0)))&amp;""</f>
        <v/>
      </c>
      <c r="E203" s="49"/>
      <c r="F203" s="63" t="str">
        <f>IF(SUMIF('2 - Planting Details'!$B:$B,B203,'2 - Planting Details'!$X:$X)&gt;0,SUMIF('2 - Planting Details'!$B:$B,$B203,'2 - Planting Details'!$X:$X),"")</f>
        <v/>
      </c>
      <c r="G203" s="49"/>
      <c r="H203" s="49" t="str">
        <f t="shared" si="5"/>
        <v/>
      </c>
      <c r="I203" s="77" t="str">
        <f t="shared" si="6"/>
        <v/>
      </c>
      <c r="J203" s="182">
        <v>190</v>
      </c>
    </row>
    <row r="204" spans="2:10" x14ac:dyDescent="0.25">
      <c r="B204" s="181" t="str">
        <f>IF(ISERROR(MATCH($J204,'1 - Project Details and Scoring'!$B$18:$B$500,0)),"",INDEX('1 - Project Details and Scoring'!$B$18:$B$500,MATCH($J204,'1 - Project Details and Scoring'!$B$18:$B$500,0)))&amp;""</f>
        <v/>
      </c>
      <c r="C204" s="181" t="str">
        <f>IF(ISERROR(MATCH($J204,'1 - Project Details and Scoring'!$B$18:$B$500,0)),"",INDEX('1 - Project Details and Scoring'!$C$18:$C$500,MATCH($J204,'1 - Project Details and Scoring'!$B$18:$B$500,0)))&amp;""</f>
        <v/>
      </c>
      <c r="D204" s="181" t="str">
        <f>IF(ISERROR(MATCH($J204,'1 - Project Details and Scoring'!$B$18:$B$500,0)),"",INDEX('1 - Project Details and Scoring'!$D$18:$D$500,MATCH($J204,'1 - Project Details and Scoring'!$B$18:$B$500,0)))&amp;""</f>
        <v/>
      </c>
      <c r="E204" s="49"/>
      <c r="F204" s="63" t="str">
        <f>IF(SUMIF('2 - Planting Details'!$B:$B,B204,'2 - Planting Details'!$X:$X)&gt;0,SUMIF('2 - Planting Details'!$B:$B,$B204,'2 - Planting Details'!$X:$X),"")</f>
        <v/>
      </c>
      <c r="G204" s="49"/>
      <c r="H204" s="49" t="str">
        <f t="shared" si="5"/>
        <v/>
      </c>
      <c r="I204" s="77" t="str">
        <f t="shared" si="6"/>
        <v/>
      </c>
      <c r="J204" s="182">
        <v>191</v>
      </c>
    </row>
    <row r="205" spans="2:10" x14ac:dyDescent="0.25">
      <c r="B205" s="181" t="str">
        <f>IF(ISERROR(MATCH($J205,'1 - Project Details and Scoring'!$B$18:$B$500,0)),"",INDEX('1 - Project Details and Scoring'!$B$18:$B$500,MATCH($J205,'1 - Project Details and Scoring'!$B$18:$B$500,0)))&amp;""</f>
        <v/>
      </c>
      <c r="C205" s="181" t="str">
        <f>IF(ISERROR(MATCH($J205,'1 - Project Details and Scoring'!$B$18:$B$500,0)),"",INDEX('1 - Project Details and Scoring'!$C$18:$C$500,MATCH($J205,'1 - Project Details and Scoring'!$B$18:$B$500,0)))&amp;""</f>
        <v/>
      </c>
      <c r="D205" s="181" t="str">
        <f>IF(ISERROR(MATCH($J205,'1 - Project Details and Scoring'!$B$18:$B$500,0)),"",INDEX('1 - Project Details and Scoring'!$D$18:$D$500,MATCH($J205,'1 - Project Details and Scoring'!$B$18:$B$500,0)))&amp;""</f>
        <v/>
      </c>
      <c r="E205" s="49"/>
      <c r="F205" s="63" t="str">
        <f>IF(SUMIF('2 - Planting Details'!$B:$B,B205,'2 - Planting Details'!$X:$X)&gt;0,SUMIF('2 - Planting Details'!$B:$B,$B205,'2 - Planting Details'!$X:$X),"")</f>
        <v/>
      </c>
      <c r="G205" s="49"/>
      <c r="H205" s="49" t="str">
        <f t="shared" si="5"/>
        <v/>
      </c>
      <c r="I205" s="77" t="str">
        <f t="shared" si="6"/>
        <v/>
      </c>
      <c r="J205" s="182">
        <v>192</v>
      </c>
    </row>
    <row r="206" spans="2:10" x14ac:dyDescent="0.25">
      <c r="B206" s="181" t="str">
        <f>IF(ISERROR(MATCH($J206,'1 - Project Details and Scoring'!$B$18:$B$500,0)),"",INDEX('1 - Project Details and Scoring'!$B$18:$B$500,MATCH($J206,'1 - Project Details and Scoring'!$B$18:$B$500,0)))&amp;""</f>
        <v/>
      </c>
      <c r="C206" s="181" t="str">
        <f>IF(ISERROR(MATCH($J206,'1 - Project Details and Scoring'!$B$18:$B$500,0)),"",INDEX('1 - Project Details and Scoring'!$C$18:$C$500,MATCH($J206,'1 - Project Details and Scoring'!$B$18:$B$500,0)))&amp;""</f>
        <v/>
      </c>
      <c r="D206" s="181" t="str">
        <f>IF(ISERROR(MATCH($J206,'1 - Project Details and Scoring'!$B$18:$B$500,0)),"",INDEX('1 - Project Details and Scoring'!$D$18:$D$500,MATCH($J206,'1 - Project Details and Scoring'!$B$18:$B$500,0)))&amp;""</f>
        <v/>
      </c>
      <c r="E206" s="49"/>
      <c r="F206" s="63" t="str">
        <f>IF(SUMIF('2 - Planting Details'!$B:$B,B206,'2 - Planting Details'!$X:$X)&gt;0,SUMIF('2 - Planting Details'!$B:$B,$B206,'2 - Planting Details'!$X:$X),"")</f>
        <v/>
      </c>
      <c r="G206" s="49"/>
      <c r="H206" s="49" t="str">
        <f t="shared" si="5"/>
        <v/>
      </c>
      <c r="I206" s="77" t="str">
        <f t="shared" si="6"/>
        <v/>
      </c>
      <c r="J206" s="182">
        <v>193</v>
      </c>
    </row>
    <row r="207" spans="2:10" x14ac:dyDescent="0.25">
      <c r="B207" s="181" t="str">
        <f>IF(ISERROR(MATCH($J207,'1 - Project Details and Scoring'!$B$18:$B$500,0)),"",INDEX('1 - Project Details and Scoring'!$B$18:$B$500,MATCH($J207,'1 - Project Details and Scoring'!$B$18:$B$500,0)))&amp;""</f>
        <v/>
      </c>
      <c r="C207" s="181" t="str">
        <f>IF(ISERROR(MATCH($J207,'1 - Project Details and Scoring'!$B$18:$B$500,0)),"",INDEX('1 - Project Details and Scoring'!$C$18:$C$500,MATCH($J207,'1 - Project Details and Scoring'!$B$18:$B$500,0)))&amp;""</f>
        <v/>
      </c>
      <c r="D207" s="181" t="str">
        <f>IF(ISERROR(MATCH($J207,'1 - Project Details and Scoring'!$B$18:$B$500,0)),"",INDEX('1 - Project Details and Scoring'!$D$18:$D$500,MATCH($J207,'1 - Project Details and Scoring'!$B$18:$B$500,0)))&amp;""</f>
        <v/>
      </c>
      <c r="E207" s="49"/>
      <c r="F207" s="63" t="str">
        <f>IF(SUMIF('2 - Planting Details'!$B:$B,B207,'2 - Planting Details'!$X:$X)&gt;0,SUMIF('2 - Planting Details'!$B:$B,$B207,'2 - Planting Details'!$X:$X),"")</f>
        <v/>
      </c>
      <c r="G207" s="49"/>
      <c r="H207" s="49" t="str">
        <f t="shared" ref="H207:H270" si="7">IF(G207&lt;&gt;"",G207,
IF(F207&lt;&gt;"",F207,""))</f>
        <v/>
      </c>
      <c r="I207" s="77" t="str">
        <f t="shared" si="6"/>
        <v/>
      </c>
      <c r="J207" s="182">
        <v>194</v>
      </c>
    </row>
    <row r="208" spans="2:10" x14ac:dyDescent="0.25">
      <c r="B208" s="181" t="str">
        <f>IF(ISERROR(MATCH($J208,'1 - Project Details and Scoring'!$B$18:$B$500,0)),"",INDEX('1 - Project Details and Scoring'!$B$18:$B$500,MATCH($J208,'1 - Project Details and Scoring'!$B$18:$B$500,0)))&amp;""</f>
        <v/>
      </c>
      <c r="C208" s="181" t="str">
        <f>IF(ISERROR(MATCH($J208,'1 - Project Details and Scoring'!$B$18:$B$500,0)),"",INDEX('1 - Project Details and Scoring'!$C$18:$C$500,MATCH($J208,'1 - Project Details and Scoring'!$B$18:$B$500,0)))&amp;""</f>
        <v/>
      </c>
      <c r="D208" s="181" t="str">
        <f>IF(ISERROR(MATCH($J208,'1 - Project Details and Scoring'!$B$18:$B$500,0)),"",INDEX('1 - Project Details and Scoring'!$D$18:$D$500,MATCH($J208,'1 - Project Details and Scoring'!$B$18:$B$500,0)))&amp;""</f>
        <v/>
      </c>
      <c r="E208" s="49"/>
      <c r="F208" s="63" t="str">
        <f>IF(SUMIF('2 - Planting Details'!$B:$B,B208,'2 - Planting Details'!$X:$X)&gt;0,SUMIF('2 - Planting Details'!$B:$B,$B208,'2 - Planting Details'!$X:$X),"")</f>
        <v/>
      </c>
      <c r="G208" s="49"/>
      <c r="H208" s="49" t="str">
        <f t="shared" si="7"/>
        <v/>
      </c>
      <c r="I208" s="77" t="str">
        <f t="shared" si="6"/>
        <v/>
      </c>
      <c r="J208" s="182">
        <v>195</v>
      </c>
    </row>
    <row r="209" spans="2:10" x14ac:dyDescent="0.25">
      <c r="B209" s="181" t="str">
        <f>IF(ISERROR(MATCH($J209,'1 - Project Details and Scoring'!$B$18:$B$500,0)),"",INDEX('1 - Project Details and Scoring'!$B$18:$B$500,MATCH($J209,'1 - Project Details and Scoring'!$B$18:$B$500,0)))&amp;""</f>
        <v/>
      </c>
      <c r="C209" s="181" t="str">
        <f>IF(ISERROR(MATCH($J209,'1 - Project Details and Scoring'!$B$18:$B$500,0)),"",INDEX('1 - Project Details and Scoring'!$C$18:$C$500,MATCH($J209,'1 - Project Details and Scoring'!$B$18:$B$500,0)))&amp;""</f>
        <v/>
      </c>
      <c r="D209" s="181" t="str">
        <f>IF(ISERROR(MATCH($J209,'1 - Project Details and Scoring'!$B$18:$B$500,0)),"",INDEX('1 - Project Details and Scoring'!$D$18:$D$500,MATCH($J209,'1 - Project Details and Scoring'!$B$18:$B$500,0)))&amp;""</f>
        <v/>
      </c>
      <c r="E209" s="49"/>
      <c r="F209" s="63" t="str">
        <f>IF(SUMIF('2 - Planting Details'!$B:$B,B209,'2 - Planting Details'!$X:$X)&gt;0,SUMIF('2 - Planting Details'!$B:$B,$B209,'2 - Planting Details'!$X:$X),"")</f>
        <v/>
      </c>
      <c r="G209" s="49"/>
      <c r="H209" s="49" t="str">
        <f t="shared" si="7"/>
        <v/>
      </c>
      <c r="I209" s="77" t="str">
        <f t="shared" si="6"/>
        <v/>
      </c>
      <c r="J209" s="182">
        <v>196</v>
      </c>
    </row>
    <row r="210" spans="2:10" x14ac:dyDescent="0.25">
      <c r="B210" s="181" t="str">
        <f>IF(ISERROR(MATCH($J210,'1 - Project Details and Scoring'!$B$18:$B$500,0)),"",INDEX('1 - Project Details and Scoring'!$B$18:$B$500,MATCH($J210,'1 - Project Details and Scoring'!$B$18:$B$500,0)))&amp;""</f>
        <v/>
      </c>
      <c r="C210" s="181" t="str">
        <f>IF(ISERROR(MATCH($J210,'1 - Project Details and Scoring'!$B$18:$B$500,0)),"",INDEX('1 - Project Details and Scoring'!$C$18:$C$500,MATCH($J210,'1 - Project Details and Scoring'!$B$18:$B$500,0)))&amp;""</f>
        <v/>
      </c>
      <c r="D210" s="181" t="str">
        <f>IF(ISERROR(MATCH($J210,'1 - Project Details and Scoring'!$B$18:$B$500,0)),"",INDEX('1 - Project Details and Scoring'!$D$18:$D$500,MATCH($J210,'1 - Project Details and Scoring'!$B$18:$B$500,0)))&amp;""</f>
        <v/>
      </c>
      <c r="E210" s="49"/>
      <c r="F210" s="63" t="str">
        <f>IF(SUMIF('2 - Planting Details'!$B:$B,B210,'2 - Planting Details'!$X:$X)&gt;0,SUMIF('2 - Planting Details'!$B:$B,$B210,'2 - Planting Details'!$X:$X),"")</f>
        <v/>
      </c>
      <c r="G210" s="49"/>
      <c r="H210" s="49" t="str">
        <f t="shared" si="7"/>
        <v/>
      </c>
      <c r="I210" s="77" t="str">
        <f t="shared" si="6"/>
        <v/>
      </c>
      <c r="J210" s="182">
        <v>197</v>
      </c>
    </row>
    <row r="211" spans="2:10" x14ac:dyDescent="0.25">
      <c r="B211" s="181" t="str">
        <f>IF(ISERROR(MATCH($J211,'1 - Project Details and Scoring'!$B$18:$B$500,0)),"",INDEX('1 - Project Details and Scoring'!$B$18:$B$500,MATCH($J211,'1 - Project Details and Scoring'!$B$18:$B$500,0)))&amp;""</f>
        <v/>
      </c>
      <c r="C211" s="181" t="str">
        <f>IF(ISERROR(MATCH($J211,'1 - Project Details and Scoring'!$B$18:$B$500,0)),"",INDEX('1 - Project Details and Scoring'!$C$18:$C$500,MATCH($J211,'1 - Project Details and Scoring'!$B$18:$B$500,0)))&amp;""</f>
        <v/>
      </c>
      <c r="D211" s="181" t="str">
        <f>IF(ISERROR(MATCH($J211,'1 - Project Details and Scoring'!$B$18:$B$500,0)),"",INDEX('1 - Project Details and Scoring'!$D$18:$D$500,MATCH($J211,'1 - Project Details and Scoring'!$B$18:$B$500,0)))&amp;""</f>
        <v/>
      </c>
      <c r="E211" s="49"/>
      <c r="F211" s="63" t="str">
        <f>IF(SUMIF('2 - Planting Details'!$B:$B,B211,'2 - Planting Details'!$X:$X)&gt;0,SUMIF('2 - Planting Details'!$B:$B,$B211,'2 - Planting Details'!$X:$X),"")</f>
        <v/>
      </c>
      <c r="G211" s="49"/>
      <c r="H211" s="49" t="str">
        <f t="shared" si="7"/>
        <v/>
      </c>
      <c r="I211" s="77" t="str">
        <f t="shared" si="6"/>
        <v/>
      </c>
      <c r="J211" s="182">
        <v>198</v>
      </c>
    </row>
    <row r="212" spans="2:10" x14ac:dyDescent="0.25">
      <c r="B212" s="181" t="str">
        <f>IF(ISERROR(MATCH($J212,'1 - Project Details and Scoring'!$B$18:$B$500,0)),"",INDEX('1 - Project Details and Scoring'!$B$18:$B$500,MATCH($J212,'1 - Project Details and Scoring'!$B$18:$B$500,0)))&amp;""</f>
        <v/>
      </c>
      <c r="C212" s="181" t="str">
        <f>IF(ISERROR(MATCH($J212,'1 - Project Details and Scoring'!$B$18:$B$500,0)),"",INDEX('1 - Project Details and Scoring'!$C$18:$C$500,MATCH($J212,'1 - Project Details and Scoring'!$B$18:$B$500,0)))&amp;""</f>
        <v/>
      </c>
      <c r="D212" s="181" t="str">
        <f>IF(ISERROR(MATCH($J212,'1 - Project Details and Scoring'!$B$18:$B$500,0)),"",INDEX('1 - Project Details and Scoring'!$D$18:$D$500,MATCH($J212,'1 - Project Details and Scoring'!$B$18:$B$500,0)))&amp;""</f>
        <v/>
      </c>
      <c r="E212" s="49"/>
      <c r="F212" s="63" t="str">
        <f>IF(SUMIF('2 - Planting Details'!$B:$B,B212,'2 - Planting Details'!$X:$X)&gt;0,SUMIF('2 - Planting Details'!$B:$B,$B212,'2 - Planting Details'!$X:$X),"")</f>
        <v/>
      </c>
      <c r="G212" s="49"/>
      <c r="H212" s="49" t="str">
        <f t="shared" si="7"/>
        <v/>
      </c>
      <c r="I212" s="77" t="str">
        <f t="shared" si="6"/>
        <v/>
      </c>
      <c r="J212" s="182">
        <v>199</v>
      </c>
    </row>
    <row r="213" spans="2:10" x14ac:dyDescent="0.25">
      <c r="B213" s="181" t="str">
        <f>IF(ISERROR(MATCH($J213,'1 - Project Details and Scoring'!$B$18:$B$500,0)),"",INDEX('1 - Project Details and Scoring'!$B$18:$B$500,MATCH($J213,'1 - Project Details and Scoring'!$B$18:$B$500,0)))&amp;""</f>
        <v/>
      </c>
      <c r="C213" s="181" t="str">
        <f>IF(ISERROR(MATCH($J213,'1 - Project Details and Scoring'!$B$18:$B$500,0)),"",INDEX('1 - Project Details and Scoring'!$C$18:$C$500,MATCH($J213,'1 - Project Details and Scoring'!$B$18:$B$500,0)))&amp;""</f>
        <v/>
      </c>
      <c r="D213" s="181" t="str">
        <f>IF(ISERROR(MATCH($J213,'1 - Project Details and Scoring'!$B$18:$B$500,0)),"",INDEX('1 - Project Details and Scoring'!$D$18:$D$500,MATCH($J213,'1 - Project Details and Scoring'!$B$18:$B$500,0)))&amp;""</f>
        <v/>
      </c>
      <c r="E213" s="49"/>
      <c r="F213" s="63" t="str">
        <f>IF(SUMIF('2 - Planting Details'!$B:$B,B213,'2 - Planting Details'!$X:$X)&gt;0,SUMIF('2 - Planting Details'!$B:$B,$B213,'2 - Planting Details'!$X:$X),"")</f>
        <v/>
      </c>
      <c r="G213" s="49"/>
      <c r="H213" s="49" t="str">
        <f t="shared" si="7"/>
        <v/>
      </c>
      <c r="I213" s="77" t="str">
        <f t="shared" ref="I213:I276" si="8">IFERROR(IF(AND(G213="",F213=""),"",
IF(AND(G213=0,F213&gt;0),0.5,
IF(G213&gt;F213,"Grant requested too high",
IF(G213&lt;=F213,G213/(2*F213),"")))),"")</f>
        <v/>
      </c>
      <c r="J213" s="182">
        <v>200</v>
      </c>
    </row>
    <row r="214" spans="2:10" x14ac:dyDescent="0.25">
      <c r="B214" s="181" t="str">
        <f>IF(ISERROR(MATCH($J214,'1 - Project Details and Scoring'!$B$18:$B$500,0)),"",INDEX('1 - Project Details and Scoring'!$B$18:$B$500,MATCH($J214,'1 - Project Details and Scoring'!$B$18:$B$500,0)))&amp;""</f>
        <v/>
      </c>
      <c r="C214" s="181" t="str">
        <f>IF(ISERROR(MATCH($J214,'1 - Project Details and Scoring'!$B$18:$B$500,0)),"",INDEX('1 - Project Details and Scoring'!$C$18:$C$500,MATCH($J214,'1 - Project Details and Scoring'!$B$18:$B$500,0)))&amp;""</f>
        <v/>
      </c>
      <c r="D214" s="181" t="str">
        <f>IF(ISERROR(MATCH($J214,'1 - Project Details and Scoring'!$B$18:$B$500,0)),"",INDEX('1 - Project Details and Scoring'!$D$18:$D$500,MATCH($J214,'1 - Project Details and Scoring'!$B$18:$B$500,0)))&amp;""</f>
        <v/>
      </c>
      <c r="E214" s="49"/>
      <c r="F214" s="63" t="str">
        <f>IF(SUMIF('2 - Planting Details'!$B:$B,B214,'2 - Planting Details'!$X:$X)&gt;0,SUMIF('2 - Planting Details'!$B:$B,$B214,'2 - Planting Details'!$X:$X),"")</f>
        <v/>
      </c>
      <c r="G214" s="49"/>
      <c r="H214" s="49" t="str">
        <f t="shared" si="7"/>
        <v/>
      </c>
      <c r="I214" s="77" t="str">
        <f t="shared" si="8"/>
        <v/>
      </c>
      <c r="J214" s="182">
        <v>201</v>
      </c>
    </row>
    <row r="215" spans="2:10" x14ac:dyDescent="0.25">
      <c r="B215" s="181" t="str">
        <f>IF(ISERROR(MATCH($J215,'1 - Project Details and Scoring'!$B$18:$B$500,0)),"",INDEX('1 - Project Details and Scoring'!$B$18:$B$500,MATCH($J215,'1 - Project Details and Scoring'!$B$18:$B$500,0)))&amp;""</f>
        <v/>
      </c>
      <c r="C215" s="181" t="str">
        <f>IF(ISERROR(MATCH($J215,'1 - Project Details and Scoring'!$B$18:$B$500,0)),"",INDEX('1 - Project Details and Scoring'!$C$18:$C$500,MATCH($J215,'1 - Project Details and Scoring'!$B$18:$B$500,0)))&amp;""</f>
        <v/>
      </c>
      <c r="D215" s="181" t="str">
        <f>IF(ISERROR(MATCH($J215,'1 - Project Details and Scoring'!$B$18:$B$500,0)),"",INDEX('1 - Project Details and Scoring'!$D$18:$D$500,MATCH($J215,'1 - Project Details and Scoring'!$B$18:$B$500,0)))&amp;""</f>
        <v/>
      </c>
      <c r="E215" s="49"/>
      <c r="F215" s="63" t="str">
        <f>IF(SUMIF('2 - Planting Details'!$B:$B,B215,'2 - Planting Details'!$X:$X)&gt;0,SUMIF('2 - Planting Details'!$B:$B,$B215,'2 - Planting Details'!$X:$X),"")</f>
        <v/>
      </c>
      <c r="G215" s="49"/>
      <c r="H215" s="49" t="str">
        <f t="shared" si="7"/>
        <v/>
      </c>
      <c r="I215" s="77" t="str">
        <f t="shared" si="8"/>
        <v/>
      </c>
      <c r="J215" s="182">
        <v>202</v>
      </c>
    </row>
    <row r="216" spans="2:10" x14ac:dyDescent="0.25">
      <c r="B216" s="181" t="str">
        <f>IF(ISERROR(MATCH($J216,'1 - Project Details and Scoring'!$B$18:$B$500,0)),"",INDEX('1 - Project Details and Scoring'!$B$18:$B$500,MATCH($J216,'1 - Project Details and Scoring'!$B$18:$B$500,0)))&amp;""</f>
        <v/>
      </c>
      <c r="C216" s="181" t="str">
        <f>IF(ISERROR(MATCH($J216,'1 - Project Details and Scoring'!$B$18:$B$500,0)),"",INDEX('1 - Project Details and Scoring'!$C$18:$C$500,MATCH($J216,'1 - Project Details and Scoring'!$B$18:$B$500,0)))&amp;""</f>
        <v/>
      </c>
      <c r="D216" s="181" t="str">
        <f>IF(ISERROR(MATCH($J216,'1 - Project Details and Scoring'!$B$18:$B$500,0)),"",INDEX('1 - Project Details and Scoring'!$D$18:$D$500,MATCH($J216,'1 - Project Details and Scoring'!$B$18:$B$500,0)))&amp;""</f>
        <v/>
      </c>
      <c r="E216" s="49"/>
      <c r="F216" s="63" t="str">
        <f>IF(SUMIF('2 - Planting Details'!$B:$B,B216,'2 - Planting Details'!$X:$X)&gt;0,SUMIF('2 - Planting Details'!$B:$B,$B216,'2 - Planting Details'!$X:$X),"")</f>
        <v/>
      </c>
      <c r="G216" s="49"/>
      <c r="H216" s="49" t="str">
        <f t="shared" si="7"/>
        <v/>
      </c>
      <c r="I216" s="77" t="str">
        <f t="shared" si="8"/>
        <v/>
      </c>
      <c r="J216" s="182">
        <v>203</v>
      </c>
    </row>
    <row r="217" spans="2:10" x14ac:dyDescent="0.25">
      <c r="B217" s="181" t="str">
        <f>IF(ISERROR(MATCH($J217,'1 - Project Details and Scoring'!$B$18:$B$500,0)),"",INDEX('1 - Project Details and Scoring'!$B$18:$B$500,MATCH($J217,'1 - Project Details and Scoring'!$B$18:$B$500,0)))&amp;""</f>
        <v/>
      </c>
      <c r="C217" s="181" t="str">
        <f>IF(ISERROR(MATCH($J217,'1 - Project Details and Scoring'!$B$18:$B$500,0)),"",INDEX('1 - Project Details and Scoring'!$C$18:$C$500,MATCH($J217,'1 - Project Details and Scoring'!$B$18:$B$500,0)))&amp;""</f>
        <v/>
      </c>
      <c r="D217" s="181" t="str">
        <f>IF(ISERROR(MATCH($J217,'1 - Project Details and Scoring'!$B$18:$B$500,0)),"",INDEX('1 - Project Details and Scoring'!$D$18:$D$500,MATCH($J217,'1 - Project Details and Scoring'!$B$18:$B$500,0)))&amp;""</f>
        <v/>
      </c>
      <c r="E217" s="49"/>
      <c r="F217" s="63" t="str">
        <f>IF(SUMIF('2 - Planting Details'!$B:$B,B217,'2 - Planting Details'!$X:$X)&gt;0,SUMIF('2 - Planting Details'!$B:$B,$B217,'2 - Planting Details'!$X:$X),"")</f>
        <v/>
      </c>
      <c r="G217" s="49"/>
      <c r="H217" s="49" t="str">
        <f t="shared" si="7"/>
        <v/>
      </c>
      <c r="I217" s="77" t="str">
        <f t="shared" si="8"/>
        <v/>
      </c>
      <c r="J217" s="182">
        <v>204</v>
      </c>
    </row>
    <row r="218" spans="2:10" x14ac:dyDescent="0.25">
      <c r="B218" s="181" t="str">
        <f>IF(ISERROR(MATCH($J218,'1 - Project Details and Scoring'!$B$18:$B$500,0)),"",INDEX('1 - Project Details and Scoring'!$B$18:$B$500,MATCH($J218,'1 - Project Details and Scoring'!$B$18:$B$500,0)))&amp;""</f>
        <v/>
      </c>
      <c r="C218" s="181" t="str">
        <f>IF(ISERROR(MATCH($J218,'1 - Project Details and Scoring'!$B$18:$B$500,0)),"",INDEX('1 - Project Details and Scoring'!$C$18:$C$500,MATCH($J218,'1 - Project Details and Scoring'!$B$18:$B$500,0)))&amp;""</f>
        <v/>
      </c>
      <c r="D218" s="181" t="str">
        <f>IF(ISERROR(MATCH($J218,'1 - Project Details and Scoring'!$B$18:$B$500,0)),"",INDEX('1 - Project Details and Scoring'!$D$18:$D$500,MATCH($J218,'1 - Project Details and Scoring'!$B$18:$B$500,0)))&amp;""</f>
        <v/>
      </c>
      <c r="E218" s="49"/>
      <c r="F218" s="63" t="str">
        <f>IF(SUMIF('2 - Planting Details'!$B:$B,B218,'2 - Planting Details'!$X:$X)&gt;0,SUMIF('2 - Planting Details'!$B:$B,$B218,'2 - Planting Details'!$X:$X),"")</f>
        <v/>
      </c>
      <c r="G218" s="49"/>
      <c r="H218" s="49" t="str">
        <f t="shared" si="7"/>
        <v/>
      </c>
      <c r="I218" s="77" t="str">
        <f t="shared" si="8"/>
        <v/>
      </c>
      <c r="J218" s="182">
        <v>205</v>
      </c>
    </row>
    <row r="219" spans="2:10" x14ac:dyDescent="0.25">
      <c r="B219" s="181" t="str">
        <f>IF(ISERROR(MATCH($J219,'1 - Project Details and Scoring'!$B$18:$B$500,0)),"",INDEX('1 - Project Details and Scoring'!$B$18:$B$500,MATCH($J219,'1 - Project Details and Scoring'!$B$18:$B$500,0)))&amp;""</f>
        <v/>
      </c>
      <c r="C219" s="181" t="str">
        <f>IF(ISERROR(MATCH($J219,'1 - Project Details and Scoring'!$B$18:$B$500,0)),"",INDEX('1 - Project Details and Scoring'!$C$18:$C$500,MATCH($J219,'1 - Project Details and Scoring'!$B$18:$B$500,0)))&amp;""</f>
        <v/>
      </c>
      <c r="D219" s="181" t="str">
        <f>IF(ISERROR(MATCH($J219,'1 - Project Details and Scoring'!$B$18:$B$500,0)),"",INDEX('1 - Project Details and Scoring'!$D$18:$D$500,MATCH($J219,'1 - Project Details and Scoring'!$B$18:$B$500,0)))&amp;""</f>
        <v/>
      </c>
      <c r="E219" s="49"/>
      <c r="F219" s="63" t="str">
        <f>IF(SUMIF('2 - Planting Details'!$B:$B,B219,'2 - Planting Details'!$X:$X)&gt;0,SUMIF('2 - Planting Details'!$B:$B,$B219,'2 - Planting Details'!$X:$X),"")</f>
        <v/>
      </c>
      <c r="G219" s="49"/>
      <c r="H219" s="49" t="str">
        <f t="shared" si="7"/>
        <v/>
      </c>
      <c r="I219" s="77" t="str">
        <f t="shared" si="8"/>
        <v/>
      </c>
      <c r="J219" s="182">
        <v>206</v>
      </c>
    </row>
    <row r="220" spans="2:10" x14ac:dyDescent="0.25">
      <c r="B220" s="181" t="str">
        <f>IF(ISERROR(MATCH($J220,'1 - Project Details and Scoring'!$B$18:$B$500,0)),"",INDEX('1 - Project Details and Scoring'!$B$18:$B$500,MATCH($J220,'1 - Project Details and Scoring'!$B$18:$B$500,0)))&amp;""</f>
        <v/>
      </c>
      <c r="C220" s="181" t="str">
        <f>IF(ISERROR(MATCH($J220,'1 - Project Details and Scoring'!$B$18:$B$500,0)),"",INDEX('1 - Project Details and Scoring'!$C$18:$C$500,MATCH($J220,'1 - Project Details and Scoring'!$B$18:$B$500,0)))&amp;""</f>
        <v/>
      </c>
      <c r="D220" s="181" t="str">
        <f>IF(ISERROR(MATCH($J220,'1 - Project Details and Scoring'!$B$18:$B$500,0)),"",INDEX('1 - Project Details and Scoring'!$D$18:$D$500,MATCH($J220,'1 - Project Details and Scoring'!$B$18:$B$500,0)))&amp;""</f>
        <v/>
      </c>
      <c r="E220" s="49"/>
      <c r="F220" s="63" t="str">
        <f>IF(SUMIF('2 - Planting Details'!$B:$B,B220,'2 - Planting Details'!$X:$X)&gt;0,SUMIF('2 - Planting Details'!$B:$B,$B220,'2 - Planting Details'!$X:$X),"")</f>
        <v/>
      </c>
      <c r="G220" s="49"/>
      <c r="H220" s="49" t="str">
        <f t="shared" si="7"/>
        <v/>
      </c>
      <c r="I220" s="77" t="str">
        <f t="shared" si="8"/>
        <v/>
      </c>
      <c r="J220" s="182">
        <v>207</v>
      </c>
    </row>
    <row r="221" spans="2:10" x14ac:dyDescent="0.25">
      <c r="B221" s="181" t="str">
        <f>IF(ISERROR(MATCH($J221,'1 - Project Details and Scoring'!$B$18:$B$500,0)),"",INDEX('1 - Project Details and Scoring'!$B$18:$B$500,MATCH($J221,'1 - Project Details and Scoring'!$B$18:$B$500,0)))&amp;""</f>
        <v/>
      </c>
      <c r="C221" s="181" t="str">
        <f>IF(ISERROR(MATCH($J221,'1 - Project Details and Scoring'!$B$18:$B$500,0)),"",INDEX('1 - Project Details and Scoring'!$C$18:$C$500,MATCH($J221,'1 - Project Details and Scoring'!$B$18:$B$500,0)))&amp;""</f>
        <v/>
      </c>
      <c r="D221" s="181" t="str">
        <f>IF(ISERROR(MATCH($J221,'1 - Project Details and Scoring'!$B$18:$B$500,0)),"",INDEX('1 - Project Details and Scoring'!$D$18:$D$500,MATCH($J221,'1 - Project Details and Scoring'!$B$18:$B$500,0)))&amp;""</f>
        <v/>
      </c>
      <c r="E221" s="49"/>
      <c r="F221" s="63" t="str">
        <f>IF(SUMIF('2 - Planting Details'!$B:$B,B221,'2 - Planting Details'!$X:$X)&gt;0,SUMIF('2 - Planting Details'!$B:$B,$B221,'2 - Planting Details'!$X:$X),"")</f>
        <v/>
      </c>
      <c r="G221" s="49"/>
      <c r="H221" s="49" t="str">
        <f t="shared" si="7"/>
        <v/>
      </c>
      <c r="I221" s="77" t="str">
        <f t="shared" si="8"/>
        <v/>
      </c>
      <c r="J221" s="182">
        <v>208</v>
      </c>
    </row>
    <row r="222" spans="2:10" x14ac:dyDescent="0.25">
      <c r="B222" s="181" t="str">
        <f>IF(ISERROR(MATCH($J222,'1 - Project Details and Scoring'!$B$18:$B$500,0)),"",INDEX('1 - Project Details and Scoring'!$B$18:$B$500,MATCH($J222,'1 - Project Details and Scoring'!$B$18:$B$500,0)))&amp;""</f>
        <v/>
      </c>
      <c r="C222" s="181" t="str">
        <f>IF(ISERROR(MATCH($J222,'1 - Project Details and Scoring'!$B$18:$B$500,0)),"",INDEX('1 - Project Details and Scoring'!$C$18:$C$500,MATCH($J222,'1 - Project Details and Scoring'!$B$18:$B$500,0)))&amp;""</f>
        <v/>
      </c>
      <c r="D222" s="181" t="str">
        <f>IF(ISERROR(MATCH($J222,'1 - Project Details and Scoring'!$B$18:$B$500,0)),"",INDEX('1 - Project Details and Scoring'!$D$18:$D$500,MATCH($J222,'1 - Project Details and Scoring'!$B$18:$B$500,0)))&amp;""</f>
        <v/>
      </c>
      <c r="E222" s="49"/>
      <c r="F222" s="63" t="str">
        <f>IF(SUMIF('2 - Planting Details'!$B:$B,B222,'2 - Planting Details'!$X:$X)&gt;0,SUMIF('2 - Planting Details'!$B:$B,$B222,'2 - Planting Details'!$X:$X),"")</f>
        <v/>
      </c>
      <c r="G222" s="49"/>
      <c r="H222" s="49" t="str">
        <f t="shared" si="7"/>
        <v/>
      </c>
      <c r="I222" s="77" t="str">
        <f t="shared" si="8"/>
        <v/>
      </c>
      <c r="J222" s="182">
        <v>209</v>
      </c>
    </row>
    <row r="223" spans="2:10" x14ac:dyDescent="0.25">
      <c r="B223" s="181" t="str">
        <f>IF(ISERROR(MATCH($J223,'1 - Project Details and Scoring'!$B$18:$B$500,0)),"",INDEX('1 - Project Details and Scoring'!$B$18:$B$500,MATCH($J223,'1 - Project Details and Scoring'!$B$18:$B$500,0)))&amp;""</f>
        <v/>
      </c>
      <c r="C223" s="181" t="str">
        <f>IF(ISERROR(MATCH($J223,'1 - Project Details and Scoring'!$B$18:$B$500,0)),"",INDEX('1 - Project Details and Scoring'!$C$18:$C$500,MATCH($J223,'1 - Project Details and Scoring'!$B$18:$B$500,0)))&amp;""</f>
        <v/>
      </c>
      <c r="D223" s="181" t="str">
        <f>IF(ISERROR(MATCH($J223,'1 - Project Details and Scoring'!$B$18:$B$500,0)),"",INDEX('1 - Project Details and Scoring'!$D$18:$D$500,MATCH($J223,'1 - Project Details and Scoring'!$B$18:$B$500,0)))&amp;""</f>
        <v/>
      </c>
      <c r="E223" s="49"/>
      <c r="F223" s="63" t="str">
        <f>IF(SUMIF('2 - Planting Details'!$B:$B,B223,'2 - Planting Details'!$X:$X)&gt;0,SUMIF('2 - Planting Details'!$B:$B,$B223,'2 - Planting Details'!$X:$X),"")</f>
        <v/>
      </c>
      <c r="G223" s="49"/>
      <c r="H223" s="49" t="str">
        <f t="shared" si="7"/>
        <v/>
      </c>
      <c r="I223" s="77" t="str">
        <f t="shared" si="8"/>
        <v/>
      </c>
      <c r="J223" s="182">
        <v>210</v>
      </c>
    </row>
    <row r="224" spans="2:10" x14ac:dyDescent="0.25">
      <c r="B224" s="181" t="str">
        <f>IF(ISERROR(MATCH($J224,'1 - Project Details and Scoring'!$B$18:$B$500,0)),"",INDEX('1 - Project Details and Scoring'!$B$18:$B$500,MATCH($J224,'1 - Project Details and Scoring'!$B$18:$B$500,0)))&amp;""</f>
        <v/>
      </c>
      <c r="C224" s="181" t="str">
        <f>IF(ISERROR(MATCH($J224,'1 - Project Details and Scoring'!$B$18:$B$500,0)),"",INDEX('1 - Project Details and Scoring'!$C$18:$C$500,MATCH($J224,'1 - Project Details and Scoring'!$B$18:$B$500,0)))&amp;""</f>
        <v/>
      </c>
      <c r="D224" s="181" t="str">
        <f>IF(ISERROR(MATCH($J224,'1 - Project Details and Scoring'!$B$18:$B$500,0)),"",INDEX('1 - Project Details and Scoring'!$D$18:$D$500,MATCH($J224,'1 - Project Details and Scoring'!$B$18:$B$500,0)))&amp;""</f>
        <v/>
      </c>
      <c r="E224" s="49"/>
      <c r="F224" s="63" t="str">
        <f>IF(SUMIF('2 - Planting Details'!$B:$B,B224,'2 - Planting Details'!$X:$X)&gt;0,SUMIF('2 - Planting Details'!$B:$B,$B224,'2 - Planting Details'!$X:$X),"")</f>
        <v/>
      </c>
      <c r="G224" s="49"/>
      <c r="H224" s="49" t="str">
        <f t="shared" si="7"/>
        <v/>
      </c>
      <c r="I224" s="77" t="str">
        <f t="shared" si="8"/>
        <v/>
      </c>
      <c r="J224" s="182">
        <v>211</v>
      </c>
    </row>
    <row r="225" spans="2:10" x14ac:dyDescent="0.25">
      <c r="B225" s="181" t="str">
        <f>IF(ISERROR(MATCH($J225,'1 - Project Details and Scoring'!$B$18:$B$500,0)),"",INDEX('1 - Project Details and Scoring'!$B$18:$B$500,MATCH($J225,'1 - Project Details and Scoring'!$B$18:$B$500,0)))&amp;""</f>
        <v/>
      </c>
      <c r="C225" s="181" t="str">
        <f>IF(ISERROR(MATCH($J225,'1 - Project Details and Scoring'!$B$18:$B$500,0)),"",INDEX('1 - Project Details and Scoring'!$C$18:$C$500,MATCH($J225,'1 - Project Details and Scoring'!$B$18:$B$500,0)))&amp;""</f>
        <v/>
      </c>
      <c r="D225" s="181" t="str">
        <f>IF(ISERROR(MATCH($J225,'1 - Project Details and Scoring'!$B$18:$B$500,0)),"",INDEX('1 - Project Details and Scoring'!$D$18:$D$500,MATCH($J225,'1 - Project Details and Scoring'!$B$18:$B$500,0)))&amp;""</f>
        <v/>
      </c>
      <c r="E225" s="49"/>
      <c r="F225" s="63" t="str">
        <f>IF(SUMIF('2 - Planting Details'!$B:$B,B225,'2 - Planting Details'!$X:$X)&gt;0,SUMIF('2 - Planting Details'!$B:$B,$B225,'2 - Planting Details'!$X:$X),"")</f>
        <v/>
      </c>
      <c r="G225" s="49"/>
      <c r="H225" s="49" t="str">
        <f t="shared" si="7"/>
        <v/>
      </c>
      <c r="I225" s="77" t="str">
        <f t="shared" si="8"/>
        <v/>
      </c>
      <c r="J225" s="182">
        <v>212</v>
      </c>
    </row>
    <row r="226" spans="2:10" x14ac:dyDescent="0.25">
      <c r="B226" s="181" t="str">
        <f>IF(ISERROR(MATCH($J226,'1 - Project Details and Scoring'!$B$18:$B$500,0)),"",INDEX('1 - Project Details and Scoring'!$B$18:$B$500,MATCH($J226,'1 - Project Details and Scoring'!$B$18:$B$500,0)))&amp;""</f>
        <v/>
      </c>
      <c r="C226" s="181" t="str">
        <f>IF(ISERROR(MATCH($J226,'1 - Project Details and Scoring'!$B$18:$B$500,0)),"",INDEX('1 - Project Details and Scoring'!$C$18:$C$500,MATCH($J226,'1 - Project Details and Scoring'!$B$18:$B$500,0)))&amp;""</f>
        <v/>
      </c>
      <c r="D226" s="181" t="str">
        <f>IF(ISERROR(MATCH($J226,'1 - Project Details and Scoring'!$B$18:$B$500,0)),"",INDEX('1 - Project Details and Scoring'!$D$18:$D$500,MATCH($J226,'1 - Project Details and Scoring'!$B$18:$B$500,0)))&amp;""</f>
        <v/>
      </c>
      <c r="E226" s="49"/>
      <c r="F226" s="63" t="str">
        <f>IF(SUMIF('2 - Planting Details'!$B:$B,B226,'2 - Planting Details'!$X:$X)&gt;0,SUMIF('2 - Planting Details'!$B:$B,$B226,'2 - Planting Details'!$X:$X),"")</f>
        <v/>
      </c>
      <c r="G226" s="49"/>
      <c r="H226" s="49" t="str">
        <f t="shared" si="7"/>
        <v/>
      </c>
      <c r="I226" s="77" t="str">
        <f t="shared" si="8"/>
        <v/>
      </c>
      <c r="J226" s="182">
        <v>213</v>
      </c>
    </row>
    <row r="227" spans="2:10" x14ac:dyDescent="0.25">
      <c r="B227" s="181" t="str">
        <f>IF(ISERROR(MATCH($J227,'1 - Project Details and Scoring'!$B$18:$B$500,0)),"",INDEX('1 - Project Details and Scoring'!$B$18:$B$500,MATCH($J227,'1 - Project Details and Scoring'!$B$18:$B$500,0)))&amp;""</f>
        <v/>
      </c>
      <c r="C227" s="181" t="str">
        <f>IF(ISERROR(MATCH($J227,'1 - Project Details and Scoring'!$B$18:$B$500,0)),"",INDEX('1 - Project Details and Scoring'!$C$18:$C$500,MATCH($J227,'1 - Project Details and Scoring'!$B$18:$B$500,0)))&amp;""</f>
        <v/>
      </c>
      <c r="D227" s="181" t="str">
        <f>IF(ISERROR(MATCH($J227,'1 - Project Details and Scoring'!$B$18:$B$500,0)),"",INDEX('1 - Project Details and Scoring'!$D$18:$D$500,MATCH($J227,'1 - Project Details and Scoring'!$B$18:$B$500,0)))&amp;""</f>
        <v/>
      </c>
      <c r="E227" s="49"/>
      <c r="F227" s="63" t="str">
        <f>IF(SUMIF('2 - Planting Details'!$B:$B,B227,'2 - Planting Details'!$X:$X)&gt;0,SUMIF('2 - Planting Details'!$B:$B,$B227,'2 - Planting Details'!$X:$X),"")</f>
        <v/>
      </c>
      <c r="G227" s="49"/>
      <c r="H227" s="49" t="str">
        <f t="shared" si="7"/>
        <v/>
      </c>
      <c r="I227" s="77" t="str">
        <f t="shared" si="8"/>
        <v/>
      </c>
      <c r="J227" s="182">
        <v>214</v>
      </c>
    </row>
    <row r="228" spans="2:10" x14ac:dyDescent="0.25">
      <c r="B228" s="181" t="str">
        <f>IF(ISERROR(MATCH($J228,'1 - Project Details and Scoring'!$B$18:$B$500,0)),"",INDEX('1 - Project Details and Scoring'!$B$18:$B$500,MATCH($J228,'1 - Project Details and Scoring'!$B$18:$B$500,0)))&amp;""</f>
        <v/>
      </c>
      <c r="C228" s="181" t="str">
        <f>IF(ISERROR(MATCH($J228,'1 - Project Details and Scoring'!$B$18:$B$500,0)),"",INDEX('1 - Project Details and Scoring'!$C$18:$C$500,MATCH($J228,'1 - Project Details and Scoring'!$B$18:$B$500,0)))&amp;""</f>
        <v/>
      </c>
      <c r="D228" s="181" t="str">
        <f>IF(ISERROR(MATCH($J228,'1 - Project Details and Scoring'!$B$18:$B$500,0)),"",INDEX('1 - Project Details and Scoring'!$D$18:$D$500,MATCH($J228,'1 - Project Details and Scoring'!$B$18:$B$500,0)))&amp;""</f>
        <v/>
      </c>
      <c r="E228" s="49"/>
      <c r="F228" s="63" t="str">
        <f>IF(SUMIF('2 - Planting Details'!$B:$B,B228,'2 - Planting Details'!$X:$X)&gt;0,SUMIF('2 - Planting Details'!$B:$B,$B228,'2 - Planting Details'!$X:$X),"")</f>
        <v/>
      </c>
      <c r="G228" s="49"/>
      <c r="H228" s="49" t="str">
        <f t="shared" si="7"/>
        <v/>
      </c>
      <c r="I228" s="77" t="str">
        <f t="shared" si="8"/>
        <v/>
      </c>
      <c r="J228" s="182">
        <v>215</v>
      </c>
    </row>
    <row r="229" spans="2:10" x14ac:dyDescent="0.25">
      <c r="B229" s="181" t="str">
        <f>IF(ISERROR(MATCH($J229,'1 - Project Details and Scoring'!$B$18:$B$500,0)),"",INDEX('1 - Project Details and Scoring'!$B$18:$B$500,MATCH($J229,'1 - Project Details and Scoring'!$B$18:$B$500,0)))&amp;""</f>
        <v/>
      </c>
      <c r="C229" s="181" t="str">
        <f>IF(ISERROR(MATCH($J229,'1 - Project Details and Scoring'!$B$18:$B$500,0)),"",INDEX('1 - Project Details and Scoring'!$C$18:$C$500,MATCH($J229,'1 - Project Details and Scoring'!$B$18:$B$500,0)))&amp;""</f>
        <v/>
      </c>
      <c r="D229" s="181" t="str">
        <f>IF(ISERROR(MATCH($J229,'1 - Project Details and Scoring'!$B$18:$B$500,0)),"",INDEX('1 - Project Details and Scoring'!$D$18:$D$500,MATCH($J229,'1 - Project Details and Scoring'!$B$18:$B$500,0)))&amp;""</f>
        <v/>
      </c>
      <c r="E229" s="49"/>
      <c r="F229" s="63" t="str">
        <f>IF(SUMIF('2 - Planting Details'!$B:$B,B229,'2 - Planting Details'!$X:$X)&gt;0,SUMIF('2 - Planting Details'!$B:$B,$B229,'2 - Planting Details'!$X:$X),"")</f>
        <v/>
      </c>
      <c r="G229" s="49"/>
      <c r="H229" s="49" t="str">
        <f t="shared" si="7"/>
        <v/>
      </c>
      <c r="I229" s="77" t="str">
        <f t="shared" si="8"/>
        <v/>
      </c>
      <c r="J229" s="182">
        <v>216</v>
      </c>
    </row>
    <row r="230" spans="2:10" x14ac:dyDescent="0.25">
      <c r="B230" s="181" t="str">
        <f>IF(ISERROR(MATCH($J230,'1 - Project Details and Scoring'!$B$18:$B$500,0)),"",INDEX('1 - Project Details and Scoring'!$B$18:$B$500,MATCH($J230,'1 - Project Details and Scoring'!$B$18:$B$500,0)))&amp;""</f>
        <v/>
      </c>
      <c r="C230" s="181" t="str">
        <f>IF(ISERROR(MATCH($J230,'1 - Project Details and Scoring'!$B$18:$B$500,0)),"",INDEX('1 - Project Details and Scoring'!$C$18:$C$500,MATCH($J230,'1 - Project Details and Scoring'!$B$18:$B$500,0)))&amp;""</f>
        <v/>
      </c>
      <c r="D230" s="181" t="str">
        <f>IF(ISERROR(MATCH($J230,'1 - Project Details and Scoring'!$B$18:$B$500,0)),"",INDEX('1 - Project Details and Scoring'!$D$18:$D$500,MATCH($J230,'1 - Project Details and Scoring'!$B$18:$B$500,0)))&amp;""</f>
        <v/>
      </c>
      <c r="E230" s="49"/>
      <c r="F230" s="63" t="str">
        <f>IF(SUMIF('2 - Planting Details'!$B:$B,B230,'2 - Planting Details'!$X:$X)&gt;0,SUMIF('2 - Planting Details'!$B:$B,$B230,'2 - Planting Details'!$X:$X),"")</f>
        <v/>
      </c>
      <c r="G230" s="49"/>
      <c r="H230" s="49" t="str">
        <f t="shared" si="7"/>
        <v/>
      </c>
      <c r="I230" s="77" t="str">
        <f t="shared" si="8"/>
        <v/>
      </c>
      <c r="J230" s="182">
        <v>217</v>
      </c>
    </row>
    <row r="231" spans="2:10" x14ac:dyDescent="0.25">
      <c r="B231" s="181" t="str">
        <f>IF(ISERROR(MATCH($J231,'1 - Project Details and Scoring'!$B$18:$B$500,0)),"",INDEX('1 - Project Details and Scoring'!$B$18:$B$500,MATCH($J231,'1 - Project Details and Scoring'!$B$18:$B$500,0)))&amp;""</f>
        <v/>
      </c>
      <c r="C231" s="181" t="str">
        <f>IF(ISERROR(MATCH($J231,'1 - Project Details and Scoring'!$B$18:$B$500,0)),"",INDEX('1 - Project Details and Scoring'!$C$18:$C$500,MATCH($J231,'1 - Project Details and Scoring'!$B$18:$B$500,0)))&amp;""</f>
        <v/>
      </c>
      <c r="D231" s="181" t="str">
        <f>IF(ISERROR(MATCH($J231,'1 - Project Details and Scoring'!$B$18:$B$500,0)),"",INDEX('1 - Project Details and Scoring'!$D$18:$D$500,MATCH($J231,'1 - Project Details and Scoring'!$B$18:$B$500,0)))&amp;""</f>
        <v/>
      </c>
      <c r="E231" s="49"/>
      <c r="F231" s="63" t="str">
        <f>IF(SUMIF('2 - Planting Details'!$B:$B,B231,'2 - Planting Details'!$X:$X)&gt;0,SUMIF('2 - Planting Details'!$B:$B,$B231,'2 - Planting Details'!$X:$X),"")</f>
        <v/>
      </c>
      <c r="G231" s="49"/>
      <c r="H231" s="49" t="str">
        <f t="shared" si="7"/>
        <v/>
      </c>
      <c r="I231" s="77" t="str">
        <f t="shared" si="8"/>
        <v/>
      </c>
      <c r="J231" s="182">
        <v>218</v>
      </c>
    </row>
    <row r="232" spans="2:10" x14ac:dyDescent="0.25">
      <c r="B232" s="181" t="str">
        <f>IF(ISERROR(MATCH($J232,'1 - Project Details and Scoring'!$B$18:$B$500,0)),"",INDEX('1 - Project Details and Scoring'!$B$18:$B$500,MATCH($J232,'1 - Project Details and Scoring'!$B$18:$B$500,0)))&amp;""</f>
        <v/>
      </c>
      <c r="C232" s="181" t="str">
        <f>IF(ISERROR(MATCH($J232,'1 - Project Details and Scoring'!$B$18:$B$500,0)),"",INDEX('1 - Project Details and Scoring'!$C$18:$C$500,MATCH($J232,'1 - Project Details and Scoring'!$B$18:$B$500,0)))&amp;""</f>
        <v/>
      </c>
      <c r="D232" s="181" t="str">
        <f>IF(ISERROR(MATCH($J232,'1 - Project Details and Scoring'!$B$18:$B$500,0)),"",INDEX('1 - Project Details and Scoring'!$D$18:$D$500,MATCH($J232,'1 - Project Details and Scoring'!$B$18:$B$500,0)))&amp;""</f>
        <v/>
      </c>
      <c r="E232" s="49"/>
      <c r="F232" s="63" t="str">
        <f>IF(SUMIF('2 - Planting Details'!$B:$B,B232,'2 - Planting Details'!$X:$X)&gt;0,SUMIF('2 - Planting Details'!$B:$B,$B232,'2 - Planting Details'!$X:$X),"")</f>
        <v/>
      </c>
      <c r="G232" s="49"/>
      <c r="H232" s="49" t="str">
        <f t="shared" si="7"/>
        <v/>
      </c>
      <c r="I232" s="77" t="str">
        <f t="shared" si="8"/>
        <v/>
      </c>
      <c r="J232" s="182">
        <v>219</v>
      </c>
    </row>
    <row r="233" spans="2:10" x14ac:dyDescent="0.25">
      <c r="B233" s="181" t="str">
        <f>IF(ISERROR(MATCH($J233,'1 - Project Details and Scoring'!$B$18:$B$500,0)),"",INDEX('1 - Project Details and Scoring'!$B$18:$B$500,MATCH($J233,'1 - Project Details and Scoring'!$B$18:$B$500,0)))&amp;""</f>
        <v/>
      </c>
      <c r="C233" s="181" t="str">
        <f>IF(ISERROR(MATCH($J233,'1 - Project Details and Scoring'!$B$18:$B$500,0)),"",INDEX('1 - Project Details and Scoring'!$C$18:$C$500,MATCH($J233,'1 - Project Details and Scoring'!$B$18:$B$500,0)))&amp;""</f>
        <v/>
      </c>
      <c r="D233" s="181" t="str">
        <f>IF(ISERROR(MATCH($J233,'1 - Project Details and Scoring'!$B$18:$B$500,0)),"",INDEX('1 - Project Details and Scoring'!$D$18:$D$500,MATCH($J233,'1 - Project Details and Scoring'!$B$18:$B$500,0)))&amp;""</f>
        <v/>
      </c>
      <c r="E233" s="49"/>
      <c r="F233" s="63" t="str">
        <f>IF(SUMIF('2 - Planting Details'!$B:$B,B233,'2 - Planting Details'!$X:$X)&gt;0,SUMIF('2 - Planting Details'!$B:$B,$B233,'2 - Planting Details'!$X:$X),"")</f>
        <v/>
      </c>
      <c r="G233" s="49"/>
      <c r="H233" s="49" t="str">
        <f t="shared" si="7"/>
        <v/>
      </c>
      <c r="I233" s="77" t="str">
        <f t="shared" si="8"/>
        <v/>
      </c>
      <c r="J233" s="182">
        <v>220</v>
      </c>
    </row>
    <row r="234" spans="2:10" x14ac:dyDescent="0.25">
      <c r="B234" s="181" t="str">
        <f>IF(ISERROR(MATCH($J234,'1 - Project Details and Scoring'!$B$18:$B$500,0)),"",INDEX('1 - Project Details and Scoring'!$B$18:$B$500,MATCH($J234,'1 - Project Details and Scoring'!$B$18:$B$500,0)))&amp;""</f>
        <v/>
      </c>
      <c r="C234" s="181" t="str">
        <f>IF(ISERROR(MATCH($J234,'1 - Project Details and Scoring'!$B$18:$B$500,0)),"",INDEX('1 - Project Details and Scoring'!$C$18:$C$500,MATCH($J234,'1 - Project Details and Scoring'!$B$18:$B$500,0)))&amp;""</f>
        <v/>
      </c>
      <c r="D234" s="181" t="str">
        <f>IF(ISERROR(MATCH($J234,'1 - Project Details and Scoring'!$B$18:$B$500,0)),"",INDEX('1 - Project Details and Scoring'!$D$18:$D$500,MATCH($J234,'1 - Project Details and Scoring'!$B$18:$B$500,0)))&amp;""</f>
        <v/>
      </c>
      <c r="E234" s="49"/>
      <c r="F234" s="63" t="str">
        <f>IF(SUMIF('2 - Planting Details'!$B:$B,B234,'2 - Planting Details'!$X:$X)&gt;0,SUMIF('2 - Planting Details'!$B:$B,$B234,'2 - Planting Details'!$X:$X),"")</f>
        <v/>
      </c>
      <c r="G234" s="49"/>
      <c r="H234" s="49" t="str">
        <f t="shared" si="7"/>
        <v/>
      </c>
      <c r="I234" s="77" t="str">
        <f t="shared" si="8"/>
        <v/>
      </c>
      <c r="J234" s="182">
        <v>221</v>
      </c>
    </row>
    <row r="235" spans="2:10" x14ac:dyDescent="0.25">
      <c r="B235" s="181" t="str">
        <f>IF(ISERROR(MATCH($J235,'1 - Project Details and Scoring'!$B$18:$B$500,0)),"",INDEX('1 - Project Details and Scoring'!$B$18:$B$500,MATCH($J235,'1 - Project Details and Scoring'!$B$18:$B$500,0)))&amp;""</f>
        <v/>
      </c>
      <c r="C235" s="181" t="str">
        <f>IF(ISERROR(MATCH($J235,'1 - Project Details and Scoring'!$B$18:$B$500,0)),"",INDEX('1 - Project Details and Scoring'!$C$18:$C$500,MATCH($J235,'1 - Project Details and Scoring'!$B$18:$B$500,0)))&amp;""</f>
        <v/>
      </c>
      <c r="D235" s="181" t="str">
        <f>IF(ISERROR(MATCH($J235,'1 - Project Details and Scoring'!$B$18:$B$500,0)),"",INDEX('1 - Project Details and Scoring'!$D$18:$D$500,MATCH($J235,'1 - Project Details and Scoring'!$B$18:$B$500,0)))&amp;""</f>
        <v/>
      </c>
      <c r="E235" s="49"/>
      <c r="F235" s="63" t="str">
        <f>IF(SUMIF('2 - Planting Details'!$B:$B,B235,'2 - Planting Details'!$X:$X)&gt;0,SUMIF('2 - Planting Details'!$B:$B,$B235,'2 - Planting Details'!$X:$X),"")</f>
        <v/>
      </c>
      <c r="G235" s="49"/>
      <c r="H235" s="49" t="str">
        <f t="shared" si="7"/>
        <v/>
      </c>
      <c r="I235" s="77" t="str">
        <f t="shared" si="8"/>
        <v/>
      </c>
      <c r="J235" s="182">
        <v>222</v>
      </c>
    </row>
    <row r="236" spans="2:10" x14ac:dyDescent="0.25">
      <c r="B236" s="181" t="str">
        <f>IF(ISERROR(MATCH($J236,'1 - Project Details and Scoring'!$B$18:$B$500,0)),"",INDEX('1 - Project Details and Scoring'!$B$18:$B$500,MATCH($J236,'1 - Project Details and Scoring'!$B$18:$B$500,0)))&amp;""</f>
        <v/>
      </c>
      <c r="C236" s="181" t="str">
        <f>IF(ISERROR(MATCH($J236,'1 - Project Details and Scoring'!$B$18:$B$500,0)),"",INDEX('1 - Project Details and Scoring'!$C$18:$C$500,MATCH($J236,'1 - Project Details and Scoring'!$B$18:$B$500,0)))&amp;""</f>
        <v/>
      </c>
      <c r="D236" s="181" t="str">
        <f>IF(ISERROR(MATCH($J236,'1 - Project Details and Scoring'!$B$18:$B$500,0)),"",INDEX('1 - Project Details and Scoring'!$D$18:$D$500,MATCH($J236,'1 - Project Details and Scoring'!$B$18:$B$500,0)))&amp;""</f>
        <v/>
      </c>
      <c r="E236" s="49"/>
      <c r="F236" s="63" t="str">
        <f>IF(SUMIF('2 - Planting Details'!$B:$B,B236,'2 - Planting Details'!$X:$X)&gt;0,SUMIF('2 - Planting Details'!$B:$B,$B236,'2 - Planting Details'!$X:$X),"")</f>
        <v/>
      </c>
      <c r="G236" s="49"/>
      <c r="H236" s="49" t="str">
        <f t="shared" si="7"/>
        <v/>
      </c>
      <c r="I236" s="77" t="str">
        <f t="shared" si="8"/>
        <v/>
      </c>
      <c r="J236" s="182">
        <v>223</v>
      </c>
    </row>
    <row r="237" spans="2:10" x14ac:dyDescent="0.25">
      <c r="B237" s="181" t="str">
        <f>IF(ISERROR(MATCH($J237,'1 - Project Details and Scoring'!$B$18:$B$500,0)),"",INDEX('1 - Project Details and Scoring'!$B$18:$B$500,MATCH($J237,'1 - Project Details and Scoring'!$B$18:$B$500,0)))&amp;""</f>
        <v/>
      </c>
      <c r="C237" s="181" t="str">
        <f>IF(ISERROR(MATCH($J237,'1 - Project Details and Scoring'!$B$18:$B$500,0)),"",INDEX('1 - Project Details and Scoring'!$C$18:$C$500,MATCH($J237,'1 - Project Details and Scoring'!$B$18:$B$500,0)))&amp;""</f>
        <v/>
      </c>
      <c r="D237" s="181" t="str">
        <f>IF(ISERROR(MATCH($J237,'1 - Project Details and Scoring'!$B$18:$B$500,0)),"",INDEX('1 - Project Details and Scoring'!$D$18:$D$500,MATCH($J237,'1 - Project Details and Scoring'!$B$18:$B$500,0)))&amp;""</f>
        <v/>
      </c>
      <c r="E237" s="49"/>
      <c r="F237" s="63" t="str">
        <f>IF(SUMIF('2 - Planting Details'!$B:$B,B237,'2 - Planting Details'!$X:$X)&gt;0,SUMIF('2 - Planting Details'!$B:$B,$B237,'2 - Planting Details'!$X:$X),"")</f>
        <v/>
      </c>
      <c r="G237" s="49"/>
      <c r="H237" s="49" t="str">
        <f t="shared" si="7"/>
        <v/>
      </c>
      <c r="I237" s="77" t="str">
        <f t="shared" si="8"/>
        <v/>
      </c>
      <c r="J237" s="182">
        <v>224</v>
      </c>
    </row>
    <row r="238" spans="2:10" x14ac:dyDescent="0.25">
      <c r="B238" s="181" t="str">
        <f>IF(ISERROR(MATCH($J238,'1 - Project Details and Scoring'!$B$18:$B$500,0)),"",INDEX('1 - Project Details and Scoring'!$B$18:$B$500,MATCH($J238,'1 - Project Details and Scoring'!$B$18:$B$500,0)))&amp;""</f>
        <v/>
      </c>
      <c r="C238" s="181" t="str">
        <f>IF(ISERROR(MATCH($J238,'1 - Project Details and Scoring'!$B$18:$B$500,0)),"",INDEX('1 - Project Details and Scoring'!$C$18:$C$500,MATCH($J238,'1 - Project Details and Scoring'!$B$18:$B$500,0)))&amp;""</f>
        <v/>
      </c>
      <c r="D238" s="181" t="str">
        <f>IF(ISERROR(MATCH($J238,'1 - Project Details and Scoring'!$B$18:$B$500,0)),"",INDEX('1 - Project Details and Scoring'!$D$18:$D$500,MATCH($J238,'1 - Project Details and Scoring'!$B$18:$B$500,0)))&amp;""</f>
        <v/>
      </c>
      <c r="E238" s="49"/>
      <c r="F238" s="63" t="str">
        <f>IF(SUMIF('2 - Planting Details'!$B:$B,B238,'2 - Planting Details'!$X:$X)&gt;0,SUMIF('2 - Planting Details'!$B:$B,$B238,'2 - Planting Details'!$X:$X),"")</f>
        <v/>
      </c>
      <c r="G238" s="49"/>
      <c r="H238" s="49" t="str">
        <f t="shared" si="7"/>
        <v/>
      </c>
      <c r="I238" s="77" t="str">
        <f t="shared" si="8"/>
        <v/>
      </c>
      <c r="J238" s="182">
        <v>225</v>
      </c>
    </row>
    <row r="239" spans="2:10" x14ac:dyDescent="0.25">
      <c r="B239" s="181" t="str">
        <f>IF(ISERROR(MATCH($J239,'1 - Project Details and Scoring'!$B$18:$B$500,0)),"",INDEX('1 - Project Details and Scoring'!$B$18:$B$500,MATCH($J239,'1 - Project Details and Scoring'!$B$18:$B$500,0)))&amp;""</f>
        <v/>
      </c>
      <c r="C239" s="181" t="str">
        <f>IF(ISERROR(MATCH($J239,'1 - Project Details and Scoring'!$B$18:$B$500,0)),"",INDEX('1 - Project Details and Scoring'!$C$18:$C$500,MATCH($J239,'1 - Project Details and Scoring'!$B$18:$B$500,0)))&amp;""</f>
        <v/>
      </c>
      <c r="D239" s="181" t="str">
        <f>IF(ISERROR(MATCH($J239,'1 - Project Details and Scoring'!$B$18:$B$500,0)),"",INDEX('1 - Project Details and Scoring'!$D$18:$D$500,MATCH($J239,'1 - Project Details and Scoring'!$B$18:$B$500,0)))&amp;""</f>
        <v/>
      </c>
      <c r="E239" s="49"/>
      <c r="F239" s="63" t="str">
        <f>IF(SUMIF('2 - Planting Details'!$B:$B,B239,'2 - Planting Details'!$X:$X)&gt;0,SUMIF('2 - Planting Details'!$B:$B,$B239,'2 - Planting Details'!$X:$X),"")</f>
        <v/>
      </c>
      <c r="G239" s="49"/>
      <c r="H239" s="49" t="str">
        <f t="shared" si="7"/>
        <v/>
      </c>
      <c r="I239" s="77" t="str">
        <f t="shared" si="8"/>
        <v/>
      </c>
      <c r="J239" s="182">
        <v>226</v>
      </c>
    </row>
    <row r="240" spans="2:10" x14ac:dyDescent="0.25">
      <c r="B240" s="181" t="str">
        <f>IF(ISERROR(MATCH($J240,'1 - Project Details and Scoring'!$B$18:$B$500,0)),"",INDEX('1 - Project Details and Scoring'!$B$18:$B$500,MATCH($J240,'1 - Project Details and Scoring'!$B$18:$B$500,0)))&amp;""</f>
        <v/>
      </c>
      <c r="C240" s="181" t="str">
        <f>IF(ISERROR(MATCH($J240,'1 - Project Details and Scoring'!$B$18:$B$500,0)),"",INDEX('1 - Project Details and Scoring'!$C$18:$C$500,MATCH($J240,'1 - Project Details and Scoring'!$B$18:$B$500,0)))&amp;""</f>
        <v/>
      </c>
      <c r="D240" s="181" t="str">
        <f>IF(ISERROR(MATCH($J240,'1 - Project Details and Scoring'!$B$18:$B$500,0)),"",INDEX('1 - Project Details and Scoring'!$D$18:$D$500,MATCH($J240,'1 - Project Details and Scoring'!$B$18:$B$500,0)))&amp;""</f>
        <v/>
      </c>
      <c r="E240" s="49"/>
      <c r="F240" s="63" t="str">
        <f>IF(SUMIF('2 - Planting Details'!$B:$B,B240,'2 - Planting Details'!$X:$X)&gt;0,SUMIF('2 - Planting Details'!$B:$B,$B240,'2 - Planting Details'!$X:$X),"")</f>
        <v/>
      </c>
      <c r="G240" s="49"/>
      <c r="H240" s="49" t="str">
        <f t="shared" si="7"/>
        <v/>
      </c>
      <c r="I240" s="77" t="str">
        <f t="shared" si="8"/>
        <v/>
      </c>
      <c r="J240" s="182">
        <v>227</v>
      </c>
    </row>
    <row r="241" spans="2:10" x14ac:dyDescent="0.25">
      <c r="B241" s="181" t="str">
        <f>IF(ISERROR(MATCH($J241,'1 - Project Details and Scoring'!$B$18:$B$500,0)),"",INDEX('1 - Project Details and Scoring'!$B$18:$B$500,MATCH($J241,'1 - Project Details and Scoring'!$B$18:$B$500,0)))&amp;""</f>
        <v/>
      </c>
      <c r="C241" s="181" t="str">
        <f>IF(ISERROR(MATCH($J241,'1 - Project Details and Scoring'!$B$18:$B$500,0)),"",INDEX('1 - Project Details and Scoring'!$C$18:$C$500,MATCH($J241,'1 - Project Details and Scoring'!$B$18:$B$500,0)))&amp;""</f>
        <v/>
      </c>
      <c r="D241" s="181" t="str">
        <f>IF(ISERROR(MATCH($J241,'1 - Project Details and Scoring'!$B$18:$B$500,0)),"",INDEX('1 - Project Details and Scoring'!$D$18:$D$500,MATCH($J241,'1 - Project Details and Scoring'!$B$18:$B$500,0)))&amp;""</f>
        <v/>
      </c>
      <c r="E241" s="49"/>
      <c r="F241" s="63" t="str">
        <f>IF(SUMIF('2 - Planting Details'!$B:$B,B241,'2 - Planting Details'!$X:$X)&gt;0,SUMIF('2 - Planting Details'!$B:$B,$B241,'2 - Planting Details'!$X:$X),"")</f>
        <v/>
      </c>
      <c r="G241" s="49"/>
      <c r="H241" s="49" t="str">
        <f t="shared" si="7"/>
        <v/>
      </c>
      <c r="I241" s="77" t="str">
        <f t="shared" si="8"/>
        <v/>
      </c>
      <c r="J241" s="182">
        <v>228</v>
      </c>
    </row>
    <row r="242" spans="2:10" x14ac:dyDescent="0.25">
      <c r="B242" s="181" t="str">
        <f>IF(ISERROR(MATCH($J242,'1 - Project Details and Scoring'!$B$18:$B$500,0)),"",INDEX('1 - Project Details and Scoring'!$B$18:$B$500,MATCH($J242,'1 - Project Details and Scoring'!$B$18:$B$500,0)))&amp;""</f>
        <v/>
      </c>
      <c r="C242" s="181" t="str">
        <f>IF(ISERROR(MATCH($J242,'1 - Project Details and Scoring'!$B$18:$B$500,0)),"",INDEX('1 - Project Details and Scoring'!$C$18:$C$500,MATCH($J242,'1 - Project Details and Scoring'!$B$18:$B$500,0)))&amp;""</f>
        <v/>
      </c>
      <c r="D242" s="181" t="str">
        <f>IF(ISERROR(MATCH($J242,'1 - Project Details and Scoring'!$B$18:$B$500,0)),"",INDEX('1 - Project Details and Scoring'!$D$18:$D$500,MATCH($J242,'1 - Project Details and Scoring'!$B$18:$B$500,0)))&amp;""</f>
        <v/>
      </c>
      <c r="E242" s="49"/>
      <c r="F242" s="63" t="str">
        <f>IF(SUMIF('2 - Planting Details'!$B:$B,B242,'2 - Planting Details'!$X:$X)&gt;0,SUMIF('2 - Planting Details'!$B:$B,$B242,'2 - Planting Details'!$X:$X),"")</f>
        <v/>
      </c>
      <c r="G242" s="49"/>
      <c r="H242" s="49" t="str">
        <f t="shared" si="7"/>
        <v/>
      </c>
      <c r="I242" s="77" t="str">
        <f t="shared" si="8"/>
        <v/>
      </c>
      <c r="J242" s="182">
        <v>229</v>
      </c>
    </row>
    <row r="243" spans="2:10" x14ac:dyDescent="0.25">
      <c r="B243" s="181" t="str">
        <f>IF(ISERROR(MATCH($J243,'1 - Project Details and Scoring'!$B$18:$B$500,0)),"",INDEX('1 - Project Details and Scoring'!$B$18:$B$500,MATCH($J243,'1 - Project Details and Scoring'!$B$18:$B$500,0)))&amp;""</f>
        <v/>
      </c>
      <c r="C243" s="181" t="str">
        <f>IF(ISERROR(MATCH($J243,'1 - Project Details and Scoring'!$B$18:$B$500,0)),"",INDEX('1 - Project Details and Scoring'!$C$18:$C$500,MATCH($J243,'1 - Project Details and Scoring'!$B$18:$B$500,0)))&amp;""</f>
        <v/>
      </c>
      <c r="D243" s="181" t="str">
        <f>IF(ISERROR(MATCH($J243,'1 - Project Details and Scoring'!$B$18:$B$500,0)),"",INDEX('1 - Project Details and Scoring'!$D$18:$D$500,MATCH($J243,'1 - Project Details and Scoring'!$B$18:$B$500,0)))&amp;""</f>
        <v/>
      </c>
      <c r="E243" s="49"/>
      <c r="F243" s="63" t="str">
        <f>IF(SUMIF('2 - Planting Details'!$B:$B,B243,'2 - Planting Details'!$X:$X)&gt;0,SUMIF('2 - Planting Details'!$B:$B,$B243,'2 - Planting Details'!$X:$X),"")</f>
        <v/>
      </c>
      <c r="G243" s="49"/>
      <c r="H243" s="49" t="str">
        <f t="shared" si="7"/>
        <v/>
      </c>
      <c r="I243" s="77" t="str">
        <f t="shared" si="8"/>
        <v/>
      </c>
      <c r="J243" s="182">
        <v>230</v>
      </c>
    </row>
    <row r="244" spans="2:10" x14ac:dyDescent="0.25">
      <c r="B244" s="181" t="str">
        <f>IF(ISERROR(MATCH($J244,'1 - Project Details and Scoring'!$B$18:$B$500,0)),"",INDEX('1 - Project Details and Scoring'!$B$18:$B$500,MATCH($J244,'1 - Project Details and Scoring'!$B$18:$B$500,0)))&amp;""</f>
        <v/>
      </c>
      <c r="C244" s="181" t="str">
        <f>IF(ISERROR(MATCH($J244,'1 - Project Details and Scoring'!$B$18:$B$500,0)),"",INDEX('1 - Project Details and Scoring'!$C$18:$C$500,MATCH($J244,'1 - Project Details and Scoring'!$B$18:$B$500,0)))&amp;""</f>
        <v/>
      </c>
      <c r="D244" s="181" t="str">
        <f>IF(ISERROR(MATCH($J244,'1 - Project Details and Scoring'!$B$18:$B$500,0)),"",INDEX('1 - Project Details and Scoring'!$D$18:$D$500,MATCH($J244,'1 - Project Details and Scoring'!$B$18:$B$500,0)))&amp;""</f>
        <v/>
      </c>
      <c r="E244" s="49"/>
      <c r="F244" s="63" t="str">
        <f>IF(SUMIF('2 - Planting Details'!$B:$B,B244,'2 - Planting Details'!$X:$X)&gt;0,SUMIF('2 - Planting Details'!$B:$B,$B244,'2 - Planting Details'!$X:$X),"")</f>
        <v/>
      </c>
      <c r="G244" s="49"/>
      <c r="H244" s="49" t="str">
        <f t="shared" si="7"/>
        <v/>
      </c>
      <c r="I244" s="77" t="str">
        <f t="shared" si="8"/>
        <v/>
      </c>
      <c r="J244" s="182">
        <v>231</v>
      </c>
    </row>
    <row r="245" spans="2:10" x14ac:dyDescent="0.25">
      <c r="B245" s="181" t="str">
        <f>IF(ISERROR(MATCH($J245,'1 - Project Details and Scoring'!$B$18:$B$500,0)),"",INDEX('1 - Project Details and Scoring'!$B$18:$B$500,MATCH($J245,'1 - Project Details and Scoring'!$B$18:$B$500,0)))&amp;""</f>
        <v/>
      </c>
      <c r="C245" s="181" t="str">
        <f>IF(ISERROR(MATCH($J245,'1 - Project Details and Scoring'!$B$18:$B$500,0)),"",INDEX('1 - Project Details and Scoring'!$C$18:$C$500,MATCH($J245,'1 - Project Details and Scoring'!$B$18:$B$500,0)))&amp;""</f>
        <v/>
      </c>
      <c r="D245" s="181" t="str">
        <f>IF(ISERROR(MATCH($J245,'1 - Project Details and Scoring'!$B$18:$B$500,0)),"",INDEX('1 - Project Details and Scoring'!$D$18:$D$500,MATCH($J245,'1 - Project Details and Scoring'!$B$18:$B$500,0)))&amp;""</f>
        <v/>
      </c>
      <c r="E245" s="49"/>
      <c r="F245" s="63" t="str">
        <f>IF(SUMIF('2 - Planting Details'!$B:$B,B245,'2 - Planting Details'!$X:$X)&gt;0,SUMIF('2 - Planting Details'!$B:$B,$B245,'2 - Planting Details'!$X:$X),"")</f>
        <v/>
      </c>
      <c r="G245" s="49"/>
      <c r="H245" s="49" t="str">
        <f t="shared" si="7"/>
        <v/>
      </c>
      <c r="I245" s="77" t="str">
        <f t="shared" si="8"/>
        <v/>
      </c>
      <c r="J245" s="182">
        <v>232</v>
      </c>
    </row>
    <row r="246" spans="2:10" x14ac:dyDescent="0.25">
      <c r="B246" s="181" t="str">
        <f>IF(ISERROR(MATCH($J246,'1 - Project Details and Scoring'!$B$18:$B$500,0)),"",INDEX('1 - Project Details and Scoring'!$B$18:$B$500,MATCH($J246,'1 - Project Details and Scoring'!$B$18:$B$500,0)))&amp;""</f>
        <v/>
      </c>
      <c r="C246" s="181" t="str">
        <f>IF(ISERROR(MATCH($J246,'1 - Project Details and Scoring'!$B$18:$B$500,0)),"",INDEX('1 - Project Details and Scoring'!$C$18:$C$500,MATCH($J246,'1 - Project Details and Scoring'!$B$18:$B$500,0)))&amp;""</f>
        <v/>
      </c>
      <c r="D246" s="181" t="str">
        <f>IF(ISERROR(MATCH($J246,'1 - Project Details and Scoring'!$B$18:$B$500,0)),"",INDEX('1 - Project Details and Scoring'!$D$18:$D$500,MATCH($J246,'1 - Project Details and Scoring'!$B$18:$B$500,0)))&amp;""</f>
        <v/>
      </c>
      <c r="E246" s="49"/>
      <c r="F246" s="63" t="str">
        <f>IF(SUMIF('2 - Planting Details'!$B:$B,B246,'2 - Planting Details'!$X:$X)&gt;0,SUMIF('2 - Planting Details'!$B:$B,$B246,'2 - Planting Details'!$X:$X),"")</f>
        <v/>
      </c>
      <c r="G246" s="49"/>
      <c r="H246" s="49" t="str">
        <f t="shared" si="7"/>
        <v/>
      </c>
      <c r="I246" s="77" t="str">
        <f t="shared" si="8"/>
        <v/>
      </c>
      <c r="J246" s="182">
        <v>233</v>
      </c>
    </row>
    <row r="247" spans="2:10" x14ac:dyDescent="0.25">
      <c r="B247" s="181" t="str">
        <f>IF(ISERROR(MATCH($J247,'1 - Project Details and Scoring'!$B$18:$B$500,0)),"",INDEX('1 - Project Details and Scoring'!$B$18:$B$500,MATCH($J247,'1 - Project Details and Scoring'!$B$18:$B$500,0)))&amp;""</f>
        <v/>
      </c>
      <c r="C247" s="181" t="str">
        <f>IF(ISERROR(MATCH($J247,'1 - Project Details and Scoring'!$B$18:$B$500,0)),"",INDEX('1 - Project Details and Scoring'!$C$18:$C$500,MATCH($J247,'1 - Project Details and Scoring'!$B$18:$B$500,0)))&amp;""</f>
        <v/>
      </c>
      <c r="D247" s="181" t="str">
        <f>IF(ISERROR(MATCH($J247,'1 - Project Details and Scoring'!$B$18:$B$500,0)),"",INDEX('1 - Project Details and Scoring'!$D$18:$D$500,MATCH($J247,'1 - Project Details and Scoring'!$B$18:$B$500,0)))&amp;""</f>
        <v/>
      </c>
      <c r="E247" s="49"/>
      <c r="F247" s="63" t="str">
        <f>IF(SUMIF('2 - Planting Details'!$B:$B,B247,'2 - Planting Details'!$X:$X)&gt;0,SUMIF('2 - Planting Details'!$B:$B,$B247,'2 - Planting Details'!$X:$X),"")</f>
        <v/>
      </c>
      <c r="G247" s="49"/>
      <c r="H247" s="49" t="str">
        <f t="shared" si="7"/>
        <v/>
      </c>
      <c r="I247" s="77" t="str">
        <f t="shared" si="8"/>
        <v/>
      </c>
      <c r="J247" s="182">
        <v>234</v>
      </c>
    </row>
    <row r="248" spans="2:10" x14ac:dyDescent="0.25">
      <c r="B248" s="181" t="str">
        <f>IF(ISERROR(MATCH($J248,'1 - Project Details and Scoring'!$B$18:$B$500,0)),"",INDEX('1 - Project Details and Scoring'!$B$18:$B$500,MATCH($J248,'1 - Project Details and Scoring'!$B$18:$B$500,0)))&amp;""</f>
        <v/>
      </c>
      <c r="C248" s="181" t="str">
        <f>IF(ISERROR(MATCH($J248,'1 - Project Details and Scoring'!$B$18:$B$500,0)),"",INDEX('1 - Project Details and Scoring'!$C$18:$C$500,MATCH($J248,'1 - Project Details and Scoring'!$B$18:$B$500,0)))&amp;""</f>
        <v/>
      </c>
      <c r="D248" s="181" t="str">
        <f>IF(ISERROR(MATCH($J248,'1 - Project Details and Scoring'!$B$18:$B$500,0)),"",INDEX('1 - Project Details and Scoring'!$D$18:$D$500,MATCH($J248,'1 - Project Details and Scoring'!$B$18:$B$500,0)))&amp;""</f>
        <v/>
      </c>
      <c r="E248" s="49"/>
      <c r="F248" s="63" t="str">
        <f>IF(SUMIF('2 - Planting Details'!$B:$B,B248,'2 - Planting Details'!$X:$X)&gt;0,SUMIF('2 - Planting Details'!$B:$B,$B248,'2 - Planting Details'!$X:$X),"")</f>
        <v/>
      </c>
      <c r="G248" s="49"/>
      <c r="H248" s="49" t="str">
        <f t="shared" si="7"/>
        <v/>
      </c>
      <c r="I248" s="77" t="str">
        <f t="shared" si="8"/>
        <v/>
      </c>
      <c r="J248" s="182">
        <v>235</v>
      </c>
    </row>
    <row r="249" spans="2:10" x14ac:dyDescent="0.25">
      <c r="B249" s="181" t="str">
        <f>IF(ISERROR(MATCH($J249,'1 - Project Details and Scoring'!$B$18:$B$500,0)),"",INDEX('1 - Project Details and Scoring'!$B$18:$B$500,MATCH($J249,'1 - Project Details and Scoring'!$B$18:$B$500,0)))&amp;""</f>
        <v/>
      </c>
      <c r="C249" s="181" t="str">
        <f>IF(ISERROR(MATCH($J249,'1 - Project Details and Scoring'!$B$18:$B$500,0)),"",INDEX('1 - Project Details and Scoring'!$C$18:$C$500,MATCH($J249,'1 - Project Details and Scoring'!$B$18:$B$500,0)))&amp;""</f>
        <v/>
      </c>
      <c r="D249" s="181" t="str">
        <f>IF(ISERROR(MATCH($J249,'1 - Project Details and Scoring'!$B$18:$B$500,0)),"",INDEX('1 - Project Details and Scoring'!$D$18:$D$500,MATCH($J249,'1 - Project Details and Scoring'!$B$18:$B$500,0)))&amp;""</f>
        <v/>
      </c>
      <c r="E249" s="49"/>
      <c r="F249" s="63" t="str">
        <f>IF(SUMIF('2 - Planting Details'!$B:$B,B249,'2 - Planting Details'!$X:$X)&gt;0,SUMIF('2 - Planting Details'!$B:$B,$B249,'2 - Planting Details'!$X:$X),"")</f>
        <v/>
      </c>
      <c r="G249" s="49"/>
      <c r="H249" s="49" t="str">
        <f t="shared" si="7"/>
        <v/>
      </c>
      <c r="I249" s="77" t="str">
        <f t="shared" si="8"/>
        <v/>
      </c>
      <c r="J249" s="182">
        <v>236</v>
      </c>
    </row>
    <row r="250" spans="2:10" x14ac:dyDescent="0.25">
      <c r="B250" s="181" t="str">
        <f>IF(ISERROR(MATCH($J250,'1 - Project Details and Scoring'!$B$18:$B$500,0)),"",INDEX('1 - Project Details and Scoring'!$B$18:$B$500,MATCH($J250,'1 - Project Details and Scoring'!$B$18:$B$500,0)))&amp;""</f>
        <v/>
      </c>
      <c r="C250" s="181" t="str">
        <f>IF(ISERROR(MATCH($J250,'1 - Project Details and Scoring'!$B$18:$B$500,0)),"",INDEX('1 - Project Details and Scoring'!$C$18:$C$500,MATCH($J250,'1 - Project Details and Scoring'!$B$18:$B$500,0)))&amp;""</f>
        <v/>
      </c>
      <c r="D250" s="181" t="str">
        <f>IF(ISERROR(MATCH($J250,'1 - Project Details and Scoring'!$B$18:$B$500,0)),"",INDEX('1 - Project Details and Scoring'!$D$18:$D$500,MATCH($J250,'1 - Project Details and Scoring'!$B$18:$B$500,0)))&amp;""</f>
        <v/>
      </c>
      <c r="E250" s="49"/>
      <c r="F250" s="63" t="str">
        <f>IF(SUMIF('2 - Planting Details'!$B:$B,B250,'2 - Planting Details'!$X:$X)&gt;0,SUMIF('2 - Planting Details'!$B:$B,$B250,'2 - Planting Details'!$X:$X),"")</f>
        <v/>
      </c>
      <c r="G250" s="49"/>
      <c r="H250" s="49" t="str">
        <f t="shared" si="7"/>
        <v/>
      </c>
      <c r="I250" s="77" t="str">
        <f t="shared" si="8"/>
        <v/>
      </c>
      <c r="J250" s="182">
        <v>237</v>
      </c>
    </row>
    <row r="251" spans="2:10" x14ac:dyDescent="0.25">
      <c r="B251" s="181" t="str">
        <f>IF(ISERROR(MATCH($J251,'1 - Project Details and Scoring'!$B$18:$B$500,0)),"",INDEX('1 - Project Details and Scoring'!$B$18:$B$500,MATCH($J251,'1 - Project Details and Scoring'!$B$18:$B$500,0)))&amp;""</f>
        <v/>
      </c>
      <c r="C251" s="181" t="str">
        <f>IF(ISERROR(MATCH($J251,'1 - Project Details and Scoring'!$B$18:$B$500,0)),"",INDEX('1 - Project Details and Scoring'!$C$18:$C$500,MATCH($J251,'1 - Project Details and Scoring'!$B$18:$B$500,0)))&amp;""</f>
        <v/>
      </c>
      <c r="D251" s="181" t="str">
        <f>IF(ISERROR(MATCH($J251,'1 - Project Details and Scoring'!$B$18:$B$500,0)),"",INDEX('1 - Project Details and Scoring'!$D$18:$D$500,MATCH($J251,'1 - Project Details and Scoring'!$B$18:$B$500,0)))&amp;""</f>
        <v/>
      </c>
      <c r="E251" s="49"/>
      <c r="F251" s="63" t="str">
        <f>IF(SUMIF('2 - Planting Details'!$B:$B,B251,'2 - Planting Details'!$X:$X)&gt;0,SUMIF('2 - Planting Details'!$B:$B,$B251,'2 - Planting Details'!$X:$X),"")</f>
        <v/>
      </c>
      <c r="G251" s="49"/>
      <c r="H251" s="49" t="str">
        <f t="shared" si="7"/>
        <v/>
      </c>
      <c r="I251" s="77" t="str">
        <f t="shared" si="8"/>
        <v/>
      </c>
      <c r="J251" s="182">
        <v>238</v>
      </c>
    </row>
    <row r="252" spans="2:10" x14ac:dyDescent="0.25">
      <c r="B252" s="181" t="str">
        <f>IF(ISERROR(MATCH($J252,'1 - Project Details and Scoring'!$B$18:$B$500,0)),"",INDEX('1 - Project Details and Scoring'!$B$18:$B$500,MATCH($J252,'1 - Project Details and Scoring'!$B$18:$B$500,0)))&amp;""</f>
        <v/>
      </c>
      <c r="C252" s="181" t="str">
        <f>IF(ISERROR(MATCH($J252,'1 - Project Details and Scoring'!$B$18:$B$500,0)),"",INDEX('1 - Project Details and Scoring'!$C$18:$C$500,MATCH($J252,'1 - Project Details and Scoring'!$B$18:$B$500,0)))&amp;""</f>
        <v/>
      </c>
      <c r="D252" s="181" t="str">
        <f>IF(ISERROR(MATCH($J252,'1 - Project Details and Scoring'!$B$18:$B$500,0)),"",INDEX('1 - Project Details and Scoring'!$D$18:$D$500,MATCH($J252,'1 - Project Details and Scoring'!$B$18:$B$500,0)))&amp;""</f>
        <v/>
      </c>
      <c r="E252" s="49"/>
      <c r="F252" s="63" t="str">
        <f>IF(SUMIF('2 - Planting Details'!$B:$B,B252,'2 - Planting Details'!$X:$X)&gt;0,SUMIF('2 - Planting Details'!$B:$B,$B252,'2 - Planting Details'!$X:$X),"")</f>
        <v/>
      </c>
      <c r="G252" s="49"/>
      <c r="H252" s="49" t="str">
        <f t="shared" si="7"/>
        <v/>
      </c>
      <c r="I252" s="77" t="str">
        <f t="shared" si="8"/>
        <v/>
      </c>
      <c r="J252" s="182">
        <v>239</v>
      </c>
    </row>
    <row r="253" spans="2:10" x14ac:dyDescent="0.25">
      <c r="B253" s="181" t="str">
        <f>IF(ISERROR(MATCH($J253,'1 - Project Details and Scoring'!$B$18:$B$500,0)),"",INDEX('1 - Project Details and Scoring'!$B$18:$B$500,MATCH($J253,'1 - Project Details and Scoring'!$B$18:$B$500,0)))&amp;""</f>
        <v/>
      </c>
      <c r="C253" s="181" t="str">
        <f>IF(ISERROR(MATCH($J253,'1 - Project Details and Scoring'!$B$18:$B$500,0)),"",INDEX('1 - Project Details and Scoring'!$C$18:$C$500,MATCH($J253,'1 - Project Details and Scoring'!$B$18:$B$500,0)))&amp;""</f>
        <v/>
      </c>
      <c r="D253" s="181" t="str">
        <f>IF(ISERROR(MATCH($J253,'1 - Project Details and Scoring'!$B$18:$B$500,0)),"",INDEX('1 - Project Details and Scoring'!$D$18:$D$500,MATCH($J253,'1 - Project Details and Scoring'!$B$18:$B$500,0)))&amp;""</f>
        <v/>
      </c>
      <c r="E253" s="49"/>
      <c r="F253" s="63" t="str">
        <f>IF(SUMIF('2 - Planting Details'!$B:$B,B253,'2 - Planting Details'!$X:$X)&gt;0,SUMIF('2 - Planting Details'!$B:$B,$B253,'2 - Planting Details'!$X:$X),"")</f>
        <v/>
      </c>
      <c r="G253" s="49"/>
      <c r="H253" s="49" t="str">
        <f t="shared" si="7"/>
        <v/>
      </c>
      <c r="I253" s="77" t="str">
        <f t="shared" si="8"/>
        <v/>
      </c>
      <c r="J253" s="182">
        <v>240</v>
      </c>
    </row>
    <row r="254" spans="2:10" x14ac:dyDescent="0.25">
      <c r="B254" s="181" t="str">
        <f>IF(ISERROR(MATCH($J254,'1 - Project Details and Scoring'!$B$18:$B$500,0)),"",INDEX('1 - Project Details and Scoring'!$B$18:$B$500,MATCH($J254,'1 - Project Details and Scoring'!$B$18:$B$500,0)))&amp;""</f>
        <v/>
      </c>
      <c r="C254" s="181" t="str">
        <f>IF(ISERROR(MATCH($J254,'1 - Project Details and Scoring'!$B$18:$B$500,0)),"",INDEX('1 - Project Details and Scoring'!$C$18:$C$500,MATCH($J254,'1 - Project Details and Scoring'!$B$18:$B$500,0)))&amp;""</f>
        <v/>
      </c>
      <c r="D254" s="181" t="str">
        <f>IF(ISERROR(MATCH($J254,'1 - Project Details and Scoring'!$B$18:$B$500,0)),"",INDEX('1 - Project Details and Scoring'!$D$18:$D$500,MATCH($J254,'1 - Project Details and Scoring'!$B$18:$B$500,0)))&amp;""</f>
        <v/>
      </c>
      <c r="E254" s="49"/>
      <c r="F254" s="63" t="str">
        <f>IF(SUMIF('2 - Planting Details'!$B:$B,B254,'2 - Planting Details'!$X:$X)&gt;0,SUMIF('2 - Planting Details'!$B:$B,$B254,'2 - Planting Details'!$X:$X),"")</f>
        <v/>
      </c>
      <c r="G254" s="49"/>
      <c r="H254" s="49" t="str">
        <f t="shared" si="7"/>
        <v/>
      </c>
      <c r="I254" s="77" t="str">
        <f t="shared" si="8"/>
        <v/>
      </c>
      <c r="J254" s="182">
        <v>241</v>
      </c>
    </row>
    <row r="255" spans="2:10" x14ac:dyDescent="0.25">
      <c r="B255" s="181" t="str">
        <f>IF(ISERROR(MATCH($J255,'1 - Project Details and Scoring'!$B$18:$B$500,0)),"",INDEX('1 - Project Details and Scoring'!$B$18:$B$500,MATCH($J255,'1 - Project Details and Scoring'!$B$18:$B$500,0)))&amp;""</f>
        <v/>
      </c>
      <c r="C255" s="181" t="str">
        <f>IF(ISERROR(MATCH($J255,'1 - Project Details and Scoring'!$B$18:$B$500,0)),"",INDEX('1 - Project Details and Scoring'!$C$18:$C$500,MATCH($J255,'1 - Project Details and Scoring'!$B$18:$B$500,0)))&amp;""</f>
        <v/>
      </c>
      <c r="D255" s="181" t="str">
        <f>IF(ISERROR(MATCH($J255,'1 - Project Details and Scoring'!$B$18:$B$500,0)),"",INDEX('1 - Project Details and Scoring'!$D$18:$D$500,MATCH($J255,'1 - Project Details and Scoring'!$B$18:$B$500,0)))&amp;""</f>
        <v/>
      </c>
      <c r="E255" s="49"/>
      <c r="F255" s="63" t="str">
        <f>IF(SUMIF('2 - Planting Details'!$B:$B,B255,'2 - Planting Details'!$X:$X)&gt;0,SUMIF('2 - Planting Details'!$B:$B,$B255,'2 - Planting Details'!$X:$X),"")</f>
        <v/>
      </c>
      <c r="G255" s="49"/>
      <c r="H255" s="49" t="str">
        <f t="shared" si="7"/>
        <v/>
      </c>
      <c r="I255" s="77" t="str">
        <f t="shared" si="8"/>
        <v/>
      </c>
      <c r="J255" s="182">
        <v>242</v>
      </c>
    </row>
    <row r="256" spans="2:10" x14ac:dyDescent="0.25">
      <c r="B256" s="181" t="str">
        <f>IF(ISERROR(MATCH($J256,'1 - Project Details and Scoring'!$B$18:$B$500,0)),"",INDEX('1 - Project Details and Scoring'!$B$18:$B$500,MATCH($J256,'1 - Project Details and Scoring'!$B$18:$B$500,0)))&amp;""</f>
        <v/>
      </c>
      <c r="C256" s="181" t="str">
        <f>IF(ISERROR(MATCH($J256,'1 - Project Details and Scoring'!$B$18:$B$500,0)),"",INDEX('1 - Project Details and Scoring'!$C$18:$C$500,MATCH($J256,'1 - Project Details and Scoring'!$B$18:$B$500,0)))&amp;""</f>
        <v/>
      </c>
      <c r="D256" s="181" t="str">
        <f>IF(ISERROR(MATCH($J256,'1 - Project Details and Scoring'!$B$18:$B$500,0)),"",INDEX('1 - Project Details and Scoring'!$D$18:$D$500,MATCH($J256,'1 - Project Details and Scoring'!$B$18:$B$500,0)))&amp;""</f>
        <v/>
      </c>
      <c r="E256" s="49"/>
      <c r="F256" s="63" t="str">
        <f>IF(SUMIF('2 - Planting Details'!$B:$B,B256,'2 - Planting Details'!$X:$X)&gt;0,SUMIF('2 - Planting Details'!$B:$B,$B256,'2 - Planting Details'!$X:$X),"")</f>
        <v/>
      </c>
      <c r="G256" s="49"/>
      <c r="H256" s="49" t="str">
        <f t="shared" si="7"/>
        <v/>
      </c>
      <c r="I256" s="77" t="str">
        <f t="shared" si="8"/>
        <v/>
      </c>
      <c r="J256" s="182">
        <v>243</v>
      </c>
    </row>
    <row r="257" spans="2:10" x14ac:dyDescent="0.25">
      <c r="B257" s="181" t="str">
        <f>IF(ISERROR(MATCH($J257,'1 - Project Details and Scoring'!$B$18:$B$500,0)),"",INDEX('1 - Project Details and Scoring'!$B$18:$B$500,MATCH($J257,'1 - Project Details and Scoring'!$B$18:$B$500,0)))&amp;""</f>
        <v/>
      </c>
      <c r="C257" s="181" t="str">
        <f>IF(ISERROR(MATCH($J257,'1 - Project Details and Scoring'!$B$18:$B$500,0)),"",INDEX('1 - Project Details and Scoring'!$C$18:$C$500,MATCH($J257,'1 - Project Details and Scoring'!$B$18:$B$500,0)))&amp;""</f>
        <v/>
      </c>
      <c r="D257" s="181" t="str">
        <f>IF(ISERROR(MATCH($J257,'1 - Project Details and Scoring'!$B$18:$B$500,0)),"",INDEX('1 - Project Details and Scoring'!$D$18:$D$500,MATCH($J257,'1 - Project Details and Scoring'!$B$18:$B$500,0)))&amp;""</f>
        <v/>
      </c>
      <c r="E257" s="49"/>
      <c r="F257" s="63" t="str">
        <f>IF(SUMIF('2 - Planting Details'!$B:$B,B257,'2 - Planting Details'!$X:$X)&gt;0,SUMIF('2 - Planting Details'!$B:$B,$B257,'2 - Planting Details'!$X:$X),"")</f>
        <v/>
      </c>
      <c r="G257" s="49"/>
      <c r="H257" s="49" t="str">
        <f t="shared" si="7"/>
        <v/>
      </c>
      <c r="I257" s="77" t="str">
        <f t="shared" si="8"/>
        <v/>
      </c>
      <c r="J257" s="182">
        <v>244</v>
      </c>
    </row>
    <row r="258" spans="2:10" x14ac:dyDescent="0.25">
      <c r="B258" s="181" t="str">
        <f>IF(ISERROR(MATCH($J258,'1 - Project Details and Scoring'!$B$18:$B$500,0)),"",INDEX('1 - Project Details and Scoring'!$B$18:$B$500,MATCH($J258,'1 - Project Details and Scoring'!$B$18:$B$500,0)))&amp;""</f>
        <v/>
      </c>
      <c r="C258" s="181" t="str">
        <f>IF(ISERROR(MATCH($J258,'1 - Project Details and Scoring'!$B$18:$B$500,0)),"",INDEX('1 - Project Details and Scoring'!$C$18:$C$500,MATCH($J258,'1 - Project Details and Scoring'!$B$18:$B$500,0)))&amp;""</f>
        <v/>
      </c>
      <c r="D258" s="181" t="str">
        <f>IF(ISERROR(MATCH($J258,'1 - Project Details and Scoring'!$B$18:$B$500,0)),"",INDEX('1 - Project Details and Scoring'!$D$18:$D$500,MATCH($J258,'1 - Project Details and Scoring'!$B$18:$B$500,0)))&amp;""</f>
        <v/>
      </c>
      <c r="E258" s="49"/>
      <c r="F258" s="63" t="str">
        <f>IF(SUMIF('2 - Planting Details'!$B:$B,B258,'2 - Planting Details'!$X:$X)&gt;0,SUMIF('2 - Planting Details'!$B:$B,$B258,'2 - Planting Details'!$X:$X),"")</f>
        <v/>
      </c>
      <c r="G258" s="49"/>
      <c r="H258" s="49" t="str">
        <f t="shared" si="7"/>
        <v/>
      </c>
      <c r="I258" s="77" t="str">
        <f t="shared" si="8"/>
        <v/>
      </c>
      <c r="J258" s="182">
        <v>245</v>
      </c>
    </row>
    <row r="259" spans="2:10" x14ac:dyDescent="0.25">
      <c r="B259" s="181" t="str">
        <f>IF(ISERROR(MATCH($J259,'1 - Project Details and Scoring'!$B$18:$B$500,0)),"",INDEX('1 - Project Details and Scoring'!$B$18:$B$500,MATCH($J259,'1 - Project Details and Scoring'!$B$18:$B$500,0)))&amp;""</f>
        <v/>
      </c>
      <c r="C259" s="181" t="str">
        <f>IF(ISERROR(MATCH($J259,'1 - Project Details and Scoring'!$B$18:$B$500,0)),"",INDEX('1 - Project Details and Scoring'!$C$18:$C$500,MATCH($J259,'1 - Project Details and Scoring'!$B$18:$B$500,0)))&amp;""</f>
        <v/>
      </c>
      <c r="D259" s="181" t="str">
        <f>IF(ISERROR(MATCH($J259,'1 - Project Details and Scoring'!$B$18:$B$500,0)),"",INDEX('1 - Project Details and Scoring'!$D$18:$D$500,MATCH($J259,'1 - Project Details and Scoring'!$B$18:$B$500,0)))&amp;""</f>
        <v/>
      </c>
      <c r="E259" s="49"/>
      <c r="F259" s="63" t="str">
        <f>IF(SUMIF('2 - Planting Details'!$B:$B,B259,'2 - Planting Details'!$X:$X)&gt;0,SUMIF('2 - Planting Details'!$B:$B,$B259,'2 - Planting Details'!$X:$X),"")</f>
        <v/>
      </c>
      <c r="G259" s="49"/>
      <c r="H259" s="49" t="str">
        <f t="shared" si="7"/>
        <v/>
      </c>
      <c r="I259" s="77" t="str">
        <f t="shared" si="8"/>
        <v/>
      </c>
      <c r="J259" s="182">
        <v>246</v>
      </c>
    </row>
    <row r="260" spans="2:10" x14ac:dyDescent="0.25">
      <c r="B260" s="181" t="str">
        <f>IF(ISERROR(MATCH($J260,'1 - Project Details and Scoring'!$B$18:$B$500,0)),"",INDEX('1 - Project Details and Scoring'!$B$18:$B$500,MATCH($J260,'1 - Project Details and Scoring'!$B$18:$B$500,0)))&amp;""</f>
        <v/>
      </c>
      <c r="C260" s="181" t="str">
        <f>IF(ISERROR(MATCH($J260,'1 - Project Details and Scoring'!$B$18:$B$500,0)),"",INDEX('1 - Project Details and Scoring'!$C$18:$C$500,MATCH($J260,'1 - Project Details and Scoring'!$B$18:$B$500,0)))&amp;""</f>
        <v/>
      </c>
      <c r="D260" s="181" t="str">
        <f>IF(ISERROR(MATCH($J260,'1 - Project Details and Scoring'!$B$18:$B$500,0)),"",INDEX('1 - Project Details and Scoring'!$D$18:$D$500,MATCH($J260,'1 - Project Details and Scoring'!$B$18:$B$500,0)))&amp;""</f>
        <v/>
      </c>
      <c r="E260" s="49"/>
      <c r="F260" s="63" t="str">
        <f>IF(SUMIF('2 - Planting Details'!$B:$B,B260,'2 - Planting Details'!$X:$X)&gt;0,SUMIF('2 - Planting Details'!$B:$B,$B260,'2 - Planting Details'!$X:$X),"")</f>
        <v/>
      </c>
      <c r="G260" s="49"/>
      <c r="H260" s="49" t="str">
        <f t="shared" si="7"/>
        <v/>
      </c>
      <c r="I260" s="77" t="str">
        <f t="shared" si="8"/>
        <v/>
      </c>
      <c r="J260" s="182">
        <v>247</v>
      </c>
    </row>
    <row r="261" spans="2:10" x14ac:dyDescent="0.25">
      <c r="B261" s="181" t="str">
        <f>IF(ISERROR(MATCH($J261,'1 - Project Details and Scoring'!$B$18:$B$500,0)),"",INDEX('1 - Project Details and Scoring'!$B$18:$B$500,MATCH($J261,'1 - Project Details and Scoring'!$B$18:$B$500,0)))&amp;""</f>
        <v/>
      </c>
      <c r="C261" s="181" t="str">
        <f>IF(ISERROR(MATCH($J261,'1 - Project Details and Scoring'!$B$18:$B$500,0)),"",INDEX('1 - Project Details and Scoring'!$C$18:$C$500,MATCH($J261,'1 - Project Details and Scoring'!$B$18:$B$500,0)))&amp;""</f>
        <v/>
      </c>
      <c r="D261" s="181" t="str">
        <f>IF(ISERROR(MATCH($J261,'1 - Project Details and Scoring'!$B$18:$B$500,0)),"",INDEX('1 - Project Details and Scoring'!$D$18:$D$500,MATCH($J261,'1 - Project Details and Scoring'!$B$18:$B$500,0)))&amp;""</f>
        <v/>
      </c>
      <c r="E261" s="49"/>
      <c r="F261" s="63" t="str">
        <f>IF(SUMIF('2 - Planting Details'!$B:$B,B261,'2 - Planting Details'!$X:$X)&gt;0,SUMIF('2 - Planting Details'!$B:$B,$B261,'2 - Planting Details'!$X:$X),"")</f>
        <v/>
      </c>
      <c r="G261" s="49"/>
      <c r="H261" s="49" t="str">
        <f t="shared" si="7"/>
        <v/>
      </c>
      <c r="I261" s="77" t="str">
        <f t="shared" si="8"/>
        <v/>
      </c>
      <c r="J261" s="182">
        <v>248</v>
      </c>
    </row>
    <row r="262" spans="2:10" x14ac:dyDescent="0.25">
      <c r="B262" s="181" t="str">
        <f>IF(ISERROR(MATCH($J262,'1 - Project Details and Scoring'!$B$18:$B$500,0)),"",INDEX('1 - Project Details and Scoring'!$B$18:$B$500,MATCH($J262,'1 - Project Details and Scoring'!$B$18:$B$500,0)))&amp;""</f>
        <v/>
      </c>
      <c r="C262" s="181" t="str">
        <f>IF(ISERROR(MATCH($J262,'1 - Project Details and Scoring'!$B$18:$B$500,0)),"",INDEX('1 - Project Details and Scoring'!$C$18:$C$500,MATCH($J262,'1 - Project Details and Scoring'!$B$18:$B$500,0)))&amp;""</f>
        <v/>
      </c>
      <c r="D262" s="181" t="str">
        <f>IF(ISERROR(MATCH($J262,'1 - Project Details and Scoring'!$B$18:$B$500,0)),"",INDEX('1 - Project Details and Scoring'!$D$18:$D$500,MATCH($J262,'1 - Project Details and Scoring'!$B$18:$B$500,0)))&amp;""</f>
        <v/>
      </c>
      <c r="E262" s="49"/>
      <c r="F262" s="63" t="str">
        <f>IF(SUMIF('2 - Planting Details'!$B:$B,B262,'2 - Planting Details'!$X:$X)&gt;0,SUMIF('2 - Planting Details'!$B:$B,$B262,'2 - Planting Details'!$X:$X),"")</f>
        <v/>
      </c>
      <c r="G262" s="49"/>
      <c r="H262" s="49" t="str">
        <f t="shared" si="7"/>
        <v/>
      </c>
      <c r="I262" s="77" t="str">
        <f t="shared" si="8"/>
        <v/>
      </c>
      <c r="J262" s="182">
        <v>249</v>
      </c>
    </row>
    <row r="263" spans="2:10" x14ac:dyDescent="0.25">
      <c r="B263" s="181" t="str">
        <f>IF(ISERROR(MATCH($J263,'1 - Project Details and Scoring'!$B$18:$B$500,0)),"",INDEX('1 - Project Details and Scoring'!$B$18:$B$500,MATCH($J263,'1 - Project Details and Scoring'!$B$18:$B$500,0)))&amp;""</f>
        <v/>
      </c>
      <c r="C263" s="181" t="str">
        <f>IF(ISERROR(MATCH($J263,'1 - Project Details and Scoring'!$B$18:$B$500,0)),"",INDEX('1 - Project Details and Scoring'!$C$18:$C$500,MATCH($J263,'1 - Project Details and Scoring'!$B$18:$B$500,0)))&amp;""</f>
        <v/>
      </c>
      <c r="D263" s="181" t="str">
        <f>IF(ISERROR(MATCH($J263,'1 - Project Details and Scoring'!$B$18:$B$500,0)),"",INDEX('1 - Project Details and Scoring'!$D$18:$D$500,MATCH($J263,'1 - Project Details and Scoring'!$B$18:$B$500,0)))&amp;""</f>
        <v/>
      </c>
      <c r="E263" s="49"/>
      <c r="F263" s="63" t="str">
        <f>IF(SUMIF('2 - Planting Details'!$B:$B,B263,'2 - Planting Details'!$X:$X)&gt;0,SUMIF('2 - Planting Details'!$B:$B,$B263,'2 - Planting Details'!$X:$X),"")</f>
        <v/>
      </c>
      <c r="G263" s="49"/>
      <c r="H263" s="49" t="str">
        <f t="shared" si="7"/>
        <v/>
      </c>
      <c r="I263" s="77" t="str">
        <f t="shared" si="8"/>
        <v/>
      </c>
      <c r="J263" s="182">
        <v>250</v>
      </c>
    </row>
    <row r="264" spans="2:10" x14ac:dyDescent="0.25">
      <c r="B264" s="181" t="str">
        <f>IF(ISERROR(MATCH($J264,'1 - Project Details and Scoring'!$B$18:$B$500,0)),"",INDEX('1 - Project Details and Scoring'!$B$18:$B$500,MATCH($J264,'1 - Project Details and Scoring'!$B$18:$B$500,0)))&amp;""</f>
        <v/>
      </c>
      <c r="C264" s="181" t="str">
        <f>IF(ISERROR(MATCH($J264,'1 - Project Details and Scoring'!$B$18:$B$500,0)),"",INDEX('1 - Project Details and Scoring'!$C$18:$C$500,MATCH($J264,'1 - Project Details and Scoring'!$B$18:$B$500,0)))&amp;""</f>
        <v/>
      </c>
      <c r="D264" s="181" t="str">
        <f>IF(ISERROR(MATCH($J264,'1 - Project Details and Scoring'!$B$18:$B$500,0)),"",INDEX('1 - Project Details and Scoring'!$D$18:$D$500,MATCH($J264,'1 - Project Details and Scoring'!$B$18:$B$500,0)))&amp;""</f>
        <v/>
      </c>
      <c r="E264" s="49"/>
      <c r="F264" s="63" t="str">
        <f>IF(SUMIF('2 - Planting Details'!$B:$B,B264,'2 - Planting Details'!$X:$X)&gt;0,SUMIF('2 - Planting Details'!$B:$B,$B264,'2 - Planting Details'!$X:$X),"")</f>
        <v/>
      </c>
      <c r="G264" s="49"/>
      <c r="H264" s="49" t="str">
        <f t="shared" si="7"/>
        <v/>
      </c>
      <c r="I264" s="77" t="str">
        <f t="shared" si="8"/>
        <v/>
      </c>
      <c r="J264" s="182">
        <v>251</v>
      </c>
    </row>
    <row r="265" spans="2:10" x14ac:dyDescent="0.25">
      <c r="B265" s="181" t="str">
        <f>IF(ISERROR(MATCH($J265,'1 - Project Details and Scoring'!$B$18:$B$500,0)),"",INDEX('1 - Project Details and Scoring'!$B$18:$B$500,MATCH($J265,'1 - Project Details and Scoring'!$B$18:$B$500,0)))&amp;""</f>
        <v/>
      </c>
      <c r="C265" s="181" t="str">
        <f>IF(ISERROR(MATCH($J265,'1 - Project Details and Scoring'!$B$18:$B$500,0)),"",INDEX('1 - Project Details and Scoring'!$C$18:$C$500,MATCH($J265,'1 - Project Details and Scoring'!$B$18:$B$500,0)))&amp;""</f>
        <v/>
      </c>
      <c r="D265" s="181" t="str">
        <f>IF(ISERROR(MATCH($J265,'1 - Project Details and Scoring'!$B$18:$B$500,0)),"",INDEX('1 - Project Details and Scoring'!$D$18:$D$500,MATCH($J265,'1 - Project Details and Scoring'!$B$18:$B$500,0)))&amp;""</f>
        <v/>
      </c>
      <c r="E265" s="49"/>
      <c r="F265" s="63" t="str">
        <f>IF(SUMIF('2 - Planting Details'!$B:$B,B265,'2 - Planting Details'!$X:$X)&gt;0,SUMIF('2 - Planting Details'!$B:$B,$B265,'2 - Planting Details'!$X:$X),"")</f>
        <v/>
      </c>
      <c r="G265" s="49"/>
      <c r="H265" s="49" t="str">
        <f t="shared" si="7"/>
        <v/>
      </c>
      <c r="I265" s="77" t="str">
        <f t="shared" si="8"/>
        <v/>
      </c>
      <c r="J265" s="182">
        <v>252</v>
      </c>
    </row>
    <row r="266" spans="2:10" x14ac:dyDescent="0.25">
      <c r="B266" s="181" t="str">
        <f>IF(ISERROR(MATCH($J266,'1 - Project Details and Scoring'!$B$18:$B$500,0)),"",INDEX('1 - Project Details and Scoring'!$B$18:$B$500,MATCH($J266,'1 - Project Details and Scoring'!$B$18:$B$500,0)))&amp;""</f>
        <v/>
      </c>
      <c r="C266" s="181" t="str">
        <f>IF(ISERROR(MATCH($J266,'1 - Project Details and Scoring'!$B$18:$B$500,0)),"",INDEX('1 - Project Details and Scoring'!$C$18:$C$500,MATCH($J266,'1 - Project Details and Scoring'!$B$18:$B$500,0)))&amp;""</f>
        <v/>
      </c>
      <c r="D266" s="181" t="str">
        <f>IF(ISERROR(MATCH($J266,'1 - Project Details and Scoring'!$B$18:$B$500,0)),"",INDEX('1 - Project Details and Scoring'!$D$18:$D$500,MATCH($J266,'1 - Project Details and Scoring'!$B$18:$B$500,0)))&amp;""</f>
        <v/>
      </c>
      <c r="E266" s="49"/>
      <c r="F266" s="63" t="str">
        <f>IF(SUMIF('2 - Planting Details'!$B:$B,B266,'2 - Planting Details'!$X:$X)&gt;0,SUMIF('2 - Planting Details'!$B:$B,$B266,'2 - Planting Details'!$X:$X),"")</f>
        <v/>
      </c>
      <c r="G266" s="49"/>
      <c r="H266" s="49" t="str">
        <f t="shared" si="7"/>
        <v/>
      </c>
      <c r="I266" s="77" t="str">
        <f t="shared" si="8"/>
        <v/>
      </c>
      <c r="J266" s="182">
        <v>253</v>
      </c>
    </row>
    <row r="267" spans="2:10" x14ac:dyDescent="0.25">
      <c r="B267" s="181" t="str">
        <f>IF(ISERROR(MATCH($J267,'1 - Project Details and Scoring'!$B$18:$B$500,0)),"",INDEX('1 - Project Details and Scoring'!$B$18:$B$500,MATCH($J267,'1 - Project Details and Scoring'!$B$18:$B$500,0)))&amp;""</f>
        <v/>
      </c>
      <c r="C267" s="181" t="str">
        <f>IF(ISERROR(MATCH($J267,'1 - Project Details and Scoring'!$B$18:$B$500,0)),"",INDEX('1 - Project Details and Scoring'!$C$18:$C$500,MATCH($J267,'1 - Project Details and Scoring'!$B$18:$B$500,0)))&amp;""</f>
        <v/>
      </c>
      <c r="D267" s="181" t="str">
        <f>IF(ISERROR(MATCH($J267,'1 - Project Details and Scoring'!$B$18:$B$500,0)),"",INDEX('1 - Project Details and Scoring'!$D$18:$D$500,MATCH($J267,'1 - Project Details and Scoring'!$B$18:$B$500,0)))&amp;""</f>
        <v/>
      </c>
      <c r="E267" s="49"/>
      <c r="F267" s="63" t="str">
        <f>IF(SUMIF('2 - Planting Details'!$B:$B,B267,'2 - Planting Details'!$X:$X)&gt;0,SUMIF('2 - Planting Details'!$B:$B,$B267,'2 - Planting Details'!$X:$X),"")</f>
        <v/>
      </c>
      <c r="G267" s="49"/>
      <c r="H267" s="49" t="str">
        <f t="shared" si="7"/>
        <v/>
      </c>
      <c r="I267" s="77" t="str">
        <f t="shared" si="8"/>
        <v/>
      </c>
      <c r="J267" s="182">
        <v>254</v>
      </c>
    </row>
    <row r="268" spans="2:10" x14ac:dyDescent="0.25">
      <c r="B268" s="181" t="str">
        <f>IF(ISERROR(MATCH($J268,'1 - Project Details and Scoring'!$B$18:$B$500,0)),"",INDEX('1 - Project Details and Scoring'!$B$18:$B$500,MATCH($J268,'1 - Project Details and Scoring'!$B$18:$B$500,0)))&amp;""</f>
        <v/>
      </c>
      <c r="C268" s="181" t="str">
        <f>IF(ISERROR(MATCH($J268,'1 - Project Details and Scoring'!$B$18:$B$500,0)),"",INDEX('1 - Project Details and Scoring'!$C$18:$C$500,MATCH($J268,'1 - Project Details and Scoring'!$B$18:$B$500,0)))&amp;""</f>
        <v/>
      </c>
      <c r="D268" s="181" t="str">
        <f>IF(ISERROR(MATCH($J268,'1 - Project Details and Scoring'!$B$18:$B$500,0)),"",INDEX('1 - Project Details and Scoring'!$D$18:$D$500,MATCH($J268,'1 - Project Details and Scoring'!$B$18:$B$500,0)))&amp;""</f>
        <v/>
      </c>
      <c r="E268" s="49"/>
      <c r="F268" s="63" t="str">
        <f>IF(SUMIF('2 - Planting Details'!$B:$B,B268,'2 - Planting Details'!$X:$X)&gt;0,SUMIF('2 - Planting Details'!$B:$B,$B268,'2 - Planting Details'!$X:$X),"")</f>
        <v/>
      </c>
      <c r="G268" s="49"/>
      <c r="H268" s="49" t="str">
        <f t="shared" si="7"/>
        <v/>
      </c>
      <c r="I268" s="77" t="str">
        <f t="shared" si="8"/>
        <v/>
      </c>
      <c r="J268" s="182">
        <v>255</v>
      </c>
    </row>
    <row r="269" spans="2:10" x14ac:dyDescent="0.25">
      <c r="B269" s="181" t="str">
        <f>IF(ISERROR(MATCH($J269,'1 - Project Details and Scoring'!$B$18:$B$500,0)),"",INDEX('1 - Project Details and Scoring'!$B$18:$B$500,MATCH($J269,'1 - Project Details and Scoring'!$B$18:$B$500,0)))&amp;""</f>
        <v/>
      </c>
      <c r="C269" s="181" t="str">
        <f>IF(ISERROR(MATCH($J269,'1 - Project Details and Scoring'!$B$18:$B$500,0)),"",INDEX('1 - Project Details and Scoring'!$C$18:$C$500,MATCH($J269,'1 - Project Details and Scoring'!$B$18:$B$500,0)))&amp;""</f>
        <v/>
      </c>
      <c r="D269" s="181" t="str">
        <f>IF(ISERROR(MATCH($J269,'1 - Project Details and Scoring'!$B$18:$B$500,0)),"",INDEX('1 - Project Details and Scoring'!$D$18:$D$500,MATCH($J269,'1 - Project Details and Scoring'!$B$18:$B$500,0)))&amp;""</f>
        <v/>
      </c>
      <c r="E269" s="49"/>
      <c r="F269" s="63" t="str">
        <f>IF(SUMIF('2 - Planting Details'!$B:$B,B269,'2 - Planting Details'!$X:$X)&gt;0,SUMIF('2 - Planting Details'!$B:$B,$B269,'2 - Planting Details'!$X:$X),"")</f>
        <v/>
      </c>
      <c r="G269" s="49"/>
      <c r="H269" s="49" t="str">
        <f t="shared" si="7"/>
        <v/>
      </c>
      <c r="I269" s="77" t="str">
        <f t="shared" si="8"/>
        <v/>
      </c>
      <c r="J269" s="182">
        <v>256</v>
      </c>
    </row>
    <row r="270" spans="2:10" x14ac:dyDescent="0.25">
      <c r="B270" s="181" t="str">
        <f>IF(ISERROR(MATCH($J270,'1 - Project Details and Scoring'!$B$18:$B$500,0)),"",INDEX('1 - Project Details and Scoring'!$B$18:$B$500,MATCH($J270,'1 - Project Details and Scoring'!$B$18:$B$500,0)))&amp;""</f>
        <v/>
      </c>
      <c r="C270" s="181" t="str">
        <f>IF(ISERROR(MATCH($J270,'1 - Project Details and Scoring'!$B$18:$B$500,0)),"",INDEX('1 - Project Details and Scoring'!$C$18:$C$500,MATCH($J270,'1 - Project Details and Scoring'!$B$18:$B$500,0)))&amp;""</f>
        <v/>
      </c>
      <c r="D270" s="181" t="str">
        <f>IF(ISERROR(MATCH($J270,'1 - Project Details and Scoring'!$B$18:$B$500,0)),"",INDEX('1 - Project Details and Scoring'!$D$18:$D$500,MATCH($J270,'1 - Project Details and Scoring'!$B$18:$B$500,0)))&amp;""</f>
        <v/>
      </c>
      <c r="E270" s="49"/>
      <c r="F270" s="63" t="str">
        <f>IF(SUMIF('2 - Planting Details'!$B:$B,B270,'2 - Planting Details'!$X:$X)&gt;0,SUMIF('2 - Planting Details'!$B:$B,$B270,'2 - Planting Details'!$X:$X),"")</f>
        <v/>
      </c>
      <c r="G270" s="49"/>
      <c r="H270" s="49" t="str">
        <f t="shared" si="7"/>
        <v/>
      </c>
      <c r="I270" s="77" t="str">
        <f t="shared" si="8"/>
        <v/>
      </c>
      <c r="J270" s="182">
        <v>257</v>
      </c>
    </row>
    <row r="271" spans="2:10" x14ac:dyDescent="0.25">
      <c r="B271" s="181" t="str">
        <f>IF(ISERROR(MATCH($J271,'1 - Project Details and Scoring'!$B$18:$B$500,0)),"",INDEX('1 - Project Details and Scoring'!$B$18:$B$500,MATCH($J271,'1 - Project Details and Scoring'!$B$18:$B$500,0)))&amp;""</f>
        <v/>
      </c>
      <c r="C271" s="181" t="str">
        <f>IF(ISERROR(MATCH($J271,'1 - Project Details and Scoring'!$B$18:$B$500,0)),"",INDEX('1 - Project Details and Scoring'!$C$18:$C$500,MATCH($J271,'1 - Project Details and Scoring'!$B$18:$B$500,0)))&amp;""</f>
        <v/>
      </c>
      <c r="D271" s="181" t="str">
        <f>IF(ISERROR(MATCH($J271,'1 - Project Details and Scoring'!$B$18:$B$500,0)),"",INDEX('1 - Project Details and Scoring'!$D$18:$D$500,MATCH($J271,'1 - Project Details and Scoring'!$B$18:$B$500,0)))&amp;""</f>
        <v/>
      </c>
      <c r="E271" s="49"/>
      <c r="F271" s="63" t="str">
        <f>IF(SUMIF('2 - Planting Details'!$B:$B,B271,'2 - Planting Details'!$X:$X)&gt;0,SUMIF('2 - Planting Details'!$B:$B,$B271,'2 - Planting Details'!$X:$X),"")</f>
        <v/>
      </c>
      <c r="G271" s="49"/>
      <c r="H271" s="49" t="str">
        <f t="shared" ref="H271:H334" si="9">IF(G271&lt;&gt;"",G271,
IF(F271&lt;&gt;"",F271,""))</f>
        <v/>
      </c>
      <c r="I271" s="77" t="str">
        <f t="shared" si="8"/>
        <v/>
      </c>
      <c r="J271" s="182">
        <v>258</v>
      </c>
    </row>
    <row r="272" spans="2:10" x14ac:dyDescent="0.25">
      <c r="B272" s="181" t="str">
        <f>IF(ISERROR(MATCH($J272,'1 - Project Details and Scoring'!$B$18:$B$500,0)),"",INDEX('1 - Project Details and Scoring'!$B$18:$B$500,MATCH($J272,'1 - Project Details and Scoring'!$B$18:$B$500,0)))&amp;""</f>
        <v/>
      </c>
      <c r="C272" s="181" t="str">
        <f>IF(ISERROR(MATCH($J272,'1 - Project Details and Scoring'!$B$18:$B$500,0)),"",INDEX('1 - Project Details and Scoring'!$C$18:$C$500,MATCH($J272,'1 - Project Details and Scoring'!$B$18:$B$500,0)))&amp;""</f>
        <v/>
      </c>
      <c r="D272" s="181" t="str">
        <f>IF(ISERROR(MATCH($J272,'1 - Project Details and Scoring'!$B$18:$B$500,0)),"",INDEX('1 - Project Details and Scoring'!$D$18:$D$500,MATCH($J272,'1 - Project Details and Scoring'!$B$18:$B$500,0)))&amp;""</f>
        <v/>
      </c>
      <c r="E272" s="49"/>
      <c r="F272" s="63" t="str">
        <f>IF(SUMIF('2 - Planting Details'!$B:$B,B272,'2 - Planting Details'!$X:$X)&gt;0,SUMIF('2 - Planting Details'!$B:$B,$B272,'2 - Planting Details'!$X:$X),"")</f>
        <v/>
      </c>
      <c r="G272" s="49"/>
      <c r="H272" s="49" t="str">
        <f t="shared" si="9"/>
        <v/>
      </c>
      <c r="I272" s="77" t="str">
        <f t="shared" si="8"/>
        <v/>
      </c>
      <c r="J272" s="182">
        <v>259</v>
      </c>
    </row>
    <row r="273" spans="2:10" x14ac:dyDescent="0.25">
      <c r="B273" s="181" t="str">
        <f>IF(ISERROR(MATCH($J273,'1 - Project Details and Scoring'!$B$18:$B$500,0)),"",INDEX('1 - Project Details and Scoring'!$B$18:$B$500,MATCH($J273,'1 - Project Details and Scoring'!$B$18:$B$500,0)))&amp;""</f>
        <v/>
      </c>
      <c r="C273" s="181" t="str">
        <f>IF(ISERROR(MATCH($J273,'1 - Project Details and Scoring'!$B$18:$B$500,0)),"",INDEX('1 - Project Details and Scoring'!$C$18:$C$500,MATCH($J273,'1 - Project Details and Scoring'!$B$18:$B$500,0)))&amp;""</f>
        <v/>
      </c>
      <c r="D273" s="181" t="str">
        <f>IF(ISERROR(MATCH($J273,'1 - Project Details and Scoring'!$B$18:$B$500,0)),"",INDEX('1 - Project Details and Scoring'!$D$18:$D$500,MATCH($J273,'1 - Project Details and Scoring'!$B$18:$B$500,0)))&amp;""</f>
        <v/>
      </c>
      <c r="E273" s="49"/>
      <c r="F273" s="63" t="str">
        <f>IF(SUMIF('2 - Planting Details'!$B:$B,B273,'2 - Planting Details'!$X:$X)&gt;0,SUMIF('2 - Planting Details'!$B:$B,$B273,'2 - Planting Details'!$X:$X),"")</f>
        <v/>
      </c>
      <c r="G273" s="49"/>
      <c r="H273" s="49" t="str">
        <f t="shared" si="9"/>
        <v/>
      </c>
      <c r="I273" s="77" t="str">
        <f t="shared" si="8"/>
        <v/>
      </c>
      <c r="J273" s="182">
        <v>260</v>
      </c>
    </row>
    <row r="274" spans="2:10" x14ac:dyDescent="0.25">
      <c r="B274" s="181" t="str">
        <f>IF(ISERROR(MATCH($J274,'1 - Project Details and Scoring'!$B$18:$B$500,0)),"",INDEX('1 - Project Details and Scoring'!$B$18:$B$500,MATCH($J274,'1 - Project Details and Scoring'!$B$18:$B$500,0)))&amp;""</f>
        <v/>
      </c>
      <c r="C274" s="181" t="str">
        <f>IF(ISERROR(MATCH($J274,'1 - Project Details and Scoring'!$B$18:$B$500,0)),"",INDEX('1 - Project Details and Scoring'!$C$18:$C$500,MATCH($J274,'1 - Project Details and Scoring'!$B$18:$B$500,0)))&amp;""</f>
        <v/>
      </c>
      <c r="D274" s="181" t="str">
        <f>IF(ISERROR(MATCH($J274,'1 - Project Details and Scoring'!$B$18:$B$500,0)),"",INDEX('1 - Project Details and Scoring'!$D$18:$D$500,MATCH($J274,'1 - Project Details and Scoring'!$B$18:$B$500,0)))&amp;""</f>
        <v/>
      </c>
      <c r="E274" s="49"/>
      <c r="F274" s="63" t="str">
        <f>IF(SUMIF('2 - Planting Details'!$B:$B,B274,'2 - Planting Details'!$X:$X)&gt;0,SUMIF('2 - Planting Details'!$B:$B,$B274,'2 - Planting Details'!$X:$X),"")</f>
        <v/>
      </c>
      <c r="G274" s="49"/>
      <c r="H274" s="49" t="str">
        <f t="shared" si="9"/>
        <v/>
      </c>
      <c r="I274" s="77" t="str">
        <f t="shared" si="8"/>
        <v/>
      </c>
      <c r="J274" s="182">
        <v>261</v>
      </c>
    </row>
    <row r="275" spans="2:10" x14ac:dyDescent="0.25">
      <c r="B275" s="181" t="str">
        <f>IF(ISERROR(MATCH($J275,'1 - Project Details and Scoring'!$B$18:$B$500,0)),"",INDEX('1 - Project Details and Scoring'!$B$18:$B$500,MATCH($J275,'1 - Project Details and Scoring'!$B$18:$B$500,0)))&amp;""</f>
        <v/>
      </c>
      <c r="C275" s="181" t="str">
        <f>IF(ISERROR(MATCH($J275,'1 - Project Details and Scoring'!$B$18:$B$500,0)),"",INDEX('1 - Project Details and Scoring'!$C$18:$C$500,MATCH($J275,'1 - Project Details and Scoring'!$B$18:$B$500,0)))&amp;""</f>
        <v/>
      </c>
      <c r="D275" s="181" t="str">
        <f>IF(ISERROR(MATCH($J275,'1 - Project Details and Scoring'!$B$18:$B$500,0)),"",INDEX('1 - Project Details and Scoring'!$D$18:$D$500,MATCH($J275,'1 - Project Details and Scoring'!$B$18:$B$500,0)))&amp;""</f>
        <v/>
      </c>
      <c r="E275" s="49"/>
      <c r="F275" s="63" t="str">
        <f>IF(SUMIF('2 - Planting Details'!$B:$B,B275,'2 - Planting Details'!$X:$X)&gt;0,SUMIF('2 - Planting Details'!$B:$B,$B275,'2 - Planting Details'!$X:$X),"")</f>
        <v/>
      </c>
      <c r="G275" s="49"/>
      <c r="H275" s="49" t="str">
        <f t="shared" si="9"/>
        <v/>
      </c>
      <c r="I275" s="77" t="str">
        <f t="shared" si="8"/>
        <v/>
      </c>
      <c r="J275" s="182">
        <v>262</v>
      </c>
    </row>
    <row r="276" spans="2:10" x14ac:dyDescent="0.25">
      <c r="B276" s="181" t="str">
        <f>IF(ISERROR(MATCH($J276,'1 - Project Details and Scoring'!$B$18:$B$500,0)),"",INDEX('1 - Project Details and Scoring'!$B$18:$B$500,MATCH($J276,'1 - Project Details and Scoring'!$B$18:$B$500,0)))&amp;""</f>
        <v/>
      </c>
      <c r="C276" s="181" t="str">
        <f>IF(ISERROR(MATCH($J276,'1 - Project Details and Scoring'!$B$18:$B$500,0)),"",INDEX('1 - Project Details and Scoring'!$C$18:$C$500,MATCH($J276,'1 - Project Details and Scoring'!$B$18:$B$500,0)))&amp;""</f>
        <v/>
      </c>
      <c r="D276" s="181" t="str">
        <f>IF(ISERROR(MATCH($J276,'1 - Project Details and Scoring'!$B$18:$B$500,0)),"",INDEX('1 - Project Details and Scoring'!$D$18:$D$500,MATCH($J276,'1 - Project Details and Scoring'!$B$18:$B$500,0)))&amp;""</f>
        <v/>
      </c>
      <c r="E276" s="49"/>
      <c r="F276" s="63" t="str">
        <f>IF(SUMIF('2 - Planting Details'!$B:$B,B276,'2 - Planting Details'!$X:$X)&gt;0,SUMIF('2 - Planting Details'!$B:$B,$B276,'2 - Planting Details'!$X:$X),"")</f>
        <v/>
      </c>
      <c r="G276" s="49"/>
      <c r="H276" s="49" t="str">
        <f t="shared" si="9"/>
        <v/>
      </c>
      <c r="I276" s="77" t="str">
        <f t="shared" si="8"/>
        <v/>
      </c>
      <c r="J276" s="182">
        <v>263</v>
      </c>
    </row>
    <row r="277" spans="2:10" x14ac:dyDescent="0.25">
      <c r="B277" s="181" t="str">
        <f>IF(ISERROR(MATCH($J277,'1 - Project Details and Scoring'!$B$18:$B$500,0)),"",INDEX('1 - Project Details and Scoring'!$B$18:$B$500,MATCH($J277,'1 - Project Details and Scoring'!$B$18:$B$500,0)))&amp;""</f>
        <v/>
      </c>
      <c r="C277" s="181" t="str">
        <f>IF(ISERROR(MATCH($J277,'1 - Project Details and Scoring'!$B$18:$B$500,0)),"",INDEX('1 - Project Details and Scoring'!$C$18:$C$500,MATCH($J277,'1 - Project Details and Scoring'!$B$18:$B$500,0)))&amp;""</f>
        <v/>
      </c>
      <c r="D277" s="181" t="str">
        <f>IF(ISERROR(MATCH($J277,'1 - Project Details and Scoring'!$B$18:$B$500,0)),"",INDEX('1 - Project Details and Scoring'!$D$18:$D$500,MATCH($J277,'1 - Project Details and Scoring'!$B$18:$B$500,0)))&amp;""</f>
        <v/>
      </c>
      <c r="E277" s="49"/>
      <c r="F277" s="63" t="str">
        <f>IF(SUMIF('2 - Planting Details'!$B:$B,B277,'2 - Planting Details'!$X:$X)&gt;0,SUMIF('2 - Planting Details'!$B:$B,$B277,'2 - Planting Details'!$X:$X),"")</f>
        <v/>
      </c>
      <c r="G277" s="49"/>
      <c r="H277" s="49" t="str">
        <f t="shared" si="9"/>
        <v/>
      </c>
      <c r="I277" s="77" t="str">
        <f t="shared" ref="I277:I340" si="10">IFERROR(IF(AND(G277="",F277=""),"",
IF(AND(G277=0,F277&gt;0),0.5,
IF(G277&gt;F277,"Grant requested too high",
IF(G277&lt;=F277,G277/(2*F277),"")))),"")</f>
        <v/>
      </c>
      <c r="J277" s="182">
        <v>264</v>
      </c>
    </row>
    <row r="278" spans="2:10" x14ac:dyDescent="0.25">
      <c r="B278" s="181" t="str">
        <f>IF(ISERROR(MATCH($J278,'1 - Project Details and Scoring'!$B$18:$B$500,0)),"",INDEX('1 - Project Details and Scoring'!$B$18:$B$500,MATCH($J278,'1 - Project Details and Scoring'!$B$18:$B$500,0)))&amp;""</f>
        <v/>
      </c>
      <c r="C278" s="181" t="str">
        <f>IF(ISERROR(MATCH($J278,'1 - Project Details and Scoring'!$B$18:$B$500,0)),"",INDEX('1 - Project Details and Scoring'!$C$18:$C$500,MATCH($J278,'1 - Project Details and Scoring'!$B$18:$B$500,0)))&amp;""</f>
        <v/>
      </c>
      <c r="D278" s="181" t="str">
        <f>IF(ISERROR(MATCH($J278,'1 - Project Details and Scoring'!$B$18:$B$500,0)),"",INDEX('1 - Project Details and Scoring'!$D$18:$D$500,MATCH($J278,'1 - Project Details and Scoring'!$B$18:$B$500,0)))&amp;""</f>
        <v/>
      </c>
      <c r="E278" s="49"/>
      <c r="F278" s="63" t="str">
        <f>IF(SUMIF('2 - Planting Details'!$B:$B,B278,'2 - Planting Details'!$X:$X)&gt;0,SUMIF('2 - Planting Details'!$B:$B,$B278,'2 - Planting Details'!$X:$X),"")</f>
        <v/>
      </c>
      <c r="G278" s="49"/>
      <c r="H278" s="49" t="str">
        <f t="shared" si="9"/>
        <v/>
      </c>
      <c r="I278" s="77" t="str">
        <f t="shared" si="10"/>
        <v/>
      </c>
      <c r="J278" s="182">
        <v>265</v>
      </c>
    </row>
    <row r="279" spans="2:10" x14ac:dyDescent="0.25">
      <c r="B279" s="181" t="str">
        <f>IF(ISERROR(MATCH($J279,'1 - Project Details and Scoring'!$B$18:$B$500,0)),"",INDEX('1 - Project Details and Scoring'!$B$18:$B$500,MATCH($J279,'1 - Project Details and Scoring'!$B$18:$B$500,0)))&amp;""</f>
        <v/>
      </c>
      <c r="C279" s="181" t="str">
        <f>IF(ISERROR(MATCH($J279,'1 - Project Details and Scoring'!$B$18:$B$500,0)),"",INDEX('1 - Project Details and Scoring'!$C$18:$C$500,MATCH($J279,'1 - Project Details and Scoring'!$B$18:$B$500,0)))&amp;""</f>
        <v/>
      </c>
      <c r="D279" s="181" t="str">
        <f>IF(ISERROR(MATCH($J279,'1 - Project Details and Scoring'!$B$18:$B$500,0)),"",INDEX('1 - Project Details and Scoring'!$D$18:$D$500,MATCH($J279,'1 - Project Details and Scoring'!$B$18:$B$500,0)))&amp;""</f>
        <v/>
      </c>
      <c r="E279" s="49"/>
      <c r="F279" s="63" t="str">
        <f>IF(SUMIF('2 - Planting Details'!$B:$B,B279,'2 - Planting Details'!$X:$X)&gt;0,SUMIF('2 - Planting Details'!$B:$B,$B279,'2 - Planting Details'!$X:$X),"")</f>
        <v/>
      </c>
      <c r="G279" s="49"/>
      <c r="H279" s="49" t="str">
        <f t="shared" si="9"/>
        <v/>
      </c>
      <c r="I279" s="77" t="str">
        <f t="shared" si="10"/>
        <v/>
      </c>
      <c r="J279" s="182">
        <v>266</v>
      </c>
    </row>
    <row r="280" spans="2:10" x14ac:dyDescent="0.25">
      <c r="B280" s="181" t="str">
        <f>IF(ISERROR(MATCH($J280,'1 - Project Details and Scoring'!$B$18:$B$500,0)),"",INDEX('1 - Project Details and Scoring'!$B$18:$B$500,MATCH($J280,'1 - Project Details and Scoring'!$B$18:$B$500,0)))&amp;""</f>
        <v/>
      </c>
      <c r="C280" s="181" t="str">
        <f>IF(ISERROR(MATCH($J280,'1 - Project Details and Scoring'!$B$18:$B$500,0)),"",INDEX('1 - Project Details and Scoring'!$C$18:$C$500,MATCH($J280,'1 - Project Details and Scoring'!$B$18:$B$500,0)))&amp;""</f>
        <v/>
      </c>
      <c r="D280" s="181" t="str">
        <f>IF(ISERROR(MATCH($J280,'1 - Project Details and Scoring'!$B$18:$B$500,0)),"",INDEX('1 - Project Details and Scoring'!$D$18:$D$500,MATCH($J280,'1 - Project Details and Scoring'!$B$18:$B$500,0)))&amp;""</f>
        <v/>
      </c>
      <c r="E280" s="49"/>
      <c r="F280" s="63" t="str">
        <f>IF(SUMIF('2 - Planting Details'!$B:$B,B280,'2 - Planting Details'!$X:$X)&gt;0,SUMIF('2 - Planting Details'!$B:$B,$B280,'2 - Planting Details'!$X:$X),"")</f>
        <v/>
      </c>
      <c r="G280" s="49"/>
      <c r="H280" s="49" t="str">
        <f t="shared" si="9"/>
        <v/>
      </c>
      <c r="I280" s="77" t="str">
        <f t="shared" si="10"/>
        <v/>
      </c>
      <c r="J280" s="182">
        <v>267</v>
      </c>
    </row>
    <row r="281" spans="2:10" x14ac:dyDescent="0.25">
      <c r="B281" s="181" t="str">
        <f>IF(ISERROR(MATCH($J281,'1 - Project Details and Scoring'!$B$18:$B$500,0)),"",INDEX('1 - Project Details and Scoring'!$B$18:$B$500,MATCH($J281,'1 - Project Details and Scoring'!$B$18:$B$500,0)))&amp;""</f>
        <v/>
      </c>
      <c r="C281" s="181" t="str">
        <f>IF(ISERROR(MATCH($J281,'1 - Project Details and Scoring'!$B$18:$B$500,0)),"",INDEX('1 - Project Details and Scoring'!$C$18:$C$500,MATCH($J281,'1 - Project Details and Scoring'!$B$18:$B$500,0)))&amp;""</f>
        <v/>
      </c>
      <c r="D281" s="181" t="str">
        <f>IF(ISERROR(MATCH($J281,'1 - Project Details and Scoring'!$B$18:$B$500,0)),"",INDEX('1 - Project Details and Scoring'!$D$18:$D$500,MATCH($J281,'1 - Project Details and Scoring'!$B$18:$B$500,0)))&amp;""</f>
        <v/>
      </c>
      <c r="E281" s="49"/>
      <c r="F281" s="63" t="str">
        <f>IF(SUMIF('2 - Planting Details'!$B:$B,B281,'2 - Planting Details'!$X:$X)&gt;0,SUMIF('2 - Planting Details'!$B:$B,$B281,'2 - Planting Details'!$X:$X),"")</f>
        <v/>
      </c>
      <c r="G281" s="49"/>
      <c r="H281" s="49" t="str">
        <f t="shared" si="9"/>
        <v/>
      </c>
      <c r="I281" s="77" t="str">
        <f t="shared" si="10"/>
        <v/>
      </c>
      <c r="J281" s="182">
        <v>268</v>
      </c>
    </row>
    <row r="282" spans="2:10" x14ac:dyDescent="0.25">
      <c r="B282" s="181" t="str">
        <f>IF(ISERROR(MATCH($J282,'1 - Project Details and Scoring'!$B$18:$B$500,0)),"",INDEX('1 - Project Details and Scoring'!$B$18:$B$500,MATCH($J282,'1 - Project Details and Scoring'!$B$18:$B$500,0)))&amp;""</f>
        <v/>
      </c>
      <c r="C282" s="181" t="str">
        <f>IF(ISERROR(MATCH($J282,'1 - Project Details and Scoring'!$B$18:$B$500,0)),"",INDEX('1 - Project Details and Scoring'!$C$18:$C$500,MATCH($J282,'1 - Project Details and Scoring'!$B$18:$B$500,0)))&amp;""</f>
        <v/>
      </c>
      <c r="D282" s="181" t="str">
        <f>IF(ISERROR(MATCH($J282,'1 - Project Details and Scoring'!$B$18:$B$500,0)),"",INDEX('1 - Project Details and Scoring'!$D$18:$D$500,MATCH($J282,'1 - Project Details and Scoring'!$B$18:$B$500,0)))&amp;""</f>
        <v/>
      </c>
      <c r="E282" s="49"/>
      <c r="F282" s="63" t="str">
        <f>IF(SUMIF('2 - Planting Details'!$B:$B,B282,'2 - Planting Details'!$X:$X)&gt;0,SUMIF('2 - Planting Details'!$B:$B,$B282,'2 - Planting Details'!$X:$X),"")</f>
        <v/>
      </c>
      <c r="G282" s="49"/>
      <c r="H282" s="49" t="str">
        <f t="shared" si="9"/>
        <v/>
      </c>
      <c r="I282" s="77" t="str">
        <f t="shared" si="10"/>
        <v/>
      </c>
      <c r="J282" s="182">
        <v>269</v>
      </c>
    </row>
    <row r="283" spans="2:10" x14ac:dyDescent="0.25">
      <c r="B283" s="181" t="str">
        <f>IF(ISERROR(MATCH($J283,'1 - Project Details and Scoring'!$B$18:$B$500,0)),"",INDEX('1 - Project Details and Scoring'!$B$18:$B$500,MATCH($J283,'1 - Project Details and Scoring'!$B$18:$B$500,0)))&amp;""</f>
        <v/>
      </c>
      <c r="C283" s="181" t="str">
        <f>IF(ISERROR(MATCH($J283,'1 - Project Details and Scoring'!$B$18:$B$500,0)),"",INDEX('1 - Project Details and Scoring'!$C$18:$C$500,MATCH($J283,'1 - Project Details and Scoring'!$B$18:$B$500,0)))&amp;""</f>
        <v/>
      </c>
      <c r="D283" s="181" t="str">
        <f>IF(ISERROR(MATCH($J283,'1 - Project Details and Scoring'!$B$18:$B$500,0)),"",INDEX('1 - Project Details and Scoring'!$D$18:$D$500,MATCH($J283,'1 - Project Details and Scoring'!$B$18:$B$500,0)))&amp;""</f>
        <v/>
      </c>
      <c r="E283" s="49"/>
      <c r="F283" s="63" t="str">
        <f>IF(SUMIF('2 - Planting Details'!$B:$B,B283,'2 - Planting Details'!$X:$X)&gt;0,SUMIF('2 - Planting Details'!$B:$B,$B283,'2 - Planting Details'!$X:$X),"")</f>
        <v/>
      </c>
      <c r="G283" s="49"/>
      <c r="H283" s="49" t="str">
        <f t="shared" si="9"/>
        <v/>
      </c>
      <c r="I283" s="77" t="str">
        <f t="shared" si="10"/>
        <v/>
      </c>
      <c r="J283" s="182">
        <v>270</v>
      </c>
    </row>
    <row r="284" spans="2:10" x14ac:dyDescent="0.25">
      <c r="B284" s="181" t="str">
        <f>IF(ISERROR(MATCH($J284,'1 - Project Details and Scoring'!$B$18:$B$500,0)),"",INDEX('1 - Project Details and Scoring'!$B$18:$B$500,MATCH($J284,'1 - Project Details and Scoring'!$B$18:$B$500,0)))&amp;""</f>
        <v/>
      </c>
      <c r="C284" s="181" t="str">
        <f>IF(ISERROR(MATCH($J284,'1 - Project Details and Scoring'!$B$18:$B$500,0)),"",INDEX('1 - Project Details and Scoring'!$C$18:$C$500,MATCH($J284,'1 - Project Details and Scoring'!$B$18:$B$500,0)))&amp;""</f>
        <v/>
      </c>
      <c r="D284" s="181" t="str">
        <f>IF(ISERROR(MATCH($J284,'1 - Project Details and Scoring'!$B$18:$B$500,0)),"",INDEX('1 - Project Details and Scoring'!$D$18:$D$500,MATCH($J284,'1 - Project Details and Scoring'!$B$18:$B$500,0)))&amp;""</f>
        <v/>
      </c>
      <c r="E284" s="49"/>
      <c r="F284" s="63" t="str">
        <f>IF(SUMIF('2 - Planting Details'!$B:$B,B284,'2 - Planting Details'!$X:$X)&gt;0,SUMIF('2 - Planting Details'!$B:$B,$B284,'2 - Planting Details'!$X:$X),"")</f>
        <v/>
      </c>
      <c r="G284" s="49"/>
      <c r="H284" s="49" t="str">
        <f t="shared" si="9"/>
        <v/>
      </c>
      <c r="I284" s="77" t="str">
        <f t="shared" si="10"/>
        <v/>
      </c>
      <c r="J284" s="182">
        <v>271</v>
      </c>
    </row>
    <row r="285" spans="2:10" x14ac:dyDescent="0.25">
      <c r="B285" s="181" t="str">
        <f>IF(ISERROR(MATCH($J285,'1 - Project Details and Scoring'!$B$18:$B$500,0)),"",INDEX('1 - Project Details and Scoring'!$B$18:$B$500,MATCH($J285,'1 - Project Details and Scoring'!$B$18:$B$500,0)))&amp;""</f>
        <v/>
      </c>
      <c r="C285" s="181" t="str">
        <f>IF(ISERROR(MATCH($J285,'1 - Project Details and Scoring'!$B$18:$B$500,0)),"",INDEX('1 - Project Details and Scoring'!$C$18:$C$500,MATCH($J285,'1 - Project Details and Scoring'!$B$18:$B$500,0)))&amp;""</f>
        <v/>
      </c>
      <c r="D285" s="181" t="str">
        <f>IF(ISERROR(MATCH($J285,'1 - Project Details and Scoring'!$B$18:$B$500,0)),"",INDEX('1 - Project Details and Scoring'!$D$18:$D$500,MATCH($J285,'1 - Project Details and Scoring'!$B$18:$B$500,0)))&amp;""</f>
        <v/>
      </c>
      <c r="E285" s="49"/>
      <c r="F285" s="63" t="str">
        <f>IF(SUMIF('2 - Planting Details'!$B:$B,B285,'2 - Planting Details'!$X:$X)&gt;0,SUMIF('2 - Planting Details'!$B:$B,$B285,'2 - Planting Details'!$X:$X),"")</f>
        <v/>
      </c>
      <c r="G285" s="49"/>
      <c r="H285" s="49" t="str">
        <f t="shared" si="9"/>
        <v/>
      </c>
      <c r="I285" s="77" t="str">
        <f t="shared" si="10"/>
        <v/>
      </c>
      <c r="J285" s="182">
        <v>272</v>
      </c>
    </row>
    <row r="286" spans="2:10" x14ac:dyDescent="0.25">
      <c r="B286" s="181" t="str">
        <f>IF(ISERROR(MATCH($J286,'1 - Project Details and Scoring'!$B$18:$B$500,0)),"",INDEX('1 - Project Details and Scoring'!$B$18:$B$500,MATCH($J286,'1 - Project Details and Scoring'!$B$18:$B$500,0)))&amp;""</f>
        <v/>
      </c>
      <c r="C286" s="181" t="str">
        <f>IF(ISERROR(MATCH($J286,'1 - Project Details and Scoring'!$B$18:$B$500,0)),"",INDEX('1 - Project Details and Scoring'!$C$18:$C$500,MATCH($J286,'1 - Project Details and Scoring'!$B$18:$B$500,0)))&amp;""</f>
        <v/>
      </c>
      <c r="D286" s="181" t="str">
        <f>IF(ISERROR(MATCH($J286,'1 - Project Details and Scoring'!$B$18:$B$500,0)),"",INDEX('1 - Project Details and Scoring'!$D$18:$D$500,MATCH($J286,'1 - Project Details and Scoring'!$B$18:$B$500,0)))&amp;""</f>
        <v/>
      </c>
      <c r="E286" s="49"/>
      <c r="F286" s="63" t="str">
        <f>IF(SUMIF('2 - Planting Details'!$B:$B,B286,'2 - Planting Details'!$X:$X)&gt;0,SUMIF('2 - Planting Details'!$B:$B,$B286,'2 - Planting Details'!$X:$X),"")</f>
        <v/>
      </c>
      <c r="G286" s="49"/>
      <c r="H286" s="49" t="str">
        <f t="shared" si="9"/>
        <v/>
      </c>
      <c r="I286" s="77" t="str">
        <f t="shared" si="10"/>
        <v/>
      </c>
      <c r="J286" s="182">
        <v>273</v>
      </c>
    </row>
    <row r="287" spans="2:10" x14ac:dyDescent="0.25">
      <c r="B287" s="181" t="str">
        <f>IF(ISERROR(MATCH($J287,'1 - Project Details and Scoring'!$B$18:$B$500,0)),"",INDEX('1 - Project Details and Scoring'!$B$18:$B$500,MATCH($J287,'1 - Project Details and Scoring'!$B$18:$B$500,0)))&amp;""</f>
        <v/>
      </c>
      <c r="C287" s="181" t="str">
        <f>IF(ISERROR(MATCH($J287,'1 - Project Details and Scoring'!$B$18:$B$500,0)),"",INDEX('1 - Project Details and Scoring'!$C$18:$C$500,MATCH($J287,'1 - Project Details and Scoring'!$B$18:$B$500,0)))&amp;""</f>
        <v/>
      </c>
      <c r="D287" s="181" t="str">
        <f>IF(ISERROR(MATCH($J287,'1 - Project Details and Scoring'!$B$18:$B$500,0)),"",INDEX('1 - Project Details and Scoring'!$D$18:$D$500,MATCH($J287,'1 - Project Details and Scoring'!$B$18:$B$500,0)))&amp;""</f>
        <v/>
      </c>
      <c r="E287" s="49"/>
      <c r="F287" s="63" t="str">
        <f>IF(SUMIF('2 - Planting Details'!$B:$B,B287,'2 - Planting Details'!$X:$X)&gt;0,SUMIF('2 - Planting Details'!$B:$B,$B287,'2 - Planting Details'!$X:$X),"")</f>
        <v/>
      </c>
      <c r="G287" s="49"/>
      <c r="H287" s="49" t="str">
        <f t="shared" si="9"/>
        <v/>
      </c>
      <c r="I287" s="77" t="str">
        <f t="shared" si="10"/>
        <v/>
      </c>
      <c r="J287" s="182">
        <v>274</v>
      </c>
    </row>
    <row r="288" spans="2:10" x14ac:dyDescent="0.25">
      <c r="B288" s="181" t="str">
        <f>IF(ISERROR(MATCH($J288,'1 - Project Details and Scoring'!$B$18:$B$500,0)),"",INDEX('1 - Project Details and Scoring'!$B$18:$B$500,MATCH($J288,'1 - Project Details and Scoring'!$B$18:$B$500,0)))&amp;""</f>
        <v/>
      </c>
      <c r="C288" s="181" t="str">
        <f>IF(ISERROR(MATCH($J288,'1 - Project Details and Scoring'!$B$18:$B$500,0)),"",INDEX('1 - Project Details and Scoring'!$C$18:$C$500,MATCH($J288,'1 - Project Details and Scoring'!$B$18:$B$500,0)))&amp;""</f>
        <v/>
      </c>
      <c r="D288" s="181" t="str">
        <f>IF(ISERROR(MATCH($J288,'1 - Project Details and Scoring'!$B$18:$B$500,0)),"",INDEX('1 - Project Details and Scoring'!$D$18:$D$500,MATCH($J288,'1 - Project Details and Scoring'!$B$18:$B$500,0)))&amp;""</f>
        <v/>
      </c>
      <c r="E288" s="49"/>
      <c r="F288" s="63" t="str">
        <f>IF(SUMIF('2 - Planting Details'!$B:$B,B288,'2 - Planting Details'!$X:$X)&gt;0,SUMIF('2 - Planting Details'!$B:$B,$B288,'2 - Planting Details'!$X:$X),"")</f>
        <v/>
      </c>
      <c r="G288" s="49"/>
      <c r="H288" s="49" t="str">
        <f t="shared" si="9"/>
        <v/>
      </c>
      <c r="I288" s="77" t="str">
        <f t="shared" si="10"/>
        <v/>
      </c>
      <c r="J288" s="182">
        <v>275</v>
      </c>
    </row>
    <row r="289" spans="2:10" x14ac:dyDescent="0.25">
      <c r="B289" s="181" t="str">
        <f>IF(ISERROR(MATCH($J289,'1 - Project Details and Scoring'!$B$18:$B$500,0)),"",INDEX('1 - Project Details and Scoring'!$B$18:$B$500,MATCH($J289,'1 - Project Details and Scoring'!$B$18:$B$500,0)))&amp;""</f>
        <v/>
      </c>
      <c r="C289" s="181" t="str">
        <f>IF(ISERROR(MATCH($J289,'1 - Project Details and Scoring'!$B$18:$B$500,0)),"",INDEX('1 - Project Details and Scoring'!$C$18:$C$500,MATCH($J289,'1 - Project Details and Scoring'!$B$18:$B$500,0)))&amp;""</f>
        <v/>
      </c>
      <c r="D289" s="181" t="str">
        <f>IF(ISERROR(MATCH($J289,'1 - Project Details and Scoring'!$B$18:$B$500,0)),"",INDEX('1 - Project Details and Scoring'!$D$18:$D$500,MATCH($J289,'1 - Project Details and Scoring'!$B$18:$B$500,0)))&amp;""</f>
        <v/>
      </c>
      <c r="E289" s="49"/>
      <c r="F289" s="63" t="str">
        <f>IF(SUMIF('2 - Planting Details'!$B:$B,B289,'2 - Planting Details'!$X:$X)&gt;0,SUMIF('2 - Planting Details'!$B:$B,$B289,'2 - Planting Details'!$X:$X),"")</f>
        <v/>
      </c>
      <c r="G289" s="49"/>
      <c r="H289" s="49" t="str">
        <f t="shared" si="9"/>
        <v/>
      </c>
      <c r="I289" s="77" t="str">
        <f t="shared" si="10"/>
        <v/>
      </c>
      <c r="J289" s="182">
        <v>276</v>
      </c>
    </row>
    <row r="290" spans="2:10" x14ac:dyDescent="0.25">
      <c r="B290" s="181" t="str">
        <f>IF(ISERROR(MATCH($J290,'1 - Project Details and Scoring'!$B$18:$B$500,0)),"",INDEX('1 - Project Details and Scoring'!$B$18:$B$500,MATCH($J290,'1 - Project Details and Scoring'!$B$18:$B$500,0)))&amp;""</f>
        <v/>
      </c>
      <c r="C290" s="181" t="str">
        <f>IF(ISERROR(MATCH($J290,'1 - Project Details and Scoring'!$B$18:$B$500,0)),"",INDEX('1 - Project Details and Scoring'!$C$18:$C$500,MATCH($J290,'1 - Project Details and Scoring'!$B$18:$B$500,0)))&amp;""</f>
        <v/>
      </c>
      <c r="D290" s="181" t="str">
        <f>IF(ISERROR(MATCH($J290,'1 - Project Details and Scoring'!$B$18:$B$500,0)),"",INDEX('1 - Project Details and Scoring'!$D$18:$D$500,MATCH($J290,'1 - Project Details and Scoring'!$B$18:$B$500,0)))&amp;""</f>
        <v/>
      </c>
      <c r="E290" s="49"/>
      <c r="F290" s="63" t="str">
        <f>IF(SUMIF('2 - Planting Details'!$B:$B,B290,'2 - Planting Details'!$X:$X)&gt;0,SUMIF('2 - Planting Details'!$B:$B,$B290,'2 - Planting Details'!$X:$X),"")</f>
        <v/>
      </c>
      <c r="G290" s="49"/>
      <c r="H290" s="49" t="str">
        <f t="shared" si="9"/>
        <v/>
      </c>
      <c r="I290" s="77" t="str">
        <f t="shared" si="10"/>
        <v/>
      </c>
      <c r="J290" s="182">
        <v>277</v>
      </c>
    </row>
    <row r="291" spans="2:10" x14ac:dyDescent="0.25">
      <c r="B291" s="181" t="str">
        <f>IF(ISERROR(MATCH($J291,'1 - Project Details and Scoring'!$B$18:$B$500,0)),"",INDEX('1 - Project Details and Scoring'!$B$18:$B$500,MATCH($J291,'1 - Project Details and Scoring'!$B$18:$B$500,0)))&amp;""</f>
        <v/>
      </c>
      <c r="C291" s="181" t="str">
        <f>IF(ISERROR(MATCH($J291,'1 - Project Details and Scoring'!$B$18:$B$500,0)),"",INDEX('1 - Project Details and Scoring'!$C$18:$C$500,MATCH($J291,'1 - Project Details and Scoring'!$B$18:$B$500,0)))&amp;""</f>
        <v/>
      </c>
      <c r="D291" s="181" t="str">
        <f>IF(ISERROR(MATCH($J291,'1 - Project Details and Scoring'!$B$18:$B$500,0)),"",INDEX('1 - Project Details and Scoring'!$D$18:$D$500,MATCH($J291,'1 - Project Details and Scoring'!$B$18:$B$500,0)))&amp;""</f>
        <v/>
      </c>
      <c r="E291" s="49"/>
      <c r="F291" s="63" t="str">
        <f>IF(SUMIF('2 - Planting Details'!$B:$B,B291,'2 - Planting Details'!$X:$X)&gt;0,SUMIF('2 - Planting Details'!$B:$B,$B291,'2 - Planting Details'!$X:$X),"")</f>
        <v/>
      </c>
      <c r="G291" s="49"/>
      <c r="H291" s="49" t="str">
        <f t="shared" si="9"/>
        <v/>
      </c>
      <c r="I291" s="77" t="str">
        <f t="shared" si="10"/>
        <v/>
      </c>
      <c r="J291" s="182">
        <v>278</v>
      </c>
    </row>
    <row r="292" spans="2:10" x14ac:dyDescent="0.25">
      <c r="B292" s="181" t="str">
        <f>IF(ISERROR(MATCH($J292,'1 - Project Details and Scoring'!$B$18:$B$500,0)),"",INDEX('1 - Project Details and Scoring'!$B$18:$B$500,MATCH($J292,'1 - Project Details and Scoring'!$B$18:$B$500,0)))&amp;""</f>
        <v/>
      </c>
      <c r="C292" s="181" t="str">
        <f>IF(ISERROR(MATCH($J292,'1 - Project Details and Scoring'!$B$18:$B$500,0)),"",INDEX('1 - Project Details and Scoring'!$C$18:$C$500,MATCH($J292,'1 - Project Details and Scoring'!$B$18:$B$500,0)))&amp;""</f>
        <v/>
      </c>
      <c r="D292" s="181" t="str">
        <f>IF(ISERROR(MATCH($J292,'1 - Project Details and Scoring'!$B$18:$B$500,0)),"",INDEX('1 - Project Details and Scoring'!$D$18:$D$500,MATCH($J292,'1 - Project Details and Scoring'!$B$18:$B$500,0)))&amp;""</f>
        <v/>
      </c>
      <c r="E292" s="49"/>
      <c r="F292" s="63" t="str">
        <f>IF(SUMIF('2 - Planting Details'!$B:$B,B292,'2 - Planting Details'!$X:$X)&gt;0,SUMIF('2 - Planting Details'!$B:$B,$B292,'2 - Planting Details'!$X:$X),"")</f>
        <v/>
      </c>
      <c r="G292" s="49"/>
      <c r="H292" s="49" t="str">
        <f t="shared" si="9"/>
        <v/>
      </c>
      <c r="I292" s="77" t="str">
        <f t="shared" si="10"/>
        <v/>
      </c>
      <c r="J292" s="182">
        <v>279</v>
      </c>
    </row>
    <row r="293" spans="2:10" x14ac:dyDescent="0.25">
      <c r="B293" s="181" t="str">
        <f>IF(ISERROR(MATCH($J293,'1 - Project Details and Scoring'!$B$18:$B$500,0)),"",INDEX('1 - Project Details and Scoring'!$B$18:$B$500,MATCH($J293,'1 - Project Details and Scoring'!$B$18:$B$500,0)))&amp;""</f>
        <v/>
      </c>
      <c r="C293" s="181" t="str">
        <f>IF(ISERROR(MATCH($J293,'1 - Project Details and Scoring'!$B$18:$B$500,0)),"",INDEX('1 - Project Details and Scoring'!$C$18:$C$500,MATCH($J293,'1 - Project Details and Scoring'!$B$18:$B$500,0)))&amp;""</f>
        <v/>
      </c>
      <c r="D293" s="181" t="str">
        <f>IF(ISERROR(MATCH($J293,'1 - Project Details and Scoring'!$B$18:$B$500,0)),"",INDEX('1 - Project Details and Scoring'!$D$18:$D$500,MATCH($J293,'1 - Project Details and Scoring'!$B$18:$B$500,0)))&amp;""</f>
        <v/>
      </c>
      <c r="E293" s="49"/>
      <c r="F293" s="63" t="str">
        <f>IF(SUMIF('2 - Planting Details'!$B:$B,B293,'2 - Planting Details'!$X:$X)&gt;0,SUMIF('2 - Planting Details'!$B:$B,$B293,'2 - Planting Details'!$X:$X),"")</f>
        <v/>
      </c>
      <c r="G293" s="49"/>
      <c r="H293" s="49" t="str">
        <f t="shared" si="9"/>
        <v/>
      </c>
      <c r="I293" s="77" t="str">
        <f t="shared" si="10"/>
        <v/>
      </c>
      <c r="J293" s="182">
        <v>280</v>
      </c>
    </row>
    <row r="294" spans="2:10" x14ac:dyDescent="0.25">
      <c r="B294" s="181" t="str">
        <f>IF(ISERROR(MATCH($J294,'1 - Project Details and Scoring'!$B$18:$B$500,0)),"",INDEX('1 - Project Details and Scoring'!$B$18:$B$500,MATCH($J294,'1 - Project Details and Scoring'!$B$18:$B$500,0)))&amp;""</f>
        <v/>
      </c>
      <c r="C294" s="181" t="str">
        <f>IF(ISERROR(MATCH($J294,'1 - Project Details and Scoring'!$B$18:$B$500,0)),"",INDEX('1 - Project Details and Scoring'!$C$18:$C$500,MATCH($J294,'1 - Project Details and Scoring'!$B$18:$B$500,0)))&amp;""</f>
        <v/>
      </c>
      <c r="D294" s="181" t="str">
        <f>IF(ISERROR(MATCH($J294,'1 - Project Details and Scoring'!$B$18:$B$500,0)),"",INDEX('1 - Project Details and Scoring'!$D$18:$D$500,MATCH($J294,'1 - Project Details and Scoring'!$B$18:$B$500,0)))&amp;""</f>
        <v/>
      </c>
      <c r="E294" s="49"/>
      <c r="F294" s="63" t="str">
        <f>IF(SUMIF('2 - Planting Details'!$B:$B,B294,'2 - Planting Details'!$X:$X)&gt;0,SUMIF('2 - Planting Details'!$B:$B,$B294,'2 - Planting Details'!$X:$X),"")</f>
        <v/>
      </c>
      <c r="G294" s="49"/>
      <c r="H294" s="49" t="str">
        <f t="shared" si="9"/>
        <v/>
      </c>
      <c r="I294" s="77" t="str">
        <f t="shared" si="10"/>
        <v/>
      </c>
      <c r="J294" s="182">
        <v>281</v>
      </c>
    </row>
    <row r="295" spans="2:10" x14ac:dyDescent="0.25">
      <c r="B295" s="181" t="str">
        <f>IF(ISERROR(MATCH($J295,'1 - Project Details and Scoring'!$B$18:$B$500,0)),"",INDEX('1 - Project Details and Scoring'!$B$18:$B$500,MATCH($J295,'1 - Project Details and Scoring'!$B$18:$B$500,0)))&amp;""</f>
        <v/>
      </c>
      <c r="C295" s="181" t="str">
        <f>IF(ISERROR(MATCH($J295,'1 - Project Details and Scoring'!$B$18:$B$500,0)),"",INDEX('1 - Project Details and Scoring'!$C$18:$C$500,MATCH($J295,'1 - Project Details and Scoring'!$B$18:$B$500,0)))&amp;""</f>
        <v/>
      </c>
      <c r="D295" s="181" t="str">
        <f>IF(ISERROR(MATCH($J295,'1 - Project Details and Scoring'!$B$18:$B$500,0)),"",INDEX('1 - Project Details and Scoring'!$D$18:$D$500,MATCH($J295,'1 - Project Details and Scoring'!$B$18:$B$500,0)))&amp;""</f>
        <v/>
      </c>
      <c r="E295" s="49"/>
      <c r="F295" s="63" t="str">
        <f>IF(SUMIF('2 - Planting Details'!$B:$B,B295,'2 - Planting Details'!$X:$X)&gt;0,SUMIF('2 - Planting Details'!$B:$B,$B295,'2 - Planting Details'!$X:$X),"")</f>
        <v/>
      </c>
      <c r="G295" s="49"/>
      <c r="H295" s="49" t="str">
        <f t="shared" si="9"/>
        <v/>
      </c>
      <c r="I295" s="77" t="str">
        <f t="shared" si="10"/>
        <v/>
      </c>
      <c r="J295" s="182">
        <v>282</v>
      </c>
    </row>
    <row r="296" spans="2:10" x14ac:dyDescent="0.25">
      <c r="B296" s="181" t="str">
        <f>IF(ISERROR(MATCH($J296,'1 - Project Details and Scoring'!$B$18:$B$500,0)),"",INDEX('1 - Project Details and Scoring'!$B$18:$B$500,MATCH($J296,'1 - Project Details and Scoring'!$B$18:$B$500,0)))&amp;""</f>
        <v/>
      </c>
      <c r="C296" s="181" t="str">
        <f>IF(ISERROR(MATCH($J296,'1 - Project Details and Scoring'!$B$18:$B$500,0)),"",INDEX('1 - Project Details and Scoring'!$C$18:$C$500,MATCH($J296,'1 - Project Details and Scoring'!$B$18:$B$500,0)))&amp;""</f>
        <v/>
      </c>
      <c r="D296" s="181" t="str">
        <f>IF(ISERROR(MATCH($J296,'1 - Project Details and Scoring'!$B$18:$B$500,0)),"",INDEX('1 - Project Details and Scoring'!$D$18:$D$500,MATCH($J296,'1 - Project Details and Scoring'!$B$18:$B$500,0)))&amp;""</f>
        <v/>
      </c>
      <c r="E296" s="49"/>
      <c r="F296" s="63" t="str">
        <f>IF(SUMIF('2 - Planting Details'!$B:$B,B296,'2 - Planting Details'!$X:$X)&gt;0,SUMIF('2 - Planting Details'!$B:$B,$B296,'2 - Planting Details'!$X:$X),"")</f>
        <v/>
      </c>
      <c r="G296" s="49"/>
      <c r="H296" s="49" t="str">
        <f t="shared" si="9"/>
        <v/>
      </c>
      <c r="I296" s="77" t="str">
        <f t="shared" si="10"/>
        <v/>
      </c>
      <c r="J296" s="182">
        <v>283</v>
      </c>
    </row>
    <row r="297" spans="2:10" x14ac:dyDescent="0.25">
      <c r="B297" s="181" t="str">
        <f>IF(ISERROR(MATCH($J297,'1 - Project Details and Scoring'!$B$18:$B$500,0)),"",INDEX('1 - Project Details and Scoring'!$B$18:$B$500,MATCH($J297,'1 - Project Details and Scoring'!$B$18:$B$500,0)))&amp;""</f>
        <v/>
      </c>
      <c r="C297" s="181" t="str">
        <f>IF(ISERROR(MATCH($J297,'1 - Project Details and Scoring'!$B$18:$B$500,0)),"",INDEX('1 - Project Details and Scoring'!$C$18:$C$500,MATCH($J297,'1 - Project Details and Scoring'!$B$18:$B$500,0)))&amp;""</f>
        <v/>
      </c>
      <c r="D297" s="181" t="str">
        <f>IF(ISERROR(MATCH($J297,'1 - Project Details and Scoring'!$B$18:$B$500,0)),"",INDEX('1 - Project Details and Scoring'!$D$18:$D$500,MATCH($J297,'1 - Project Details and Scoring'!$B$18:$B$500,0)))&amp;""</f>
        <v/>
      </c>
      <c r="E297" s="49"/>
      <c r="F297" s="63" t="str">
        <f>IF(SUMIF('2 - Planting Details'!$B:$B,B297,'2 - Planting Details'!$X:$X)&gt;0,SUMIF('2 - Planting Details'!$B:$B,$B297,'2 - Planting Details'!$X:$X),"")</f>
        <v/>
      </c>
      <c r="G297" s="49"/>
      <c r="H297" s="49" t="str">
        <f t="shared" si="9"/>
        <v/>
      </c>
      <c r="I297" s="77" t="str">
        <f t="shared" si="10"/>
        <v/>
      </c>
      <c r="J297" s="182">
        <v>284</v>
      </c>
    </row>
    <row r="298" spans="2:10" x14ac:dyDescent="0.25">
      <c r="B298" s="181" t="str">
        <f>IF(ISERROR(MATCH($J298,'1 - Project Details and Scoring'!$B$18:$B$500,0)),"",INDEX('1 - Project Details and Scoring'!$B$18:$B$500,MATCH($J298,'1 - Project Details and Scoring'!$B$18:$B$500,0)))&amp;""</f>
        <v/>
      </c>
      <c r="C298" s="181" t="str">
        <f>IF(ISERROR(MATCH($J298,'1 - Project Details and Scoring'!$B$18:$B$500,0)),"",INDEX('1 - Project Details and Scoring'!$C$18:$C$500,MATCH($J298,'1 - Project Details and Scoring'!$B$18:$B$500,0)))&amp;""</f>
        <v/>
      </c>
      <c r="D298" s="181" t="str">
        <f>IF(ISERROR(MATCH($J298,'1 - Project Details and Scoring'!$B$18:$B$500,0)),"",INDEX('1 - Project Details and Scoring'!$D$18:$D$500,MATCH($J298,'1 - Project Details and Scoring'!$B$18:$B$500,0)))&amp;""</f>
        <v/>
      </c>
      <c r="E298" s="49"/>
      <c r="F298" s="63" t="str">
        <f>IF(SUMIF('2 - Planting Details'!$B:$B,B298,'2 - Planting Details'!$X:$X)&gt;0,SUMIF('2 - Planting Details'!$B:$B,$B298,'2 - Planting Details'!$X:$X),"")</f>
        <v/>
      </c>
      <c r="G298" s="49"/>
      <c r="H298" s="49" t="str">
        <f t="shared" si="9"/>
        <v/>
      </c>
      <c r="I298" s="77" t="str">
        <f t="shared" si="10"/>
        <v/>
      </c>
      <c r="J298" s="182">
        <v>285</v>
      </c>
    </row>
    <row r="299" spans="2:10" x14ac:dyDescent="0.25">
      <c r="B299" s="181" t="str">
        <f>IF(ISERROR(MATCH($J299,'1 - Project Details and Scoring'!$B$18:$B$500,0)),"",INDEX('1 - Project Details and Scoring'!$B$18:$B$500,MATCH($J299,'1 - Project Details and Scoring'!$B$18:$B$500,0)))&amp;""</f>
        <v/>
      </c>
      <c r="C299" s="181" t="str">
        <f>IF(ISERROR(MATCH($J299,'1 - Project Details and Scoring'!$B$18:$B$500,0)),"",INDEX('1 - Project Details and Scoring'!$C$18:$C$500,MATCH($J299,'1 - Project Details and Scoring'!$B$18:$B$500,0)))&amp;""</f>
        <v/>
      </c>
      <c r="D299" s="181" t="str">
        <f>IF(ISERROR(MATCH($J299,'1 - Project Details and Scoring'!$B$18:$B$500,0)),"",INDEX('1 - Project Details and Scoring'!$D$18:$D$500,MATCH($J299,'1 - Project Details and Scoring'!$B$18:$B$500,0)))&amp;""</f>
        <v/>
      </c>
      <c r="E299" s="49"/>
      <c r="F299" s="63" t="str">
        <f>IF(SUMIF('2 - Planting Details'!$B:$B,B299,'2 - Planting Details'!$X:$X)&gt;0,SUMIF('2 - Planting Details'!$B:$B,$B299,'2 - Planting Details'!$X:$X),"")</f>
        <v/>
      </c>
      <c r="G299" s="49"/>
      <c r="H299" s="49" t="str">
        <f t="shared" si="9"/>
        <v/>
      </c>
      <c r="I299" s="77" t="str">
        <f t="shared" si="10"/>
        <v/>
      </c>
      <c r="J299" s="182">
        <v>286</v>
      </c>
    </row>
    <row r="300" spans="2:10" x14ac:dyDescent="0.25">
      <c r="B300" s="181" t="str">
        <f>IF(ISERROR(MATCH($J300,'1 - Project Details and Scoring'!$B$18:$B$500,0)),"",INDEX('1 - Project Details and Scoring'!$B$18:$B$500,MATCH($J300,'1 - Project Details and Scoring'!$B$18:$B$500,0)))&amp;""</f>
        <v/>
      </c>
      <c r="C300" s="181" t="str">
        <f>IF(ISERROR(MATCH($J300,'1 - Project Details and Scoring'!$B$18:$B$500,0)),"",INDEX('1 - Project Details and Scoring'!$C$18:$C$500,MATCH($J300,'1 - Project Details and Scoring'!$B$18:$B$500,0)))&amp;""</f>
        <v/>
      </c>
      <c r="D300" s="181" t="str">
        <f>IF(ISERROR(MATCH($J300,'1 - Project Details and Scoring'!$B$18:$B$500,0)),"",INDEX('1 - Project Details and Scoring'!$D$18:$D$500,MATCH($J300,'1 - Project Details and Scoring'!$B$18:$B$500,0)))&amp;""</f>
        <v/>
      </c>
      <c r="E300" s="49"/>
      <c r="F300" s="63" t="str">
        <f>IF(SUMIF('2 - Planting Details'!$B:$B,B300,'2 - Planting Details'!$X:$X)&gt;0,SUMIF('2 - Planting Details'!$B:$B,$B300,'2 - Planting Details'!$X:$X),"")</f>
        <v/>
      </c>
      <c r="G300" s="49"/>
      <c r="H300" s="49" t="str">
        <f t="shared" si="9"/>
        <v/>
      </c>
      <c r="I300" s="77" t="str">
        <f t="shared" si="10"/>
        <v/>
      </c>
      <c r="J300" s="182">
        <v>287</v>
      </c>
    </row>
    <row r="301" spans="2:10" x14ac:dyDescent="0.25">
      <c r="B301" s="181" t="str">
        <f>IF(ISERROR(MATCH($J301,'1 - Project Details and Scoring'!$B$18:$B$500,0)),"",INDEX('1 - Project Details and Scoring'!$B$18:$B$500,MATCH($J301,'1 - Project Details and Scoring'!$B$18:$B$500,0)))&amp;""</f>
        <v/>
      </c>
      <c r="C301" s="181" t="str">
        <f>IF(ISERROR(MATCH($J301,'1 - Project Details and Scoring'!$B$18:$B$500,0)),"",INDEX('1 - Project Details and Scoring'!$C$18:$C$500,MATCH($J301,'1 - Project Details and Scoring'!$B$18:$B$500,0)))&amp;""</f>
        <v/>
      </c>
      <c r="D301" s="181" t="str">
        <f>IF(ISERROR(MATCH($J301,'1 - Project Details and Scoring'!$B$18:$B$500,0)),"",INDEX('1 - Project Details and Scoring'!$D$18:$D$500,MATCH($J301,'1 - Project Details and Scoring'!$B$18:$B$500,0)))&amp;""</f>
        <v/>
      </c>
      <c r="E301" s="49"/>
      <c r="F301" s="63" t="str">
        <f>IF(SUMIF('2 - Planting Details'!$B:$B,B301,'2 - Planting Details'!$X:$X)&gt;0,SUMIF('2 - Planting Details'!$B:$B,$B301,'2 - Planting Details'!$X:$X),"")</f>
        <v/>
      </c>
      <c r="G301" s="49"/>
      <c r="H301" s="49" t="str">
        <f t="shared" si="9"/>
        <v/>
      </c>
      <c r="I301" s="77" t="str">
        <f t="shared" si="10"/>
        <v/>
      </c>
      <c r="J301" s="182">
        <v>288</v>
      </c>
    </row>
    <row r="302" spans="2:10" x14ac:dyDescent="0.25">
      <c r="B302" s="181" t="str">
        <f>IF(ISERROR(MATCH($J302,'1 - Project Details and Scoring'!$B$18:$B$500,0)),"",INDEX('1 - Project Details and Scoring'!$B$18:$B$500,MATCH($J302,'1 - Project Details and Scoring'!$B$18:$B$500,0)))&amp;""</f>
        <v/>
      </c>
      <c r="C302" s="181" t="str">
        <f>IF(ISERROR(MATCH($J302,'1 - Project Details and Scoring'!$B$18:$B$500,0)),"",INDEX('1 - Project Details and Scoring'!$C$18:$C$500,MATCH($J302,'1 - Project Details and Scoring'!$B$18:$B$500,0)))&amp;""</f>
        <v/>
      </c>
      <c r="D302" s="181" t="str">
        <f>IF(ISERROR(MATCH($J302,'1 - Project Details and Scoring'!$B$18:$B$500,0)),"",INDEX('1 - Project Details and Scoring'!$D$18:$D$500,MATCH($J302,'1 - Project Details and Scoring'!$B$18:$B$500,0)))&amp;""</f>
        <v/>
      </c>
      <c r="E302" s="49"/>
      <c r="F302" s="63" t="str">
        <f>IF(SUMIF('2 - Planting Details'!$B:$B,B302,'2 - Planting Details'!$X:$X)&gt;0,SUMIF('2 - Planting Details'!$B:$B,$B302,'2 - Planting Details'!$X:$X),"")</f>
        <v/>
      </c>
      <c r="G302" s="49"/>
      <c r="H302" s="49" t="str">
        <f t="shared" si="9"/>
        <v/>
      </c>
      <c r="I302" s="77" t="str">
        <f t="shared" si="10"/>
        <v/>
      </c>
      <c r="J302" s="182">
        <v>289</v>
      </c>
    </row>
    <row r="303" spans="2:10" x14ac:dyDescent="0.25">
      <c r="B303" s="181" t="str">
        <f>IF(ISERROR(MATCH($J303,'1 - Project Details and Scoring'!$B$18:$B$500,0)),"",INDEX('1 - Project Details and Scoring'!$B$18:$B$500,MATCH($J303,'1 - Project Details and Scoring'!$B$18:$B$500,0)))&amp;""</f>
        <v/>
      </c>
      <c r="C303" s="181" t="str">
        <f>IF(ISERROR(MATCH($J303,'1 - Project Details and Scoring'!$B$18:$B$500,0)),"",INDEX('1 - Project Details and Scoring'!$C$18:$C$500,MATCH($J303,'1 - Project Details and Scoring'!$B$18:$B$500,0)))&amp;""</f>
        <v/>
      </c>
      <c r="D303" s="181" t="str">
        <f>IF(ISERROR(MATCH($J303,'1 - Project Details and Scoring'!$B$18:$B$500,0)),"",INDEX('1 - Project Details and Scoring'!$D$18:$D$500,MATCH($J303,'1 - Project Details and Scoring'!$B$18:$B$500,0)))&amp;""</f>
        <v/>
      </c>
      <c r="E303" s="49"/>
      <c r="F303" s="63" t="str">
        <f>IF(SUMIF('2 - Planting Details'!$B:$B,B303,'2 - Planting Details'!$X:$X)&gt;0,SUMIF('2 - Planting Details'!$B:$B,$B303,'2 - Planting Details'!$X:$X),"")</f>
        <v/>
      </c>
      <c r="G303" s="49"/>
      <c r="H303" s="49" t="str">
        <f t="shared" si="9"/>
        <v/>
      </c>
      <c r="I303" s="77" t="str">
        <f t="shared" si="10"/>
        <v/>
      </c>
      <c r="J303" s="182">
        <v>290</v>
      </c>
    </row>
    <row r="304" spans="2:10" x14ac:dyDescent="0.25">
      <c r="B304" s="181" t="str">
        <f>IF(ISERROR(MATCH($J304,'1 - Project Details and Scoring'!$B$18:$B$500,0)),"",INDEX('1 - Project Details and Scoring'!$B$18:$B$500,MATCH($J304,'1 - Project Details and Scoring'!$B$18:$B$500,0)))&amp;""</f>
        <v/>
      </c>
      <c r="C304" s="181" t="str">
        <f>IF(ISERROR(MATCH($J304,'1 - Project Details and Scoring'!$B$18:$B$500,0)),"",INDEX('1 - Project Details and Scoring'!$C$18:$C$500,MATCH($J304,'1 - Project Details and Scoring'!$B$18:$B$500,0)))&amp;""</f>
        <v/>
      </c>
      <c r="D304" s="181" t="str">
        <f>IF(ISERROR(MATCH($J304,'1 - Project Details and Scoring'!$B$18:$B$500,0)),"",INDEX('1 - Project Details and Scoring'!$D$18:$D$500,MATCH($J304,'1 - Project Details and Scoring'!$B$18:$B$500,0)))&amp;""</f>
        <v/>
      </c>
      <c r="E304" s="49"/>
      <c r="F304" s="63" t="str">
        <f>IF(SUMIF('2 - Planting Details'!$B:$B,B304,'2 - Planting Details'!$X:$X)&gt;0,SUMIF('2 - Planting Details'!$B:$B,$B304,'2 - Planting Details'!$X:$X),"")</f>
        <v/>
      </c>
      <c r="G304" s="49"/>
      <c r="H304" s="49" t="str">
        <f t="shared" si="9"/>
        <v/>
      </c>
      <c r="I304" s="77" t="str">
        <f t="shared" si="10"/>
        <v/>
      </c>
      <c r="J304" s="182">
        <v>291</v>
      </c>
    </row>
    <row r="305" spans="2:10" x14ac:dyDescent="0.25">
      <c r="B305" s="181" t="str">
        <f>IF(ISERROR(MATCH($J305,'1 - Project Details and Scoring'!$B$18:$B$500,0)),"",INDEX('1 - Project Details and Scoring'!$B$18:$B$500,MATCH($J305,'1 - Project Details and Scoring'!$B$18:$B$500,0)))&amp;""</f>
        <v/>
      </c>
      <c r="C305" s="181" t="str">
        <f>IF(ISERROR(MATCH($J305,'1 - Project Details and Scoring'!$B$18:$B$500,0)),"",INDEX('1 - Project Details and Scoring'!$C$18:$C$500,MATCH($J305,'1 - Project Details and Scoring'!$B$18:$B$500,0)))&amp;""</f>
        <v/>
      </c>
      <c r="D305" s="181" t="str">
        <f>IF(ISERROR(MATCH($J305,'1 - Project Details and Scoring'!$B$18:$B$500,0)),"",INDEX('1 - Project Details and Scoring'!$D$18:$D$500,MATCH($J305,'1 - Project Details and Scoring'!$B$18:$B$500,0)))&amp;""</f>
        <v/>
      </c>
      <c r="E305" s="49"/>
      <c r="F305" s="63" t="str">
        <f>IF(SUMIF('2 - Planting Details'!$B:$B,B305,'2 - Planting Details'!$X:$X)&gt;0,SUMIF('2 - Planting Details'!$B:$B,$B305,'2 - Planting Details'!$X:$X),"")</f>
        <v/>
      </c>
      <c r="G305" s="49"/>
      <c r="H305" s="49" t="str">
        <f t="shared" si="9"/>
        <v/>
      </c>
      <c r="I305" s="77" t="str">
        <f t="shared" si="10"/>
        <v/>
      </c>
      <c r="J305" s="182">
        <v>292</v>
      </c>
    </row>
    <row r="306" spans="2:10" x14ac:dyDescent="0.25">
      <c r="B306" s="181" t="str">
        <f>IF(ISERROR(MATCH($J306,'1 - Project Details and Scoring'!$B$18:$B$500,0)),"",INDEX('1 - Project Details and Scoring'!$B$18:$B$500,MATCH($J306,'1 - Project Details and Scoring'!$B$18:$B$500,0)))&amp;""</f>
        <v/>
      </c>
      <c r="C306" s="181" t="str">
        <f>IF(ISERROR(MATCH($J306,'1 - Project Details and Scoring'!$B$18:$B$500,0)),"",INDEX('1 - Project Details and Scoring'!$C$18:$C$500,MATCH($J306,'1 - Project Details and Scoring'!$B$18:$B$500,0)))&amp;""</f>
        <v/>
      </c>
      <c r="D306" s="181" t="str">
        <f>IF(ISERROR(MATCH($J306,'1 - Project Details and Scoring'!$B$18:$B$500,0)),"",INDEX('1 - Project Details and Scoring'!$D$18:$D$500,MATCH($J306,'1 - Project Details and Scoring'!$B$18:$B$500,0)))&amp;""</f>
        <v/>
      </c>
      <c r="E306" s="49"/>
      <c r="F306" s="63" t="str">
        <f>IF(SUMIF('2 - Planting Details'!$B:$B,B306,'2 - Planting Details'!$X:$X)&gt;0,SUMIF('2 - Planting Details'!$B:$B,$B306,'2 - Planting Details'!$X:$X),"")</f>
        <v/>
      </c>
      <c r="G306" s="49"/>
      <c r="H306" s="49" t="str">
        <f t="shared" si="9"/>
        <v/>
      </c>
      <c r="I306" s="77" t="str">
        <f t="shared" si="10"/>
        <v/>
      </c>
      <c r="J306" s="182">
        <v>293</v>
      </c>
    </row>
    <row r="307" spans="2:10" x14ac:dyDescent="0.25">
      <c r="B307" s="181" t="str">
        <f>IF(ISERROR(MATCH($J307,'1 - Project Details and Scoring'!$B$18:$B$500,0)),"",INDEX('1 - Project Details and Scoring'!$B$18:$B$500,MATCH($J307,'1 - Project Details and Scoring'!$B$18:$B$500,0)))&amp;""</f>
        <v/>
      </c>
      <c r="C307" s="181" t="str">
        <f>IF(ISERROR(MATCH($J307,'1 - Project Details and Scoring'!$B$18:$B$500,0)),"",INDEX('1 - Project Details and Scoring'!$C$18:$C$500,MATCH($J307,'1 - Project Details and Scoring'!$B$18:$B$500,0)))&amp;""</f>
        <v/>
      </c>
      <c r="D307" s="181" t="str">
        <f>IF(ISERROR(MATCH($J307,'1 - Project Details and Scoring'!$B$18:$B$500,0)),"",INDEX('1 - Project Details and Scoring'!$D$18:$D$500,MATCH($J307,'1 - Project Details and Scoring'!$B$18:$B$500,0)))&amp;""</f>
        <v/>
      </c>
      <c r="E307" s="49"/>
      <c r="F307" s="63" t="str">
        <f>IF(SUMIF('2 - Planting Details'!$B:$B,B307,'2 - Planting Details'!$X:$X)&gt;0,SUMIF('2 - Planting Details'!$B:$B,$B307,'2 - Planting Details'!$X:$X),"")</f>
        <v/>
      </c>
      <c r="G307" s="49"/>
      <c r="H307" s="49" t="str">
        <f t="shared" si="9"/>
        <v/>
      </c>
      <c r="I307" s="77" t="str">
        <f t="shared" si="10"/>
        <v/>
      </c>
      <c r="J307" s="182">
        <v>294</v>
      </c>
    </row>
    <row r="308" spans="2:10" x14ac:dyDescent="0.25">
      <c r="B308" s="181" t="str">
        <f>IF(ISERROR(MATCH($J308,'1 - Project Details and Scoring'!$B$18:$B$500,0)),"",INDEX('1 - Project Details and Scoring'!$B$18:$B$500,MATCH($J308,'1 - Project Details and Scoring'!$B$18:$B$500,0)))&amp;""</f>
        <v/>
      </c>
      <c r="C308" s="181" t="str">
        <f>IF(ISERROR(MATCH($J308,'1 - Project Details and Scoring'!$B$18:$B$500,0)),"",INDEX('1 - Project Details and Scoring'!$C$18:$C$500,MATCH($J308,'1 - Project Details and Scoring'!$B$18:$B$500,0)))&amp;""</f>
        <v/>
      </c>
      <c r="D308" s="181" t="str">
        <f>IF(ISERROR(MATCH($J308,'1 - Project Details and Scoring'!$B$18:$B$500,0)),"",INDEX('1 - Project Details and Scoring'!$D$18:$D$500,MATCH($J308,'1 - Project Details and Scoring'!$B$18:$B$500,0)))&amp;""</f>
        <v/>
      </c>
      <c r="E308" s="49"/>
      <c r="F308" s="63" t="str">
        <f>IF(SUMIF('2 - Planting Details'!$B:$B,B308,'2 - Planting Details'!$X:$X)&gt;0,SUMIF('2 - Planting Details'!$B:$B,$B308,'2 - Planting Details'!$X:$X),"")</f>
        <v/>
      </c>
      <c r="G308" s="49"/>
      <c r="H308" s="49" t="str">
        <f t="shared" si="9"/>
        <v/>
      </c>
      <c r="I308" s="77" t="str">
        <f t="shared" si="10"/>
        <v/>
      </c>
      <c r="J308" s="182">
        <v>295</v>
      </c>
    </row>
    <row r="309" spans="2:10" x14ac:dyDescent="0.25">
      <c r="B309" s="181" t="str">
        <f>IF(ISERROR(MATCH($J309,'1 - Project Details and Scoring'!$B$18:$B$500,0)),"",INDEX('1 - Project Details and Scoring'!$B$18:$B$500,MATCH($J309,'1 - Project Details and Scoring'!$B$18:$B$500,0)))&amp;""</f>
        <v/>
      </c>
      <c r="C309" s="181" t="str">
        <f>IF(ISERROR(MATCH($J309,'1 - Project Details and Scoring'!$B$18:$B$500,0)),"",INDEX('1 - Project Details and Scoring'!$C$18:$C$500,MATCH($J309,'1 - Project Details and Scoring'!$B$18:$B$500,0)))&amp;""</f>
        <v/>
      </c>
      <c r="D309" s="181" t="str">
        <f>IF(ISERROR(MATCH($J309,'1 - Project Details and Scoring'!$B$18:$B$500,0)),"",INDEX('1 - Project Details and Scoring'!$D$18:$D$500,MATCH($J309,'1 - Project Details and Scoring'!$B$18:$B$500,0)))&amp;""</f>
        <v/>
      </c>
      <c r="E309" s="49"/>
      <c r="F309" s="63" t="str">
        <f>IF(SUMIF('2 - Planting Details'!$B:$B,B309,'2 - Planting Details'!$X:$X)&gt;0,SUMIF('2 - Planting Details'!$B:$B,$B309,'2 - Planting Details'!$X:$X),"")</f>
        <v/>
      </c>
      <c r="G309" s="49"/>
      <c r="H309" s="49" t="str">
        <f t="shared" si="9"/>
        <v/>
      </c>
      <c r="I309" s="77" t="str">
        <f t="shared" si="10"/>
        <v/>
      </c>
      <c r="J309" s="182">
        <v>296</v>
      </c>
    </row>
    <row r="310" spans="2:10" x14ac:dyDescent="0.25">
      <c r="B310" s="181" t="str">
        <f>IF(ISERROR(MATCH($J310,'1 - Project Details and Scoring'!$B$18:$B$500,0)),"",INDEX('1 - Project Details and Scoring'!$B$18:$B$500,MATCH($J310,'1 - Project Details and Scoring'!$B$18:$B$500,0)))&amp;""</f>
        <v/>
      </c>
      <c r="C310" s="181" t="str">
        <f>IF(ISERROR(MATCH($J310,'1 - Project Details and Scoring'!$B$18:$B$500,0)),"",INDEX('1 - Project Details and Scoring'!$C$18:$C$500,MATCH($J310,'1 - Project Details and Scoring'!$B$18:$B$500,0)))&amp;""</f>
        <v/>
      </c>
      <c r="D310" s="181" t="str">
        <f>IF(ISERROR(MATCH($J310,'1 - Project Details and Scoring'!$B$18:$B$500,0)),"",INDEX('1 - Project Details and Scoring'!$D$18:$D$500,MATCH($J310,'1 - Project Details and Scoring'!$B$18:$B$500,0)))&amp;""</f>
        <v/>
      </c>
      <c r="E310" s="49"/>
      <c r="F310" s="63" t="str">
        <f>IF(SUMIF('2 - Planting Details'!$B:$B,B310,'2 - Planting Details'!$X:$X)&gt;0,SUMIF('2 - Planting Details'!$B:$B,$B310,'2 - Planting Details'!$X:$X),"")</f>
        <v/>
      </c>
      <c r="G310" s="49"/>
      <c r="H310" s="49" t="str">
        <f t="shared" si="9"/>
        <v/>
      </c>
      <c r="I310" s="77" t="str">
        <f t="shared" si="10"/>
        <v/>
      </c>
      <c r="J310" s="182">
        <v>297</v>
      </c>
    </row>
    <row r="311" spans="2:10" x14ac:dyDescent="0.25">
      <c r="B311" s="181" t="str">
        <f>IF(ISERROR(MATCH($J311,'1 - Project Details and Scoring'!$B$18:$B$500,0)),"",INDEX('1 - Project Details and Scoring'!$B$18:$B$500,MATCH($J311,'1 - Project Details and Scoring'!$B$18:$B$500,0)))&amp;""</f>
        <v/>
      </c>
      <c r="C311" s="181" t="str">
        <f>IF(ISERROR(MATCH($J311,'1 - Project Details and Scoring'!$B$18:$B$500,0)),"",INDEX('1 - Project Details and Scoring'!$C$18:$C$500,MATCH($J311,'1 - Project Details and Scoring'!$B$18:$B$500,0)))&amp;""</f>
        <v/>
      </c>
      <c r="D311" s="181" t="str">
        <f>IF(ISERROR(MATCH($J311,'1 - Project Details and Scoring'!$B$18:$B$500,0)),"",INDEX('1 - Project Details and Scoring'!$D$18:$D$500,MATCH($J311,'1 - Project Details and Scoring'!$B$18:$B$500,0)))&amp;""</f>
        <v/>
      </c>
      <c r="E311" s="49"/>
      <c r="F311" s="63" t="str">
        <f>IF(SUMIF('2 - Planting Details'!$B:$B,B311,'2 - Planting Details'!$X:$X)&gt;0,SUMIF('2 - Planting Details'!$B:$B,$B311,'2 - Planting Details'!$X:$X),"")</f>
        <v/>
      </c>
      <c r="G311" s="49"/>
      <c r="H311" s="49" t="str">
        <f t="shared" si="9"/>
        <v/>
      </c>
      <c r="I311" s="77" t="str">
        <f t="shared" si="10"/>
        <v/>
      </c>
      <c r="J311" s="182">
        <v>298</v>
      </c>
    </row>
    <row r="312" spans="2:10" x14ac:dyDescent="0.25">
      <c r="B312" s="181" t="str">
        <f>IF(ISERROR(MATCH($J312,'1 - Project Details and Scoring'!$B$18:$B$500,0)),"",INDEX('1 - Project Details and Scoring'!$B$18:$B$500,MATCH($J312,'1 - Project Details and Scoring'!$B$18:$B$500,0)))&amp;""</f>
        <v/>
      </c>
      <c r="C312" s="181" t="str">
        <f>IF(ISERROR(MATCH($J312,'1 - Project Details and Scoring'!$B$18:$B$500,0)),"",INDEX('1 - Project Details and Scoring'!$C$18:$C$500,MATCH($J312,'1 - Project Details and Scoring'!$B$18:$B$500,0)))&amp;""</f>
        <v/>
      </c>
      <c r="D312" s="181" t="str">
        <f>IF(ISERROR(MATCH($J312,'1 - Project Details and Scoring'!$B$18:$B$500,0)),"",INDEX('1 - Project Details and Scoring'!$D$18:$D$500,MATCH($J312,'1 - Project Details and Scoring'!$B$18:$B$500,0)))&amp;""</f>
        <v/>
      </c>
      <c r="E312" s="49"/>
      <c r="F312" s="63" t="str">
        <f>IF(SUMIF('2 - Planting Details'!$B:$B,B312,'2 - Planting Details'!$X:$X)&gt;0,SUMIF('2 - Planting Details'!$B:$B,$B312,'2 - Planting Details'!$X:$X),"")</f>
        <v/>
      </c>
      <c r="G312" s="49"/>
      <c r="H312" s="49" t="str">
        <f t="shared" si="9"/>
        <v/>
      </c>
      <c r="I312" s="77" t="str">
        <f t="shared" si="10"/>
        <v/>
      </c>
      <c r="J312" s="182">
        <v>299</v>
      </c>
    </row>
    <row r="313" spans="2:10" x14ac:dyDescent="0.25">
      <c r="B313" s="181" t="str">
        <f>IF(ISERROR(MATCH($J313,'1 - Project Details and Scoring'!$B$18:$B$500,0)),"",INDEX('1 - Project Details and Scoring'!$B$18:$B$500,MATCH($J313,'1 - Project Details and Scoring'!$B$18:$B$500,0)))&amp;""</f>
        <v/>
      </c>
      <c r="C313" s="181" t="str">
        <f>IF(ISERROR(MATCH($J313,'1 - Project Details and Scoring'!$B$18:$B$500,0)),"",INDEX('1 - Project Details and Scoring'!$C$18:$C$500,MATCH($J313,'1 - Project Details and Scoring'!$B$18:$B$500,0)))&amp;""</f>
        <v/>
      </c>
      <c r="D313" s="181" t="str">
        <f>IF(ISERROR(MATCH($J313,'1 - Project Details and Scoring'!$B$18:$B$500,0)),"",INDEX('1 - Project Details and Scoring'!$D$18:$D$500,MATCH($J313,'1 - Project Details and Scoring'!$B$18:$B$500,0)))&amp;""</f>
        <v/>
      </c>
      <c r="E313" s="49"/>
      <c r="F313" s="63" t="str">
        <f>IF(SUMIF('2 - Planting Details'!$B:$B,B313,'2 - Planting Details'!$X:$X)&gt;0,SUMIF('2 - Planting Details'!$B:$B,$B313,'2 - Planting Details'!$X:$X),"")</f>
        <v/>
      </c>
      <c r="G313" s="49"/>
      <c r="H313" s="49" t="str">
        <f t="shared" si="9"/>
        <v/>
      </c>
      <c r="I313" s="77" t="str">
        <f t="shared" si="10"/>
        <v/>
      </c>
      <c r="J313" s="182">
        <v>300</v>
      </c>
    </row>
    <row r="314" spans="2:10" x14ac:dyDescent="0.25">
      <c r="B314" s="181" t="str">
        <f>IF(ISERROR(MATCH($J314,'1 - Project Details and Scoring'!$B$18:$B$500,0)),"",INDEX('1 - Project Details and Scoring'!$B$18:$B$500,MATCH($J314,'1 - Project Details and Scoring'!$B$18:$B$500,0)))&amp;""</f>
        <v/>
      </c>
      <c r="C314" s="181" t="str">
        <f>IF(ISERROR(MATCH($J314,'1 - Project Details and Scoring'!$B$18:$B$500,0)),"",INDEX('1 - Project Details and Scoring'!$C$18:$C$500,MATCH($J314,'1 - Project Details and Scoring'!$B$18:$B$500,0)))&amp;""</f>
        <v/>
      </c>
      <c r="D314" s="181" t="str">
        <f>IF(ISERROR(MATCH($J314,'1 - Project Details and Scoring'!$B$18:$B$500,0)),"",INDEX('1 - Project Details and Scoring'!$D$18:$D$500,MATCH($J314,'1 - Project Details and Scoring'!$B$18:$B$500,0)))&amp;""</f>
        <v/>
      </c>
      <c r="E314" s="49"/>
      <c r="F314" s="63" t="str">
        <f>IF(SUMIF('2 - Planting Details'!$B:$B,B314,'2 - Planting Details'!$X:$X)&gt;0,SUMIF('2 - Planting Details'!$B:$B,$B314,'2 - Planting Details'!$X:$X),"")</f>
        <v/>
      </c>
      <c r="G314" s="49"/>
      <c r="H314" s="49" t="str">
        <f t="shared" si="9"/>
        <v/>
      </c>
      <c r="I314" s="77" t="str">
        <f t="shared" si="10"/>
        <v/>
      </c>
      <c r="J314" s="182">
        <v>301</v>
      </c>
    </row>
    <row r="315" spans="2:10" x14ac:dyDescent="0.25">
      <c r="B315" s="181" t="str">
        <f>IF(ISERROR(MATCH($J315,'1 - Project Details and Scoring'!$B$18:$B$500,0)),"",INDEX('1 - Project Details and Scoring'!$B$18:$B$500,MATCH($J315,'1 - Project Details and Scoring'!$B$18:$B$500,0)))&amp;""</f>
        <v/>
      </c>
      <c r="C315" s="181" t="str">
        <f>IF(ISERROR(MATCH($J315,'1 - Project Details and Scoring'!$B$18:$B$500,0)),"",INDEX('1 - Project Details and Scoring'!$C$18:$C$500,MATCH($J315,'1 - Project Details and Scoring'!$B$18:$B$500,0)))&amp;""</f>
        <v/>
      </c>
      <c r="D315" s="181" t="str">
        <f>IF(ISERROR(MATCH($J315,'1 - Project Details and Scoring'!$B$18:$B$500,0)),"",INDEX('1 - Project Details and Scoring'!$D$18:$D$500,MATCH($J315,'1 - Project Details and Scoring'!$B$18:$B$500,0)))&amp;""</f>
        <v/>
      </c>
      <c r="E315" s="49"/>
      <c r="F315" s="63" t="str">
        <f>IF(SUMIF('2 - Planting Details'!$B:$B,B315,'2 - Planting Details'!$X:$X)&gt;0,SUMIF('2 - Planting Details'!$B:$B,$B315,'2 - Planting Details'!$X:$X),"")</f>
        <v/>
      </c>
      <c r="G315" s="49"/>
      <c r="H315" s="49" t="str">
        <f t="shared" si="9"/>
        <v/>
      </c>
      <c r="I315" s="77" t="str">
        <f t="shared" si="10"/>
        <v/>
      </c>
      <c r="J315" s="182">
        <v>302</v>
      </c>
    </row>
    <row r="316" spans="2:10" x14ac:dyDescent="0.25">
      <c r="B316" s="181" t="str">
        <f>IF(ISERROR(MATCH($J316,'1 - Project Details and Scoring'!$B$18:$B$500,0)),"",INDEX('1 - Project Details and Scoring'!$B$18:$B$500,MATCH($J316,'1 - Project Details and Scoring'!$B$18:$B$500,0)))&amp;""</f>
        <v/>
      </c>
      <c r="C316" s="181" t="str">
        <f>IF(ISERROR(MATCH($J316,'1 - Project Details and Scoring'!$B$18:$B$500,0)),"",INDEX('1 - Project Details and Scoring'!$C$18:$C$500,MATCH($J316,'1 - Project Details and Scoring'!$B$18:$B$500,0)))&amp;""</f>
        <v/>
      </c>
      <c r="D316" s="181" t="str">
        <f>IF(ISERROR(MATCH($J316,'1 - Project Details and Scoring'!$B$18:$B$500,0)),"",INDEX('1 - Project Details and Scoring'!$D$18:$D$500,MATCH($J316,'1 - Project Details and Scoring'!$B$18:$B$500,0)))&amp;""</f>
        <v/>
      </c>
      <c r="E316" s="49"/>
      <c r="F316" s="63" t="str">
        <f>IF(SUMIF('2 - Planting Details'!$B:$B,B316,'2 - Planting Details'!$X:$X)&gt;0,SUMIF('2 - Planting Details'!$B:$B,$B316,'2 - Planting Details'!$X:$X),"")</f>
        <v/>
      </c>
      <c r="G316" s="49"/>
      <c r="H316" s="49" t="str">
        <f t="shared" si="9"/>
        <v/>
      </c>
      <c r="I316" s="77" t="str">
        <f t="shared" si="10"/>
        <v/>
      </c>
      <c r="J316" s="182">
        <v>303</v>
      </c>
    </row>
    <row r="317" spans="2:10" x14ac:dyDescent="0.25">
      <c r="B317" s="181" t="str">
        <f>IF(ISERROR(MATCH($J317,'1 - Project Details and Scoring'!$B$18:$B$500,0)),"",INDEX('1 - Project Details and Scoring'!$B$18:$B$500,MATCH($J317,'1 - Project Details and Scoring'!$B$18:$B$500,0)))&amp;""</f>
        <v/>
      </c>
      <c r="C317" s="181" t="str">
        <f>IF(ISERROR(MATCH($J317,'1 - Project Details and Scoring'!$B$18:$B$500,0)),"",INDEX('1 - Project Details and Scoring'!$C$18:$C$500,MATCH($J317,'1 - Project Details and Scoring'!$B$18:$B$500,0)))&amp;""</f>
        <v/>
      </c>
      <c r="D317" s="181" t="str">
        <f>IF(ISERROR(MATCH($J317,'1 - Project Details and Scoring'!$B$18:$B$500,0)),"",INDEX('1 - Project Details and Scoring'!$D$18:$D$500,MATCH($J317,'1 - Project Details and Scoring'!$B$18:$B$500,0)))&amp;""</f>
        <v/>
      </c>
      <c r="E317" s="49"/>
      <c r="F317" s="63" t="str">
        <f>IF(SUMIF('2 - Planting Details'!$B:$B,B317,'2 - Planting Details'!$X:$X)&gt;0,SUMIF('2 - Planting Details'!$B:$B,$B317,'2 - Planting Details'!$X:$X),"")</f>
        <v/>
      </c>
      <c r="G317" s="49"/>
      <c r="H317" s="49" t="str">
        <f t="shared" si="9"/>
        <v/>
      </c>
      <c r="I317" s="77" t="str">
        <f t="shared" si="10"/>
        <v/>
      </c>
      <c r="J317" s="182">
        <v>304</v>
      </c>
    </row>
    <row r="318" spans="2:10" x14ac:dyDescent="0.25">
      <c r="B318" s="181" t="str">
        <f>IF(ISERROR(MATCH($J318,'1 - Project Details and Scoring'!$B$18:$B$500,0)),"",INDEX('1 - Project Details and Scoring'!$B$18:$B$500,MATCH($J318,'1 - Project Details and Scoring'!$B$18:$B$500,0)))&amp;""</f>
        <v/>
      </c>
      <c r="C318" s="181" t="str">
        <f>IF(ISERROR(MATCH($J318,'1 - Project Details and Scoring'!$B$18:$B$500,0)),"",INDEX('1 - Project Details and Scoring'!$C$18:$C$500,MATCH($J318,'1 - Project Details and Scoring'!$B$18:$B$500,0)))&amp;""</f>
        <v/>
      </c>
      <c r="D318" s="181" t="str">
        <f>IF(ISERROR(MATCH($J318,'1 - Project Details and Scoring'!$B$18:$B$500,0)),"",INDEX('1 - Project Details and Scoring'!$D$18:$D$500,MATCH($J318,'1 - Project Details and Scoring'!$B$18:$B$500,0)))&amp;""</f>
        <v/>
      </c>
      <c r="E318" s="49"/>
      <c r="F318" s="63" t="str">
        <f>IF(SUMIF('2 - Planting Details'!$B:$B,B318,'2 - Planting Details'!$X:$X)&gt;0,SUMIF('2 - Planting Details'!$B:$B,$B318,'2 - Planting Details'!$X:$X),"")</f>
        <v/>
      </c>
      <c r="G318" s="49"/>
      <c r="H318" s="49" t="str">
        <f t="shared" si="9"/>
        <v/>
      </c>
      <c r="I318" s="77" t="str">
        <f t="shared" si="10"/>
        <v/>
      </c>
      <c r="J318" s="182">
        <v>305</v>
      </c>
    </row>
    <row r="319" spans="2:10" x14ac:dyDescent="0.25">
      <c r="B319" s="181" t="str">
        <f>IF(ISERROR(MATCH($J319,'1 - Project Details and Scoring'!$B$18:$B$500,0)),"",INDEX('1 - Project Details and Scoring'!$B$18:$B$500,MATCH($J319,'1 - Project Details and Scoring'!$B$18:$B$500,0)))&amp;""</f>
        <v/>
      </c>
      <c r="C319" s="181" t="str">
        <f>IF(ISERROR(MATCH($J319,'1 - Project Details and Scoring'!$B$18:$B$500,0)),"",INDEX('1 - Project Details and Scoring'!$C$18:$C$500,MATCH($J319,'1 - Project Details and Scoring'!$B$18:$B$500,0)))&amp;""</f>
        <v/>
      </c>
      <c r="D319" s="181" t="str">
        <f>IF(ISERROR(MATCH($J319,'1 - Project Details and Scoring'!$B$18:$B$500,0)),"",INDEX('1 - Project Details and Scoring'!$D$18:$D$500,MATCH($J319,'1 - Project Details and Scoring'!$B$18:$B$500,0)))&amp;""</f>
        <v/>
      </c>
      <c r="E319" s="49"/>
      <c r="F319" s="63" t="str">
        <f>IF(SUMIF('2 - Planting Details'!$B:$B,B319,'2 - Planting Details'!$X:$X)&gt;0,SUMIF('2 - Planting Details'!$B:$B,$B319,'2 - Planting Details'!$X:$X),"")</f>
        <v/>
      </c>
      <c r="G319" s="49"/>
      <c r="H319" s="49" t="str">
        <f t="shared" si="9"/>
        <v/>
      </c>
      <c r="I319" s="77" t="str">
        <f t="shared" si="10"/>
        <v/>
      </c>
      <c r="J319" s="182">
        <v>306</v>
      </c>
    </row>
    <row r="320" spans="2:10" x14ac:dyDescent="0.25">
      <c r="B320" s="181" t="str">
        <f>IF(ISERROR(MATCH($J320,'1 - Project Details and Scoring'!$B$18:$B$500,0)),"",INDEX('1 - Project Details and Scoring'!$B$18:$B$500,MATCH($J320,'1 - Project Details and Scoring'!$B$18:$B$500,0)))&amp;""</f>
        <v/>
      </c>
      <c r="C320" s="181" t="str">
        <f>IF(ISERROR(MATCH($J320,'1 - Project Details and Scoring'!$B$18:$B$500,0)),"",INDEX('1 - Project Details and Scoring'!$C$18:$C$500,MATCH($J320,'1 - Project Details and Scoring'!$B$18:$B$500,0)))&amp;""</f>
        <v/>
      </c>
      <c r="D320" s="181" t="str">
        <f>IF(ISERROR(MATCH($J320,'1 - Project Details and Scoring'!$B$18:$B$500,0)),"",INDEX('1 - Project Details and Scoring'!$D$18:$D$500,MATCH($J320,'1 - Project Details and Scoring'!$B$18:$B$500,0)))&amp;""</f>
        <v/>
      </c>
      <c r="E320" s="49"/>
      <c r="F320" s="63" t="str">
        <f>IF(SUMIF('2 - Planting Details'!$B:$B,B320,'2 - Planting Details'!$X:$X)&gt;0,SUMIF('2 - Planting Details'!$B:$B,$B320,'2 - Planting Details'!$X:$X),"")</f>
        <v/>
      </c>
      <c r="G320" s="49"/>
      <c r="H320" s="49" t="str">
        <f t="shared" si="9"/>
        <v/>
      </c>
      <c r="I320" s="77" t="str">
        <f t="shared" si="10"/>
        <v/>
      </c>
      <c r="J320" s="182">
        <v>307</v>
      </c>
    </row>
    <row r="321" spans="2:10" x14ac:dyDescent="0.25">
      <c r="B321" s="181" t="str">
        <f>IF(ISERROR(MATCH($J321,'1 - Project Details and Scoring'!$B$18:$B$500,0)),"",INDEX('1 - Project Details and Scoring'!$B$18:$B$500,MATCH($J321,'1 - Project Details and Scoring'!$B$18:$B$500,0)))&amp;""</f>
        <v/>
      </c>
      <c r="C321" s="181" t="str">
        <f>IF(ISERROR(MATCH($J321,'1 - Project Details and Scoring'!$B$18:$B$500,0)),"",INDEX('1 - Project Details and Scoring'!$C$18:$C$500,MATCH($J321,'1 - Project Details and Scoring'!$B$18:$B$500,0)))&amp;""</f>
        <v/>
      </c>
      <c r="D321" s="181" t="str">
        <f>IF(ISERROR(MATCH($J321,'1 - Project Details and Scoring'!$B$18:$B$500,0)),"",INDEX('1 - Project Details and Scoring'!$D$18:$D$500,MATCH($J321,'1 - Project Details and Scoring'!$B$18:$B$500,0)))&amp;""</f>
        <v/>
      </c>
      <c r="E321" s="49"/>
      <c r="F321" s="63" t="str">
        <f>IF(SUMIF('2 - Planting Details'!$B:$B,B321,'2 - Planting Details'!$X:$X)&gt;0,SUMIF('2 - Planting Details'!$B:$B,$B321,'2 - Planting Details'!$X:$X),"")</f>
        <v/>
      </c>
      <c r="G321" s="49"/>
      <c r="H321" s="49" t="str">
        <f t="shared" si="9"/>
        <v/>
      </c>
      <c r="I321" s="77" t="str">
        <f t="shared" si="10"/>
        <v/>
      </c>
      <c r="J321" s="182">
        <v>308</v>
      </c>
    </row>
    <row r="322" spans="2:10" x14ac:dyDescent="0.25">
      <c r="B322" s="181" t="str">
        <f>IF(ISERROR(MATCH($J322,'1 - Project Details and Scoring'!$B$18:$B$500,0)),"",INDEX('1 - Project Details and Scoring'!$B$18:$B$500,MATCH($J322,'1 - Project Details and Scoring'!$B$18:$B$500,0)))&amp;""</f>
        <v/>
      </c>
      <c r="C322" s="181" t="str">
        <f>IF(ISERROR(MATCH($J322,'1 - Project Details and Scoring'!$B$18:$B$500,0)),"",INDEX('1 - Project Details and Scoring'!$C$18:$C$500,MATCH($J322,'1 - Project Details and Scoring'!$B$18:$B$500,0)))&amp;""</f>
        <v/>
      </c>
      <c r="D322" s="181" t="str">
        <f>IF(ISERROR(MATCH($J322,'1 - Project Details and Scoring'!$B$18:$B$500,0)),"",INDEX('1 - Project Details and Scoring'!$D$18:$D$500,MATCH($J322,'1 - Project Details and Scoring'!$B$18:$B$500,0)))&amp;""</f>
        <v/>
      </c>
      <c r="E322" s="49"/>
      <c r="F322" s="63" t="str">
        <f>IF(SUMIF('2 - Planting Details'!$B:$B,B322,'2 - Planting Details'!$X:$X)&gt;0,SUMIF('2 - Planting Details'!$B:$B,$B322,'2 - Planting Details'!$X:$X),"")</f>
        <v/>
      </c>
      <c r="G322" s="49"/>
      <c r="H322" s="49" t="str">
        <f t="shared" si="9"/>
        <v/>
      </c>
      <c r="I322" s="77" t="str">
        <f t="shared" si="10"/>
        <v/>
      </c>
      <c r="J322" s="182">
        <v>309</v>
      </c>
    </row>
    <row r="323" spans="2:10" x14ac:dyDescent="0.25">
      <c r="B323" s="181" t="str">
        <f>IF(ISERROR(MATCH($J323,'1 - Project Details and Scoring'!$B$18:$B$500,0)),"",INDEX('1 - Project Details and Scoring'!$B$18:$B$500,MATCH($J323,'1 - Project Details and Scoring'!$B$18:$B$500,0)))&amp;""</f>
        <v/>
      </c>
      <c r="C323" s="181" t="str">
        <f>IF(ISERROR(MATCH($J323,'1 - Project Details and Scoring'!$B$18:$B$500,0)),"",INDEX('1 - Project Details and Scoring'!$C$18:$C$500,MATCH($J323,'1 - Project Details and Scoring'!$B$18:$B$500,0)))&amp;""</f>
        <v/>
      </c>
      <c r="D323" s="181" t="str">
        <f>IF(ISERROR(MATCH($J323,'1 - Project Details and Scoring'!$B$18:$B$500,0)),"",INDEX('1 - Project Details and Scoring'!$D$18:$D$500,MATCH($J323,'1 - Project Details and Scoring'!$B$18:$B$500,0)))&amp;""</f>
        <v/>
      </c>
      <c r="E323" s="49"/>
      <c r="F323" s="63" t="str">
        <f>IF(SUMIF('2 - Planting Details'!$B:$B,B323,'2 - Planting Details'!$X:$X)&gt;0,SUMIF('2 - Planting Details'!$B:$B,$B323,'2 - Planting Details'!$X:$X),"")</f>
        <v/>
      </c>
      <c r="G323" s="49"/>
      <c r="H323" s="49" t="str">
        <f t="shared" si="9"/>
        <v/>
      </c>
      <c r="I323" s="77" t="str">
        <f t="shared" si="10"/>
        <v/>
      </c>
      <c r="J323" s="182">
        <v>310</v>
      </c>
    </row>
    <row r="324" spans="2:10" x14ac:dyDescent="0.25">
      <c r="B324" s="181" t="str">
        <f>IF(ISERROR(MATCH($J324,'1 - Project Details and Scoring'!$B$18:$B$500,0)),"",INDEX('1 - Project Details and Scoring'!$B$18:$B$500,MATCH($J324,'1 - Project Details and Scoring'!$B$18:$B$500,0)))&amp;""</f>
        <v/>
      </c>
      <c r="C324" s="181" t="str">
        <f>IF(ISERROR(MATCH($J324,'1 - Project Details and Scoring'!$B$18:$B$500,0)),"",INDEX('1 - Project Details and Scoring'!$C$18:$C$500,MATCH($J324,'1 - Project Details and Scoring'!$B$18:$B$500,0)))&amp;""</f>
        <v/>
      </c>
      <c r="D324" s="181" t="str">
        <f>IF(ISERROR(MATCH($J324,'1 - Project Details and Scoring'!$B$18:$B$500,0)),"",INDEX('1 - Project Details and Scoring'!$D$18:$D$500,MATCH($J324,'1 - Project Details and Scoring'!$B$18:$B$500,0)))&amp;""</f>
        <v/>
      </c>
      <c r="E324" s="49"/>
      <c r="F324" s="63" t="str">
        <f>IF(SUMIF('2 - Planting Details'!$B:$B,B324,'2 - Planting Details'!$X:$X)&gt;0,SUMIF('2 - Planting Details'!$B:$B,$B324,'2 - Planting Details'!$X:$X),"")</f>
        <v/>
      </c>
      <c r="G324" s="49"/>
      <c r="H324" s="49" t="str">
        <f t="shared" si="9"/>
        <v/>
      </c>
      <c r="I324" s="77" t="str">
        <f t="shared" si="10"/>
        <v/>
      </c>
      <c r="J324" s="182">
        <v>311</v>
      </c>
    </row>
    <row r="325" spans="2:10" x14ac:dyDescent="0.25">
      <c r="B325" s="181" t="str">
        <f>IF(ISERROR(MATCH($J325,'1 - Project Details and Scoring'!$B$18:$B$500,0)),"",INDEX('1 - Project Details and Scoring'!$B$18:$B$500,MATCH($J325,'1 - Project Details and Scoring'!$B$18:$B$500,0)))&amp;""</f>
        <v/>
      </c>
      <c r="C325" s="181" t="str">
        <f>IF(ISERROR(MATCH($J325,'1 - Project Details and Scoring'!$B$18:$B$500,0)),"",INDEX('1 - Project Details and Scoring'!$C$18:$C$500,MATCH($J325,'1 - Project Details and Scoring'!$B$18:$B$500,0)))&amp;""</f>
        <v/>
      </c>
      <c r="D325" s="181" t="str">
        <f>IF(ISERROR(MATCH($J325,'1 - Project Details and Scoring'!$B$18:$B$500,0)),"",INDEX('1 - Project Details and Scoring'!$D$18:$D$500,MATCH($J325,'1 - Project Details and Scoring'!$B$18:$B$500,0)))&amp;""</f>
        <v/>
      </c>
      <c r="E325" s="49"/>
      <c r="F325" s="63" t="str">
        <f>IF(SUMIF('2 - Planting Details'!$B:$B,B325,'2 - Planting Details'!$X:$X)&gt;0,SUMIF('2 - Planting Details'!$B:$B,$B325,'2 - Planting Details'!$X:$X),"")</f>
        <v/>
      </c>
      <c r="G325" s="49"/>
      <c r="H325" s="49" t="str">
        <f t="shared" si="9"/>
        <v/>
      </c>
      <c r="I325" s="77" t="str">
        <f t="shared" si="10"/>
        <v/>
      </c>
      <c r="J325" s="182">
        <v>312</v>
      </c>
    </row>
    <row r="326" spans="2:10" x14ac:dyDescent="0.25">
      <c r="B326" s="181" t="str">
        <f>IF(ISERROR(MATCH($J326,'1 - Project Details and Scoring'!$B$18:$B$500,0)),"",INDEX('1 - Project Details and Scoring'!$B$18:$B$500,MATCH($J326,'1 - Project Details and Scoring'!$B$18:$B$500,0)))&amp;""</f>
        <v/>
      </c>
      <c r="C326" s="181" t="str">
        <f>IF(ISERROR(MATCH($J326,'1 - Project Details and Scoring'!$B$18:$B$500,0)),"",INDEX('1 - Project Details and Scoring'!$C$18:$C$500,MATCH($J326,'1 - Project Details and Scoring'!$B$18:$B$500,0)))&amp;""</f>
        <v/>
      </c>
      <c r="D326" s="181" t="str">
        <f>IF(ISERROR(MATCH($J326,'1 - Project Details and Scoring'!$B$18:$B$500,0)),"",INDEX('1 - Project Details and Scoring'!$D$18:$D$500,MATCH($J326,'1 - Project Details and Scoring'!$B$18:$B$500,0)))&amp;""</f>
        <v/>
      </c>
      <c r="E326" s="49"/>
      <c r="F326" s="63" t="str">
        <f>IF(SUMIF('2 - Planting Details'!$B:$B,B326,'2 - Planting Details'!$X:$X)&gt;0,SUMIF('2 - Planting Details'!$B:$B,$B326,'2 - Planting Details'!$X:$X),"")</f>
        <v/>
      </c>
      <c r="G326" s="49"/>
      <c r="H326" s="49" t="str">
        <f t="shared" si="9"/>
        <v/>
      </c>
      <c r="I326" s="77" t="str">
        <f t="shared" si="10"/>
        <v/>
      </c>
      <c r="J326" s="182">
        <v>313</v>
      </c>
    </row>
    <row r="327" spans="2:10" x14ac:dyDescent="0.25">
      <c r="B327" s="181" t="str">
        <f>IF(ISERROR(MATCH($J327,'1 - Project Details and Scoring'!$B$18:$B$500,0)),"",INDEX('1 - Project Details and Scoring'!$B$18:$B$500,MATCH($J327,'1 - Project Details and Scoring'!$B$18:$B$500,0)))&amp;""</f>
        <v/>
      </c>
      <c r="C327" s="181" t="str">
        <f>IF(ISERROR(MATCH($J327,'1 - Project Details and Scoring'!$B$18:$B$500,0)),"",INDEX('1 - Project Details and Scoring'!$C$18:$C$500,MATCH($J327,'1 - Project Details and Scoring'!$B$18:$B$500,0)))&amp;""</f>
        <v/>
      </c>
      <c r="D327" s="181" t="str">
        <f>IF(ISERROR(MATCH($J327,'1 - Project Details and Scoring'!$B$18:$B$500,0)),"",INDEX('1 - Project Details and Scoring'!$D$18:$D$500,MATCH($J327,'1 - Project Details and Scoring'!$B$18:$B$500,0)))&amp;""</f>
        <v/>
      </c>
      <c r="E327" s="49"/>
      <c r="F327" s="63" t="str">
        <f>IF(SUMIF('2 - Planting Details'!$B:$B,B327,'2 - Planting Details'!$X:$X)&gt;0,SUMIF('2 - Planting Details'!$B:$B,$B327,'2 - Planting Details'!$X:$X),"")</f>
        <v/>
      </c>
      <c r="G327" s="49"/>
      <c r="H327" s="49" t="str">
        <f t="shared" si="9"/>
        <v/>
      </c>
      <c r="I327" s="77" t="str">
        <f t="shared" si="10"/>
        <v/>
      </c>
      <c r="J327" s="182">
        <v>314</v>
      </c>
    </row>
    <row r="328" spans="2:10" x14ac:dyDescent="0.25">
      <c r="B328" s="181" t="str">
        <f>IF(ISERROR(MATCH($J328,'1 - Project Details and Scoring'!$B$18:$B$500,0)),"",INDEX('1 - Project Details and Scoring'!$B$18:$B$500,MATCH($J328,'1 - Project Details and Scoring'!$B$18:$B$500,0)))&amp;""</f>
        <v/>
      </c>
      <c r="C328" s="181" t="str">
        <f>IF(ISERROR(MATCH($J328,'1 - Project Details and Scoring'!$B$18:$B$500,0)),"",INDEX('1 - Project Details and Scoring'!$C$18:$C$500,MATCH($J328,'1 - Project Details and Scoring'!$B$18:$B$500,0)))&amp;""</f>
        <v/>
      </c>
      <c r="D328" s="181" t="str">
        <f>IF(ISERROR(MATCH($J328,'1 - Project Details and Scoring'!$B$18:$B$500,0)),"",INDEX('1 - Project Details and Scoring'!$D$18:$D$500,MATCH($J328,'1 - Project Details and Scoring'!$B$18:$B$500,0)))&amp;""</f>
        <v/>
      </c>
      <c r="E328" s="49"/>
      <c r="F328" s="63" t="str">
        <f>IF(SUMIF('2 - Planting Details'!$B:$B,B328,'2 - Planting Details'!$X:$X)&gt;0,SUMIF('2 - Planting Details'!$B:$B,$B328,'2 - Planting Details'!$X:$X),"")</f>
        <v/>
      </c>
      <c r="G328" s="49"/>
      <c r="H328" s="49" t="str">
        <f t="shared" si="9"/>
        <v/>
      </c>
      <c r="I328" s="77" t="str">
        <f t="shared" si="10"/>
        <v/>
      </c>
      <c r="J328" s="182">
        <v>315</v>
      </c>
    </row>
    <row r="329" spans="2:10" x14ac:dyDescent="0.25">
      <c r="B329" s="181" t="str">
        <f>IF(ISERROR(MATCH($J329,'1 - Project Details and Scoring'!$B$18:$B$500,0)),"",INDEX('1 - Project Details and Scoring'!$B$18:$B$500,MATCH($J329,'1 - Project Details and Scoring'!$B$18:$B$500,0)))&amp;""</f>
        <v/>
      </c>
      <c r="C329" s="181" t="str">
        <f>IF(ISERROR(MATCH($J329,'1 - Project Details and Scoring'!$B$18:$B$500,0)),"",INDEX('1 - Project Details and Scoring'!$C$18:$C$500,MATCH($J329,'1 - Project Details and Scoring'!$B$18:$B$500,0)))&amp;""</f>
        <v/>
      </c>
      <c r="D329" s="181" t="str">
        <f>IF(ISERROR(MATCH($J329,'1 - Project Details and Scoring'!$B$18:$B$500,0)),"",INDEX('1 - Project Details and Scoring'!$D$18:$D$500,MATCH($J329,'1 - Project Details and Scoring'!$B$18:$B$500,0)))&amp;""</f>
        <v/>
      </c>
      <c r="E329" s="49"/>
      <c r="F329" s="63" t="str">
        <f>IF(SUMIF('2 - Planting Details'!$B:$B,B329,'2 - Planting Details'!$X:$X)&gt;0,SUMIF('2 - Planting Details'!$B:$B,$B329,'2 - Planting Details'!$X:$X),"")</f>
        <v/>
      </c>
      <c r="G329" s="49"/>
      <c r="H329" s="49" t="str">
        <f t="shared" si="9"/>
        <v/>
      </c>
      <c r="I329" s="77" t="str">
        <f t="shared" si="10"/>
        <v/>
      </c>
      <c r="J329" s="182">
        <v>316</v>
      </c>
    </row>
    <row r="330" spans="2:10" x14ac:dyDescent="0.25">
      <c r="B330" s="181" t="str">
        <f>IF(ISERROR(MATCH($J330,'1 - Project Details and Scoring'!$B$18:$B$500,0)),"",INDEX('1 - Project Details and Scoring'!$B$18:$B$500,MATCH($J330,'1 - Project Details and Scoring'!$B$18:$B$500,0)))&amp;""</f>
        <v/>
      </c>
      <c r="C330" s="181" t="str">
        <f>IF(ISERROR(MATCH($J330,'1 - Project Details and Scoring'!$B$18:$B$500,0)),"",INDEX('1 - Project Details and Scoring'!$C$18:$C$500,MATCH($J330,'1 - Project Details and Scoring'!$B$18:$B$500,0)))&amp;""</f>
        <v/>
      </c>
      <c r="D330" s="181" t="str">
        <f>IF(ISERROR(MATCH($J330,'1 - Project Details and Scoring'!$B$18:$B$500,0)),"",INDEX('1 - Project Details and Scoring'!$D$18:$D$500,MATCH($J330,'1 - Project Details and Scoring'!$B$18:$B$500,0)))&amp;""</f>
        <v/>
      </c>
      <c r="E330" s="49"/>
      <c r="F330" s="63" t="str">
        <f>IF(SUMIF('2 - Planting Details'!$B:$B,B330,'2 - Planting Details'!$X:$X)&gt;0,SUMIF('2 - Planting Details'!$B:$B,$B330,'2 - Planting Details'!$X:$X),"")</f>
        <v/>
      </c>
      <c r="G330" s="49"/>
      <c r="H330" s="49" t="str">
        <f t="shared" si="9"/>
        <v/>
      </c>
      <c r="I330" s="77" t="str">
        <f t="shared" si="10"/>
        <v/>
      </c>
      <c r="J330" s="182">
        <v>317</v>
      </c>
    </row>
    <row r="331" spans="2:10" x14ac:dyDescent="0.25">
      <c r="B331" s="181" t="str">
        <f>IF(ISERROR(MATCH($J331,'1 - Project Details and Scoring'!$B$18:$B$500,0)),"",INDEX('1 - Project Details and Scoring'!$B$18:$B$500,MATCH($J331,'1 - Project Details and Scoring'!$B$18:$B$500,0)))&amp;""</f>
        <v/>
      </c>
      <c r="C331" s="181" t="str">
        <f>IF(ISERROR(MATCH($J331,'1 - Project Details and Scoring'!$B$18:$B$500,0)),"",INDEX('1 - Project Details and Scoring'!$C$18:$C$500,MATCH($J331,'1 - Project Details and Scoring'!$B$18:$B$500,0)))&amp;""</f>
        <v/>
      </c>
      <c r="D331" s="181" t="str">
        <f>IF(ISERROR(MATCH($J331,'1 - Project Details and Scoring'!$B$18:$B$500,0)),"",INDEX('1 - Project Details and Scoring'!$D$18:$D$500,MATCH($J331,'1 - Project Details and Scoring'!$B$18:$B$500,0)))&amp;""</f>
        <v/>
      </c>
      <c r="E331" s="49"/>
      <c r="F331" s="63" t="str">
        <f>IF(SUMIF('2 - Planting Details'!$B:$B,B331,'2 - Planting Details'!$X:$X)&gt;0,SUMIF('2 - Planting Details'!$B:$B,$B331,'2 - Planting Details'!$X:$X),"")</f>
        <v/>
      </c>
      <c r="G331" s="49"/>
      <c r="H331" s="49" t="str">
        <f t="shared" si="9"/>
        <v/>
      </c>
      <c r="I331" s="77" t="str">
        <f t="shared" si="10"/>
        <v/>
      </c>
      <c r="J331" s="182">
        <v>318</v>
      </c>
    </row>
    <row r="332" spans="2:10" x14ac:dyDescent="0.25">
      <c r="B332" s="181" t="str">
        <f>IF(ISERROR(MATCH($J332,'1 - Project Details and Scoring'!$B$18:$B$500,0)),"",INDEX('1 - Project Details and Scoring'!$B$18:$B$500,MATCH($J332,'1 - Project Details and Scoring'!$B$18:$B$500,0)))&amp;""</f>
        <v/>
      </c>
      <c r="C332" s="181" t="str">
        <f>IF(ISERROR(MATCH($J332,'1 - Project Details and Scoring'!$B$18:$B$500,0)),"",INDEX('1 - Project Details and Scoring'!$C$18:$C$500,MATCH($J332,'1 - Project Details and Scoring'!$B$18:$B$500,0)))&amp;""</f>
        <v/>
      </c>
      <c r="D332" s="181" t="str">
        <f>IF(ISERROR(MATCH($J332,'1 - Project Details and Scoring'!$B$18:$B$500,0)),"",INDEX('1 - Project Details and Scoring'!$D$18:$D$500,MATCH($J332,'1 - Project Details and Scoring'!$B$18:$B$500,0)))&amp;""</f>
        <v/>
      </c>
      <c r="E332" s="49"/>
      <c r="F332" s="63" t="str">
        <f>IF(SUMIF('2 - Planting Details'!$B:$B,B332,'2 - Planting Details'!$X:$X)&gt;0,SUMIF('2 - Planting Details'!$B:$B,$B332,'2 - Planting Details'!$X:$X),"")</f>
        <v/>
      </c>
      <c r="G332" s="49"/>
      <c r="H332" s="49" t="str">
        <f t="shared" si="9"/>
        <v/>
      </c>
      <c r="I332" s="77" t="str">
        <f t="shared" si="10"/>
        <v/>
      </c>
      <c r="J332" s="182">
        <v>319</v>
      </c>
    </row>
    <row r="333" spans="2:10" x14ac:dyDescent="0.25">
      <c r="B333" s="181" t="str">
        <f>IF(ISERROR(MATCH($J333,'1 - Project Details and Scoring'!$B$18:$B$500,0)),"",INDEX('1 - Project Details and Scoring'!$B$18:$B$500,MATCH($J333,'1 - Project Details and Scoring'!$B$18:$B$500,0)))&amp;""</f>
        <v/>
      </c>
      <c r="C333" s="181" t="str">
        <f>IF(ISERROR(MATCH($J333,'1 - Project Details and Scoring'!$B$18:$B$500,0)),"",INDEX('1 - Project Details and Scoring'!$C$18:$C$500,MATCH($J333,'1 - Project Details and Scoring'!$B$18:$B$500,0)))&amp;""</f>
        <v/>
      </c>
      <c r="D333" s="181" t="str">
        <f>IF(ISERROR(MATCH($J333,'1 - Project Details and Scoring'!$B$18:$B$500,0)),"",INDEX('1 - Project Details and Scoring'!$D$18:$D$500,MATCH($J333,'1 - Project Details and Scoring'!$B$18:$B$500,0)))&amp;""</f>
        <v/>
      </c>
      <c r="E333" s="49"/>
      <c r="F333" s="63" t="str">
        <f>IF(SUMIF('2 - Planting Details'!$B:$B,B333,'2 - Planting Details'!$X:$X)&gt;0,SUMIF('2 - Planting Details'!$B:$B,$B333,'2 - Planting Details'!$X:$X),"")</f>
        <v/>
      </c>
      <c r="G333" s="49"/>
      <c r="H333" s="49" t="str">
        <f t="shared" si="9"/>
        <v/>
      </c>
      <c r="I333" s="77" t="str">
        <f t="shared" si="10"/>
        <v/>
      </c>
      <c r="J333" s="182">
        <v>320</v>
      </c>
    </row>
    <row r="334" spans="2:10" x14ac:dyDescent="0.25">
      <c r="B334" s="181" t="str">
        <f>IF(ISERROR(MATCH($J334,'1 - Project Details and Scoring'!$B$18:$B$500,0)),"",INDEX('1 - Project Details and Scoring'!$B$18:$B$500,MATCH($J334,'1 - Project Details and Scoring'!$B$18:$B$500,0)))&amp;""</f>
        <v/>
      </c>
      <c r="C334" s="181" t="str">
        <f>IF(ISERROR(MATCH($J334,'1 - Project Details and Scoring'!$B$18:$B$500,0)),"",INDEX('1 - Project Details and Scoring'!$C$18:$C$500,MATCH($J334,'1 - Project Details and Scoring'!$B$18:$B$500,0)))&amp;""</f>
        <v/>
      </c>
      <c r="D334" s="181" t="str">
        <f>IF(ISERROR(MATCH($J334,'1 - Project Details and Scoring'!$B$18:$B$500,0)),"",INDEX('1 - Project Details and Scoring'!$D$18:$D$500,MATCH($J334,'1 - Project Details and Scoring'!$B$18:$B$500,0)))&amp;""</f>
        <v/>
      </c>
      <c r="E334" s="49"/>
      <c r="F334" s="63" t="str">
        <f>IF(SUMIF('2 - Planting Details'!$B:$B,B334,'2 - Planting Details'!$X:$X)&gt;0,SUMIF('2 - Planting Details'!$B:$B,$B334,'2 - Planting Details'!$X:$X),"")</f>
        <v/>
      </c>
      <c r="G334" s="49"/>
      <c r="H334" s="49" t="str">
        <f t="shared" si="9"/>
        <v/>
      </c>
      <c r="I334" s="77" t="str">
        <f t="shared" si="10"/>
        <v/>
      </c>
      <c r="J334" s="182">
        <v>321</v>
      </c>
    </row>
    <row r="335" spans="2:10" x14ac:dyDescent="0.25">
      <c r="B335" s="181" t="str">
        <f>IF(ISERROR(MATCH($J335,'1 - Project Details and Scoring'!$B$18:$B$500,0)),"",INDEX('1 - Project Details and Scoring'!$B$18:$B$500,MATCH($J335,'1 - Project Details and Scoring'!$B$18:$B$500,0)))&amp;""</f>
        <v/>
      </c>
      <c r="C335" s="181" t="str">
        <f>IF(ISERROR(MATCH($J335,'1 - Project Details and Scoring'!$B$18:$B$500,0)),"",INDEX('1 - Project Details and Scoring'!$C$18:$C$500,MATCH($J335,'1 - Project Details and Scoring'!$B$18:$B$500,0)))&amp;""</f>
        <v/>
      </c>
      <c r="D335" s="181" t="str">
        <f>IF(ISERROR(MATCH($J335,'1 - Project Details and Scoring'!$B$18:$B$500,0)),"",INDEX('1 - Project Details and Scoring'!$D$18:$D$500,MATCH($J335,'1 - Project Details and Scoring'!$B$18:$B$500,0)))&amp;""</f>
        <v/>
      </c>
      <c r="E335" s="49"/>
      <c r="F335" s="63" t="str">
        <f>IF(SUMIF('2 - Planting Details'!$B:$B,B335,'2 - Planting Details'!$X:$X)&gt;0,SUMIF('2 - Planting Details'!$B:$B,$B335,'2 - Planting Details'!$X:$X),"")</f>
        <v/>
      </c>
      <c r="G335" s="49"/>
      <c r="H335" s="49" t="str">
        <f t="shared" ref="H335:H398" si="11">IF(G335&lt;&gt;"",G335,
IF(F335&lt;&gt;"",F335,""))</f>
        <v/>
      </c>
      <c r="I335" s="77" t="str">
        <f t="shared" si="10"/>
        <v/>
      </c>
      <c r="J335" s="182">
        <v>322</v>
      </c>
    </row>
    <row r="336" spans="2:10" x14ac:dyDescent="0.25">
      <c r="B336" s="181" t="str">
        <f>IF(ISERROR(MATCH($J336,'1 - Project Details and Scoring'!$B$18:$B$500,0)),"",INDEX('1 - Project Details and Scoring'!$B$18:$B$500,MATCH($J336,'1 - Project Details and Scoring'!$B$18:$B$500,0)))&amp;""</f>
        <v/>
      </c>
      <c r="C336" s="181" t="str">
        <f>IF(ISERROR(MATCH($J336,'1 - Project Details and Scoring'!$B$18:$B$500,0)),"",INDEX('1 - Project Details and Scoring'!$C$18:$C$500,MATCH($J336,'1 - Project Details and Scoring'!$B$18:$B$500,0)))&amp;""</f>
        <v/>
      </c>
      <c r="D336" s="181" t="str">
        <f>IF(ISERROR(MATCH($J336,'1 - Project Details and Scoring'!$B$18:$B$500,0)),"",INDEX('1 - Project Details and Scoring'!$D$18:$D$500,MATCH($J336,'1 - Project Details and Scoring'!$B$18:$B$500,0)))&amp;""</f>
        <v/>
      </c>
      <c r="E336" s="49"/>
      <c r="F336" s="63" t="str">
        <f>IF(SUMIF('2 - Planting Details'!$B:$B,B336,'2 - Planting Details'!$X:$X)&gt;0,SUMIF('2 - Planting Details'!$B:$B,$B336,'2 - Planting Details'!$X:$X),"")</f>
        <v/>
      </c>
      <c r="G336" s="49"/>
      <c r="H336" s="49" t="str">
        <f t="shared" si="11"/>
        <v/>
      </c>
      <c r="I336" s="77" t="str">
        <f t="shared" si="10"/>
        <v/>
      </c>
      <c r="J336" s="182">
        <v>323</v>
      </c>
    </row>
    <row r="337" spans="2:10" x14ac:dyDescent="0.25">
      <c r="B337" s="181" t="str">
        <f>IF(ISERROR(MATCH($J337,'1 - Project Details and Scoring'!$B$18:$B$500,0)),"",INDEX('1 - Project Details and Scoring'!$B$18:$B$500,MATCH($J337,'1 - Project Details and Scoring'!$B$18:$B$500,0)))&amp;""</f>
        <v/>
      </c>
      <c r="C337" s="181" t="str">
        <f>IF(ISERROR(MATCH($J337,'1 - Project Details and Scoring'!$B$18:$B$500,0)),"",INDEX('1 - Project Details and Scoring'!$C$18:$C$500,MATCH($J337,'1 - Project Details and Scoring'!$B$18:$B$500,0)))&amp;""</f>
        <v/>
      </c>
      <c r="D337" s="181" t="str">
        <f>IF(ISERROR(MATCH($J337,'1 - Project Details and Scoring'!$B$18:$B$500,0)),"",INDEX('1 - Project Details and Scoring'!$D$18:$D$500,MATCH($J337,'1 - Project Details and Scoring'!$B$18:$B$500,0)))&amp;""</f>
        <v/>
      </c>
      <c r="E337" s="49"/>
      <c r="F337" s="63" t="str">
        <f>IF(SUMIF('2 - Planting Details'!$B:$B,B337,'2 - Planting Details'!$X:$X)&gt;0,SUMIF('2 - Planting Details'!$B:$B,$B337,'2 - Planting Details'!$X:$X),"")</f>
        <v/>
      </c>
      <c r="G337" s="49"/>
      <c r="H337" s="49" t="str">
        <f t="shared" si="11"/>
        <v/>
      </c>
      <c r="I337" s="77" t="str">
        <f t="shared" si="10"/>
        <v/>
      </c>
      <c r="J337" s="182">
        <v>324</v>
      </c>
    </row>
    <row r="338" spans="2:10" x14ac:dyDescent="0.25">
      <c r="B338" s="181" t="str">
        <f>IF(ISERROR(MATCH($J338,'1 - Project Details and Scoring'!$B$18:$B$500,0)),"",INDEX('1 - Project Details and Scoring'!$B$18:$B$500,MATCH($J338,'1 - Project Details and Scoring'!$B$18:$B$500,0)))&amp;""</f>
        <v/>
      </c>
      <c r="C338" s="181" t="str">
        <f>IF(ISERROR(MATCH($J338,'1 - Project Details and Scoring'!$B$18:$B$500,0)),"",INDEX('1 - Project Details and Scoring'!$C$18:$C$500,MATCH($J338,'1 - Project Details and Scoring'!$B$18:$B$500,0)))&amp;""</f>
        <v/>
      </c>
      <c r="D338" s="181" t="str">
        <f>IF(ISERROR(MATCH($J338,'1 - Project Details and Scoring'!$B$18:$B$500,0)),"",INDEX('1 - Project Details and Scoring'!$D$18:$D$500,MATCH($J338,'1 - Project Details and Scoring'!$B$18:$B$500,0)))&amp;""</f>
        <v/>
      </c>
      <c r="E338" s="49"/>
      <c r="F338" s="63" t="str">
        <f>IF(SUMIF('2 - Planting Details'!$B:$B,B338,'2 - Planting Details'!$X:$X)&gt;0,SUMIF('2 - Planting Details'!$B:$B,$B338,'2 - Planting Details'!$X:$X),"")</f>
        <v/>
      </c>
      <c r="G338" s="49"/>
      <c r="H338" s="49" t="str">
        <f t="shared" si="11"/>
        <v/>
      </c>
      <c r="I338" s="77" t="str">
        <f t="shared" si="10"/>
        <v/>
      </c>
      <c r="J338" s="182">
        <v>325</v>
      </c>
    </row>
    <row r="339" spans="2:10" x14ac:dyDescent="0.25">
      <c r="B339" s="181" t="str">
        <f>IF(ISERROR(MATCH($J339,'1 - Project Details and Scoring'!$B$18:$B$500,0)),"",INDEX('1 - Project Details and Scoring'!$B$18:$B$500,MATCH($J339,'1 - Project Details and Scoring'!$B$18:$B$500,0)))&amp;""</f>
        <v/>
      </c>
      <c r="C339" s="181" t="str">
        <f>IF(ISERROR(MATCH($J339,'1 - Project Details and Scoring'!$B$18:$B$500,0)),"",INDEX('1 - Project Details and Scoring'!$C$18:$C$500,MATCH($J339,'1 - Project Details and Scoring'!$B$18:$B$500,0)))&amp;""</f>
        <v/>
      </c>
      <c r="D339" s="181" t="str">
        <f>IF(ISERROR(MATCH($J339,'1 - Project Details and Scoring'!$B$18:$B$500,0)),"",INDEX('1 - Project Details and Scoring'!$D$18:$D$500,MATCH($J339,'1 - Project Details and Scoring'!$B$18:$B$500,0)))&amp;""</f>
        <v/>
      </c>
      <c r="E339" s="49"/>
      <c r="F339" s="63" t="str">
        <f>IF(SUMIF('2 - Planting Details'!$B:$B,B339,'2 - Planting Details'!$X:$X)&gt;0,SUMIF('2 - Planting Details'!$B:$B,$B339,'2 - Planting Details'!$X:$X),"")</f>
        <v/>
      </c>
      <c r="G339" s="49"/>
      <c r="H339" s="49" t="str">
        <f t="shared" si="11"/>
        <v/>
      </c>
      <c r="I339" s="77" t="str">
        <f t="shared" si="10"/>
        <v/>
      </c>
      <c r="J339" s="182">
        <v>326</v>
      </c>
    </row>
    <row r="340" spans="2:10" x14ac:dyDescent="0.25">
      <c r="B340" s="181" t="str">
        <f>IF(ISERROR(MATCH($J340,'1 - Project Details and Scoring'!$B$18:$B$500,0)),"",INDEX('1 - Project Details and Scoring'!$B$18:$B$500,MATCH($J340,'1 - Project Details and Scoring'!$B$18:$B$500,0)))&amp;""</f>
        <v/>
      </c>
      <c r="C340" s="181" t="str">
        <f>IF(ISERROR(MATCH($J340,'1 - Project Details and Scoring'!$B$18:$B$500,0)),"",INDEX('1 - Project Details and Scoring'!$C$18:$C$500,MATCH($J340,'1 - Project Details and Scoring'!$B$18:$B$500,0)))&amp;""</f>
        <v/>
      </c>
      <c r="D340" s="181" t="str">
        <f>IF(ISERROR(MATCH($J340,'1 - Project Details and Scoring'!$B$18:$B$500,0)),"",INDEX('1 - Project Details and Scoring'!$D$18:$D$500,MATCH($J340,'1 - Project Details and Scoring'!$B$18:$B$500,0)))&amp;""</f>
        <v/>
      </c>
      <c r="E340" s="49"/>
      <c r="F340" s="63" t="str">
        <f>IF(SUMIF('2 - Planting Details'!$B:$B,B340,'2 - Planting Details'!$X:$X)&gt;0,SUMIF('2 - Planting Details'!$B:$B,$B340,'2 - Planting Details'!$X:$X),"")</f>
        <v/>
      </c>
      <c r="G340" s="49"/>
      <c r="H340" s="49" t="str">
        <f t="shared" si="11"/>
        <v/>
      </c>
      <c r="I340" s="77" t="str">
        <f t="shared" si="10"/>
        <v/>
      </c>
      <c r="J340" s="182">
        <v>327</v>
      </c>
    </row>
    <row r="341" spans="2:10" x14ac:dyDescent="0.25">
      <c r="B341" s="181" t="str">
        <f>IF(ISERROR(MATCH($J341,'1 - Project Details and Scoring'!$B$18:$B$500,0)),"",INDEX('1 - Project Details and Scoring'!$B$18:$B$500,MATCH($J341,'1 - Project Details and Scoring'!$B$18:$B$500,0)))&amp;""</f>
        <v/>
      </c>
      <c r="C341" s="181" t="str">
        <f>IF(ISERROR(MATCH($J341,'1 - Project Details and Scoring'!$B$18:$B$500,0)),"",INDEX('1 - Project Details and Scoring'!$C$18:$C$500,MATCH($J341,'1 - Project Details and Scoring'!$B$18:$B$500,0)))&amp;""</f>
        <v/>
      </c>
      <c r="D341" s="181" t="str">
        <f>IF(ISERROR(MATCH($J341,'1 - Project Details and Scoring'!$B$18:$B$500,0)),"",INDEX('1 - Project Details and Scoring'!$D$18:$D$500,MATCH($J341,'1 - Project Details and Scoring'!$B$18:$B$500,0)))&amp;""</f>
        <v/>
      </c>
      <c r="E341" s="49"/>
      <c r="F341" s="63" t="str">
        <f>IF(SUMIF('2 - Planting Details'!$B:$B,B341,'2 - Planting Details'!$X:$X)&gt;0,SUMIF('2 - Planting Details'!$B:$B,$B341,'2 - Planting Details'!$X:$X),"")</f>
        <v/>
      </c>
      <c r="G341" s="49"/>
      <c r="H341" s="49" t="str">
        <f t="shared" si="11"/>
        <v/>
      </c>
      <c r="I341" s="77" t="str">
        <f t="shared" ref="I341:I404" si="12">IFERROR(IF(AND(G341="",F341=""),"",
IF(AND(G341=0,F341&gt;0),0.5,
IF(G341&gt;F341,"Grant requested too high",
IF(G341&lt;=F341,G341/(2*F341),"")))),"")</f>
        <v/>
      </c>
      <c r="J341" s="182">
        <v>328</v>
      </c>
    </row>
    <row r="342" spans="2:10" x14ac:dyDescent="0.25">
      <c r="B342" s="181" t="str">
        <f>IF(ISERROR(MATCH($J342,'1 - Project Details and Scoring'!$B$18:$B$500,0)),"",INDEX('1 - Project Details and Scoring'!$B$18:$B$500,MATCH($J342,'1 - Project Details and Scoring'!$B$18:$B$500,0)))&amp;""</f>
        <v/>
      </c>
      <c r="C342" s="181" t="str">
        <f>IF(ISERROR(MATCH($J342,'1 - Project Details and Scoring'!$B$18:$B$500,0)),"",INDEX('1 - Project Details and Scoring'!$C$18:$C$500,MATCH($J342,'1 - Project Details and Scoring'!$B$18:$B$500,0)))&amp;""</f>
        <v/>
      </c>
      <c r="D342" s="181" t="str">
        <f>IF(ISERROR(MATCH($J342,'1 - Project Details and Scoring'!$B$18:$B$500,0)),"",INDEX('1 - Project Details and Scoring'!$D$18:$D$500,MATCH($J342,'1 - Project Details and Scoring'!$B$18:$B$500,0)))&amp;""</f>
        <v/>
      </c>
      <c r="E342" s="49"/>
      <c r="F342" s="63" t="str">
        <f>IF(SUMIF('2 - Planting Details'!$B:$B,B342,'2 - Planting Details'!$X:$X)&gt;0,SUMIF('2 - Planting Details'!$B:$B,$B342,'2 - Planting Details'!$X:$X),"")</f>
        <v/>
      </c>
      <c r="G342" s="49"/>
      <c r="H342" s="49" t="str">
        <f t="shared" si="11"/>
        <v/>
      </c>
      <c r="I342" s="77" t="str">
        <f t="shared" si="12"/>
        <v/>
      </c>
      <c r="J342" s="182">
        <v>329</v>
      </c>
    </row>
    <row r="343" spans="2:10" x14ac:dyDescent="0.25">
      <c r="B343" s="181" t="str">
        <f>IF(ISERROR(MATCH($J343,'1 - Project Details and Scoring'!$B$18:$B$500,0)),"",INDEX('1 - Project Details and Scoring'!$B$18:$B$500,MATCH($J343,'1 - Project Details and Scoring'!$B$18:$B$500,0)))&amp;""</f>
        <v/>
      </c>
      <c r="C343" s="181" t="str">
        <f>IF(ISERROR(MATCH($J343,'1 - Project Details and Scoring'!$B$18:$B$500,0)),"",INDEX('1 - Project Details and Scoring'!$C$18:$C$500,MATCH($J343,'1 - Project Details and Scoring'!$B$18:$B$500,0)))&amp;""</f>
        <v/>
      </c>
      <c r="D343" s="181" t="str">
        <f>IF(ISERROR(MATCH($J343,'1 - Project Details and Scoring'!$B$18:$B$500,0)),"",INDEX('1 - Project Details and Scoring'!$D$18:$D$500,MATCH($J343,'1 - Project Details and Scoring'!$B$18:$B$500,0)))&amp;""</f>
        <v/>
      </c>
      <c r="E343" s="49"/>
      <c r="F343" s="63" t="str">
        <f>IF(SUMIF('2 - Planting Details'!$B:$B,B343,'2 - Planting Details'!$X:$X)&gt;0,SUMIF('2 - Planting Details'!$B:$B,$B343,'2 - Planting Details'!$X:$X),"")</f>
        <v/>
      </c>
      <c r="G343" s="49"/>
      <c r="H343" s="49" t="str">
        <f t="shared" si="11"/>
        <v/>
      </c>
      <c r="I343" s="77" t="str">
        <f t="shared" si="12"/>
        <v/>
      </c>
      <c r="J343" s="182">
        <v>330</v>
      </c>
    </row>
    <row r="344" spans="2:10" x14ac:dyDescent="0.25">
      <c r="B344" s="181" t="str">
        <f>IF(ISERROR(MATCH($J344,'1 - Project Details and Scoring'!$B$18:$B$500,0)),"",INDEX('1 - Project Details and Scoring'!$B$18:$B$500,MATCH($J344,'1 - Project Details and Scoring'!$B$18:$B$500,0)))&amp;""</f>
        <v/>
      </c>
      <c r="C344" s="181" t="str">
        <f>IF(ISERROR(MATCH($J344,'1 - Project Details and Scoring'!$B$18:$B$500,0)),"",INDEX('1 - Project Details and Scoring'!$C$18:$C$500,MATCH($J344,'1 - Project Details and Scoring'!$B$18:$B$500,0)))&amp;""</f>
        <v/>
      </c>
      <c r="D344" s="181" t="str">
        <f>IF(ISERROR(MATCH($J344,'1 - Project Details and Scoring'!$B$18:$B$500,0)),"",INDEX('1 - Project Details and Scoring'!$D$18:$D$500,MATCH($J344,'1 - Project Details and Scoring'!$B$18:$B$500,0)))&amp;""</f>
        <v/>
      </c>
      <c r="E344" s="49"/>
      <c r="F344" s="63" t="str">
        <f>IF(SUMIF('2 - Planting Details'!$B:$B,B344,'2 - Planting Details'!$X:$X)&gt;0,SUMIF('2 - Planting Details'!$B:$B,$B344,'2 - Planting Details'!$X:$X),"")</f>
        <v/>
      </c>
      <c r="G344" s="49"/>
      <c r="H344" s="49" t="str">
        <f t="shared" si="11"/>
        <v/>
      </c>
      <c r="I344" s="77" t="str">
        <f t="shared" si="12"/>
        <v/>
      </c>
      <c r="J344" s="182">
        <v>331</v>
      </c>
    </row>
    <row r="345" spans="2:10" x14ac:dyDescent="0.25">
      <c r="B345" s="181" t="str">
        <f>IF(ISERROR(MATCH($J345,'1 - Project Details and Scoring'!$B$18:$B$500,0)),"",INDEX('1 - Project Details and Scoring'!$B$18:$B$500,MATCH($J345,'1 - Project Details and Scoring'!$B$18:$B$500,0)))&amp;""</f>
        <v/>
      </c>
      <c r="C345" s="181" t="str">
        <f>IF(ISERROR(MATCH($J345,'1 - Project Details and Scoring'!$B$18:$B$500,0)),"",INDEX('1 - Project Details and Scoring'!$C$18:$C$500,MATCH($J345,'1 - Project Details and Scoring'!$B$18:$B$500,0)))&amp;""</f>
        <v/>
      </c>
      <c r="D345" s="181" t="str">
        <f>IF(ISERROR(MATCH($J345,'1 - Project Details and Scoring'!$B$18:$B$500,0)),"",INDEX('1 - Project Details and Scoring'!$D$18:$D$500,MATCH($J345,'1 - Project Details and Scoring'!$B$18:$B$500,0)))&amp;""</f>
        <v/>
      </c>
      <c r="E345" s="49"/>
      <c r="F345" s="63" t="str">
        <f>IF(SUMIF('2 - Planting Details'!$B:$B,B345,'2 - Planting Details'!$X:$X)&gt;0,SUMIF('2 - Planting Details'!$B:$B,$B345,'2 - Planting Details'!$X:$X),"")</f>
        <v/>
      </c>
      <c r="G345" s="49"/>
      <c r="H345" s="49" t="str">
        <f t="shared" si="11"/>
        <v/>
      </c>
      <c r="I345" s="77" t="str">
        <f t="shared" si="12"/>
        <v/>
      </c>
      <c r="J345" s="182">
        <v>332</v>
      </c>
    </row>
    <row r="346" spans="2:10" x14ac:dyDescent="0.25">
      <c r="B346" s="181" t="str">
        <f>IF(ISERROR(MATCH($J346,'1 - Project Details and Scoring'!$B$18:$B$500,0)),"",INDEX('1 - Project Details and Scoring'!$B$18:$B$500,MATCH($J346,'1 - Project Details and Scoring'!$B$18:$B$500,0)))&amp;""</f>
        <v/>
      </c>
      <c r="C346" s="181" t="str">
        <f>IF(ISERROR(MATCH($J346,'1 - Project Details and Scoring'!$B$18:$B$500,0)),"",INDEX('1 - Project Details and Scoring'!$C$18:$C$500,MATCH($J346,'1 - Project Details and Scoring'!$B$18:$B$500,0)))&amp;""</f>
        <v/>
      </c>
      <c r="D346" s="181" t="str">
        <f>IF(ISERROR(MATCH($J346,'1 - Project Details and Scoring'!$B$18:$B$500,0)),"",INDEX('1 - Project Details and Scoring'!$D$18:$D$500,MATCH($J346,'1 - Project Details and Scoring'!$B$18:$B$500,0)))&amp;""</f>
        <v/>
      </c>
      <c r="E346" s="49"/>
      <c r="F346" s="63" t="str">
        <f>IF(SUMIF('2 - Planting Details'!$B:$B,B346,'2 - Planting Details'!$X:$X)&gt;0,SUMIF('2 - Planting Details'!$B:$B,$B346,'2 - Planting Details'!$X:$X),"")</f>
        <v/>
      </c>
      <c r="G346" s="49"/>
      <c r="H346" s="49" t="str">
        <f t="shared" si="11"/>
        <v/>
      </c>
      <c r="I346" s="77" t="str">
        <f t="shared" si="12"/>
        <v/>
      </c>
      <c r="J346" s="182">
        <v>333</v>
      </c>
    </row>
    <row r="347" spans="2:10" x14ac:dyDescent="0.25">
      <c r="B347" s="181" t="str">
        <f>IF(ISERROR(MATCH($J347,'1 - Project Details and Scoring'!$B$18:$B$500,0)),"",INDEX('1 - Project Details and Scoring'!$B$18:$B$500,MATCH($J347,'1 - Project Details and Scoring'!$B$18:$B$500,0)))&amp;""</f>
        <v/>
      </c>
      <c r="C347" s="181" t="str">
        <f>IF(ISERROR(MATCH($J347,'1 - Project Details and Scoring'!$B$18:$B$500,0)),"",INDEX('1 - Project Details and Scoring'!$C$18:$C$500,MATCH($J347,'1 - Project Details and Scoring'!$B$18:$B$500,0)))&amp;""</f>
        <v/>
      </c>
      <c r="D347" s="181" t="str">
        <f>IF(ISERROR(MATCH($J347,'1 - Project Details and Scoring'!$B$18:$B$500,0)),"",INDEX('1 - Project Details and Scoring'!$D$18:$D$500,MATCH($J347,'1 - Project Details and Scoring'!$B$18:$B$500,0)))&amp;""</f>
        <v/>
      </c>
      <c r="E347" s="49"/>
      <c r="F347" s="63" t="str">
        <f>IF(SUMIF('2 - Planting Details'!$B:$B,B347,'2 - Planting Details'!$X:$X)&gt;0,SUMIF('2 - Planting Details'!$B:$B,$B347,'2 - Planting Details'!$X:$X),"")</f>
        <v/>
      </c>
      <c r="G347" s="49"/>
      <c r="H347" s="49" t="str">
        <f t="shared" si="11"/>
        <v/>
      </c>
      <c r="I347" s="77" t="str">
        <f t="shared" si="12"/>
        <v/>
      </c>
      <c r="J347" s="182">
        <v>334</v>
      </c>
    </row>
    <row r="348" spans="2:10" x14ac:dyDescent="0.25">
      <c r="B348" s="181" t="str">
        <f>IF(ISERROR(MATCH($J348,'1 - Project Details and Scoring'!$B$18:$B$500,0)),"",INDEX('1 - Project Details and Scoring'!$B$18:$B$500,MATCH($J348,'1 - Project Details and Scoring'!$B$18:$B$500,0)))&amp;""</f>
        <v/>
      </c>
      <c r="C348" s="181" t="str">
        <f>IF(ISERROR(MATCH($J348,'1 - Project Details and Scoring'!$B$18:$B$500,0)),"",INDEX('1 - Project Details and Scoring'!$C$18:$C$500,MATCH($J348,'1 - Project Details and Scoring'!$B$18:$B$500,0)))&amp;""</f>
        <v/>
      </c>
      <c r="D348" s="181" t="str">
        <f>IF(ISERROR(MATCH($J348,'1 - Project Details and Scoring'!$B$18:$B$500,0)),"",INDEX('1 - Project Details and Scoring'!$D$18:$D$500,MATCH($J348,'1 - Project Details and Scoring'!$B$18:$B$500,0)))&amp;""</f>
        <v/>
      </c>
      <c r="E348" s="49"/>
      <c r="F348" s="63" t="str">
        <f>IF(SUMIF('2 - Planting Details'!$B:$B,B348,'2 - Planting Details'!$X:$X)&gt;0,SUMIF('2 - Planting Details'!$B:$B,$B348,'2 - Planting Details'!$X:$X),"")</f>
        <v/>
      </c>
      <c r="G348" s="49"/>
      <c r="H348" s="49" t="str">
        <f t="shared" si="11"/>
        <v/>
      </c>
      <c r="I348" s="77" t="str">
        <f t="shared" si="12"/>
        <v/>
      </c>
      <c r="J348" s="182">
        <v>335</v>
      </c>
    </row>
    <row r="349" spans="2:10" x14ac:dyDescent="0.25">
      <c r="B349" s="181" t="str">
        <f>IF(ISERROR(MATCH($J349,'1 - Project Details and Scoring'!$B$18:$B$500,0)),"",INDEX('1 - Project Details and Scoring'!$B$18:$B$500,MATCH($J349,'1 - Project Details and Scoring'!$B$18:$B$500,0)))&amp;""</f>
        <v/>
      </c>
      <c r="C349" s="181" t="str">
        <f>IF(ISERROR(MATCH($J349,'1 - Project Details and Scoring'!$B$18:$B$500,0)),"",INDEX('1 - Project Details and Scoring'!$C$18:$C$500,MATCH($J349,'1 - Project Details and Scoring'!$B$18:$B$500,0)))&amp;""</f>
        <v/>
      </c>
      <c r="D349" s="181" t="str">
        <f>IF(ISERROR(MATCH($J349,'1 - Project Details and Scoring'!$B$18:$B$500,0)),"",INDEX('1 - Project Details and Scoring'!$D$18:$D$500,MATCH($J349,'1 - Project Details and Scoring'!$B$18:$B$500,0)))&amp;""</f>
        <v/>
      </c>
      <c r="E349" s="49"/>
      <c r="F349" s="63" t="str">
        <f>IF(SUMIF('2 - Planting Details'!$B:$B,B349,'2 - Planting Details'!$X:$X)&gt;0,SUMIF('2 - Planting Details'!$B:$B,$B349,'2 - Planting Details'!$X:$X),"")</f>
        <v/>
      </c>
      <c r="G349" s="49"/>
      <c r="H349" s="49" t="str">
        <f t="shared" si="11"/>
        <v/>
      </c>
      <c r="I349" s="77" t="str">
        <f t="shared" si="12"/>
        <v/>
      </c>
      <c r="J349" s="182">
        <v>336</v>
      </c>
    </row>
    <row r="350" spans="2:10" x14ac:dyDescent="0.25">
      <c r="B350" s="181" t="str">
        <f>IF(ISERROR(MATCH($J350,'1 - Project Details and Scoring'!$B$18:$B$500,0)),"",INDEX('1 - Project Details and Scoring'!$B$18:$B$500,MATCH($J350,'1 - Project Details and Scoring'!$B$18:$B$500,0)))&amp;""</f>
        <v/>
      </c>
      <c r="C350" s="181" t="str">
        <f>IF(ISERROR(MATCH($J350,'1 - Project Details and Scoring'!$B$18:$B$500,0)),"",INDEX('1 - Project Details and Scoring'!$C$18:$C$500,MATCH($J350,'1 - Project Details and Scoring'!$B$18:$B$500,0)))&amp;""</f>
        <v/>
      </c>
      <c r="D350" s="181" t="str">
        <f>IF(ISERROR(MATCH($J350,'1 - Project Details and Scoring'!$B$18:$B$500,0)),"",INDEX('1 - Project Details and Scoring'!$D$18:$D$500,MATCH($J350,'1 - Project Details and Scoring'!$B$18:$B$500,0)))&amp;""</f>
        <v/>
      </c>
      <c r="E350" s="49"/>
      <c r="F350" s="63" t="str">
        <f>IF(SUMIF('2 - Planting Details'!$B:$B,B350,'2 - Planting Details'!$X:$X)&gt;0,SUMIF('2 - Planting Details'!$B:$B,$B350,'2 - Planting Details'!$X:$X),"")</f>
        <v/>
      </c>
      <c r="G350" s="49"/>
      <c r="H350" s="49" t="str">
        <f t="shared" si="11"/>
        <v/>
      </c>
      <c r="I350" s="77" t="str">
        <f t="shared" si="12"/>
        <v/>
      </c>
      <c r="J350" s="182">
        <v>337</v>
      </c>
    </row>
    <row r="351" spans="2:10" x14ac:dyDescent="0.25">
      <c r="B351" s="181" t="str">
        <f>IF(ISERROR(MATCH($J351,'1 - Project Details and Scoring'!$B$18:$B$500,0)),"",INDEX('1 - Project Details and Scoring'!$B$18:$B$500,MATCH($J351,'1 - Project Details and Scoring'!$B$18:$B$500,0)))&amp;""</f>
        <v/>
      </c>
      <c r="C351" s="181" t="str">
        <f>IF(ISERROR(MATCH($J351,'1 - Project Details and Scoring'!$B$18:$B$500,0)),"",INDEX('1 - Project Details and Scoring'!$C$18:$C$500,MATCH($J351,'1 - Project Details and Scoring'!$B$18:$B$500,0)))&amp;""</f>
        <v/>
      </c>
      <c r="D351" s="181" t="str">
        <f>IF(ISERROR(MATCH($J351,'1 - Project Details and Scoring'!$B$18:$B$500,0)),"",INDEX('1 - Project Details and Scoring'!$D$18:$D$500,MATCH($J351,'1 - Project Details and Scoring'!$B$18:$B$500,0)))&amp;""</f>
        <v/>
      </c>
      <c r="E351" s="49"/>
      <c r="F351" s="63" t="str">
        <f>IF(SUMIF('2 - Planting Details'!$B:$B,B351,'2 - Planting Details'!$X:$X)&gt;0,SUMIF('2 - Planting Details'!$B:$B,$B351,'2 - Planting Details'!$X:$X),"")</f>
        <v/>
      </c>
      <c r="G351" s="49"/>
      <c r="H351" s="49" t="str">
        <f t="shared" si="11"/>
        <v/>
      </c>
      <c r="I351" s="77" t="str">
        <f t="shared" si="12"/>
        <v/>
      </c>
      <c r="J351" s="182">
        <v>338</v>
      </c>
    </row>
    <row r="352" spans="2:10" x14ac:dyDescent="0.25">
      <c r="B352" s="181" t="str">
        <f>IF(ISERROR(MATCH($J352,'1 - Project Details and Scoring'!$B$18:$B$500,0)),"",INDEX('1 - Project Details and Scoring'!$B$18:$B$500,MATCH($J352,'1 - Project Details and Scoring'!$B$18:$B$500,0)))&amp;""</f>
        <v/>
      </c>
      <c r="C352" s="181" t="str">
        <f>IF(ISERROR(MATCH($J352,'1 - Project Details and Scoring'!$B$18:$B$500,0)),"",INDEX('1 - Project Details and Scoring'!$C$18:$C$500,MATCH($J352,'1 - Project Details and Scoring'!$B$18:$B$500,0)))&amp;""</f>
        <v/>
      </c>
      <c r="D352" s="181" t="str">
        <f>IF(ISERROR(MATCH($J352,'1 - Project Details and Scoring'!$B$18:$B$500,0)),"",INDEX('1 - Project Details and Scoring'!$D$18:$D$500,MATCH($J352,'1 - Project Details and Scoring'!$B$18:$B$500,0)))&amp;""</f>
        <v/>
      </c>
      <c r="E352" s="49"/>
      <c r="F352" s="63" t="str">
        <f>IF(SUMIF('2 - Planting Details'!$B:$B,B352,'2 - Planting Details'!$X:$X)&gt;0,SUMIF('2 - Planting Details'!$B:$B,$B352,'2 - Planting Details'!$X:$X),"")</f>
        <v/>
      </c>
      <c r="G352" s="49"/>
      <c r="H352" s="49" t="str">
        <f t="shared" si="11"/>
        <v/>
      </c>
      <c r="I352" s="77" t="str">
        <f t="shared" si="12"/>
        <v/>
      </c>
      <c r="J352" s="182">
        <v>339</v>
      </c>
    </row>
    <row r="353" spans="2:10" x14ac:dyDescent="0.25">
      <c r="B353" s="181" t="str">
        <f>IF(ISERROR(MATCH($J353,'1 - Project Details and Scoring'!$B$18:$B$500,0)),"",INDEX('1 - Project Details and Scoring'!$B$18:$B$500,MATCH($J353,'1 - Project Details and Scoring'!$B$18:$B$500,0)))&amp;""</f>
        <v/>
      </c>
      <c r="C353" s="181" t="str">
        <f>IF(ISERROR(MATCH($J353,'1 - Project Details and Scoring'!$B$18:$B$500,0)),"",INDEX('1 - Project Details and Scoring'!$C$18:$C$500,MATCH($J353,'1 - Project Details and Scoring'!$B$18:$B$500,0)))&amp;""</f>
        <v/>
      </c>
      <c r="D353" s="181" t="str">
        <f>IF(ISERROR(MATCH($J353,'1 - Project Details and Scoring'!$B$18:$B$500,0)),"",INDEX('1 - Project Details and Scoring'!$D$18:$D$500,MATCH($J353,'1 - Project Details and Scoring'!$B$18:$B$500,0)))&amp;""</f>
        <v/>
      </c>
      <c r="E353" s="49"/>
      <c r="F353" s="63" t="str">
        <f>IF(SUMIF('2 - Planting Details'!$B:$B,B353,'2 - Planting Details'!$X:$X)&gt;0,SUMIF('2 - Planting Details'!$B:$B,$B353,'2 - Planting Details'!$X:$X),"")</f>
        <v/>
      </c>
      <c r="G353" s="49"/>
      <c r="H353" s="49" t="str">
        <f t="shared" si="11"/>
        <v/>
      </c>
      <c r="I353" s="77" t="str">
        <f t="shared" si="12"/>
        <v/>
      </c>
      <c r="J353" s="182">
        <v>340</v>
      </c>
    </row>
    <row r="354" spans="2:10" x14ac:dyDescent="0.25">
      <c r="B354" s="181" t="str">
        <f>IF(ISERROR(MATCH($J354,'1 - Project Details and Scoring'!$B$18:$B$500,0)),"",INDEX('1 - Project Details and Scoring'!$B$18:$B$500,MATCH($J354,'1 - Project Details and Scoring'!$B$18:$B$500,0)))&amp;""</f>
        <v/>
      </c>
      <c r="C354" s="181" t="str">
        <f>IF(ISERROR(MATCH($J354,'1 - Project Details and Scoring'!$B$18:$B$500,0)),"",INDEX('1 - Project Details and Scoring'!$C$18:$C$500,MATCH($J354,'1 - Project Details and Scoring'!$B$18:$B$500,0)))&amp;""</f>
        <v/>
      </c>
      <c r="D354" s="181" t="str">
        <f>IF(ISERROR(MATCH($J354,'1 - Project Details and Scoring'!$B$18:$B$500,0)),"",INDEX('1 - Project Details and Scoring'!$D$18:$D$500,MATCH($J354,'1 - Project Details and Scoring'!$B$18:$B$500,0)))&amp;""</f>
        <v/>
      </c>
      <c r="E354" s="49"/>
      <c r="F354" s="63" t="str">
        <f>IF(SUMIF('2 - Planting Details'!$B:$B,B354,'2 - Planting Details'!$X:$X)&gt;0,SUMIF('2 - Planting Details'!$B:$B,$B354,'2 - Planting Details'!$X:$X),"")</f>
        <v/>
      </c>
      <c r="G354" s="49"/>
      <c r="H354" s="49" t="str">
        <f t="shared" si="11"/>
        <v/>
      </c>
      <c r="I354" s="77" t="str">
        <f t="shared" si="12"/>
        <v/>
      </c>
      <c r="J354" s="182">
        <v>341</v>
      </c>
    </row>
    <row r="355" spans="2:10" x14ac:dyDescent="0.25">
      <c r="B355" s="181" t="str">
        <f>IF(ISERROR(MATCH($J355,'1 - Project Details and Scoring'!$B$18:$B$500,0)),"",INDEX('1 - Project Details and Scoring'!$B$18:$B$500,MATCH($J355,'1 - Project Details and Scoring'!$B$18:$B$500,0)))&amp;""</f>
        <v/>
      </c>
      <c r="C355" s="181" t="str">
        <f>IF(ISERROR(MATCH($J355,'1 - Project Details and Scoring'!$B$18:$B$500,0)),"",INDEX('1 - Project Details and Scoring'!$C$18:$C$500,MATCH($J355,'1 - Project Details and Scoring'!$B$18:$B$500,0)))&amp;""</f>
        <v/>
      </c>
      <c r="D355" s="181" t="str">
        <f>IF(ISERROR(MATCH($J355,'1 - Project Details and Scoring'!$B$18:$B$500,0)),"",INDEX('1 - Project Details and Scoring'!$D$18:$D$500,MATCH($J355,'1 - Project Details and Scoring'!$B$18:$B$500,0)))&amp;""</f>
        <v/>
      </c>
      <c r="E355" s="49"/>
      <c r="F355" s="63" t="str">
        <f>IF(SUMIF('2 - Planting Details'!$B:$B,B355,'2 - Planting Details'!$X:$X)&gt;0,SUMIF('2 - Planting Details'!$B:$B,$B355,'2 - Planting Details'!$X:$X),"")</f>
        <v/>
      </c>
      <c r="G355" s="49"/>
      <c r="H355" s="49" t="str">
        <f t="shared" si="11"/>
        <v/>
      </c>
      <c r="I355" s="77" t="str">
        <f t="shared" si="12"/>
        <v/>
      </c>
      <c r="J355" s="182">
        <v>342</v>
      </c>
    </row>
    <row r="356" spans="2:10" x14ac:dyDescent="0.25">
      <c r="B356" s="181" t="str">
        <f>IF(ISERROR(MATCH($J356,'1 - Project Details and Scoring'!$B$18:$B$500,0)),"",INDEX('1 - Project Details and Scoring'!$B$18:$B$500,MATCH($J356,'1 - Project Details and Scoring'!$B$18:$B$500,0)))&amp;""</f>
        <v/>
      </c>
      <c r="C356" s="181" t="str">
        <f>IF(ISERROR(MATCH($J356,'1 - Project Details and Scoring'!$B$18:$B$500,0)),"",INDEX('1 - Project Details and Scoring'!$C$18:$C$500,MATCH($J356,'1 - Project Details and Scoring'!$B$18:$B$500,0)))&amp;""</f>
        <v/>
      </c>
      <c r="D356" s="181" t="str">
        <f>IF(ISERROR(MATCH($J356,'1 - Project Details and Scoring'!$B$18:$B$500,0)),"",INDEX('1 - Project Details and Scoring'!$D$18:$D$500,MATCH($J356,'1 - Project Details and Scoring'!$B$18:$B$500,0)))&amp;""</f>
        <v/>
      </c>
      <c r="E356" s="49"/>
      <c r="F356" s="63" t="str">
        <f>IF(SUMIF('2 - Planting Details'!$B:$B,B356,'2 - Planting Details'!$X:$X)&gt;0,SUMIF('2 - Planting Details'!$B:$B,$B356,'2 - Planting Details'!$X:$X),"")</f>
        <v/>
      </c>
      <c r="G356" s="49"/>
      <c r="H356" s="49" t="str">
        <f t="shared" si="11"/>
        <v/>
      </c>
      <c r="I356" s="77" t="str">
        <f t="shared" si="12"/>
        <v/>
      </c>
      <c r="J356" s="182">
        <v>343</v>
      </c>
    </row>
    <row r="357" spans="2:10" x14ac:dyDescent="0.25">
      <c r="B357" s="181" t="str">
        <f>IF(ISERROR(MATCH($J357,'1 - Project Details and Scoring'!$B$18:$B$500,0)),"",INDEX('1 - Project Details and Scoring'!$B$18:$B$500,MATCH($J357,'1 - Project Details and Scoring'!$B$18:$B$500,0)))&amp;""</f>
        <v/>
      </c>
      <c r="C357" s="181" t="str">
        <f>IF(ISERROR(MATCH($J357,'1 - Project Details and Scoring'!$B$18:$B$500,0)),"",INDEX('1 - Project Details and Scoring'!$C$18:$C$500,MATCH($J357,'1 - Project Details and Scoring'!$B$18:$B$500,0)))&amp;""</f>
        <v/>
      </c>
      <c r="D357" s="181" t="str">
        <f>IF(ISERROR(MATCH($J357,'1 - Project Details and Scoring'!$B$18:$B$500,0)),"",INDEX('1 - Project Details and Scoring'!$D$18:$D$500,MATCH($J357,'1 - Project Details and Scoring'!$B$18:$B$500,0)))&amp;""</f>
        <v/>
      </c>
      <c r="E357" s="49"/>
      <c r="F357" s="63" t="str">
        <f>IF(SUMIF('2 - Planting Details'!$B:$B,B357,'2 - Planting Details'!$X:$X)&gt;0,SUMIF('2 - Planting Details'!$B:$B,$B357,'2 - Planting Details'!$X:$X),"")</f>
        <v/>
      </c>
      <c r="G357" s="49"/>
      <c r="H357" s="49" t="str">
        <f t="shared" si="11"/>
        <v/>
      </c>
      <c r="I357" s="77" t="str">
        <f t="shared" si="12"/>
        <v/>
      </c>
      <c r="J357" s="182">
        <v>344</v>
      </c>
    </row>
    <row r="358" spans="2:10" x14ac:dyDescent="0.25">
      <c r="B358" s="181" t="str">
        <f>IF(ISERROR(MATCH($J358,'1 - Project Details and Scoring'!$B$18:$B$500,0)),"",INDEX('1 - Project Details and Scoring'!$B$18:$B$500,MATCH($J358,'1 - Project Details and Scoring'!$B$18:$B$500,0)))&amp;""</f>
        <v/>
      </c>
      <c r="C358" s="181" t="str">
        <f>IF(ISERROR(MATCH($J358,'1 - Project Details and Scoring'!$B$18:$B$500,0)),"",INDEX('1 - Project Details and Scoring'!$C$18:$C$500,MATCH($J358,'1 - Project Details and Scoring'!$B$18:$B$500,0)))&amp;""</f>
        <v/>
      </c>
      <c r="D358" s="181" t="str">
        <f>IF(ISERROR(MATCH($J358,'1 - Project Details and Scoring'!$B$18:$B$500,0)),"",INDEX('1 - Project Details and Scoring'!$D$18:$D$500,MATCH($J358,'1 - Project Details and Scoring'!$B$18:$B$500,0)))&amp;""</f>
        <v/>
      </c>
      <c r="E358" s="49"/>
      <c r="F358" s="63" t="str">
        <f>IF(SUMIF('2 - Planting Details'!$B:$B,B358,'2 - Planting Details'!$X:$X)&gt;0,SUMIF('2 - Planting Details'!$B:$B,$B358,'2 - Planting Details'!$X:$X),"")</f>
        <v/>
      </c>
      <c r="G358" s="49"/>
      <c r="H358" s="49" t="str">
        <f t="shared" si="11"/>
        <v/>
      </c>
      <c r="I358" s="77" t="str">
        <f t="shared" si="12"/>
        <v/>
      </c>
      <c r="J358" s="182">
        <v>345</v>
      </c>
    </row>
    <row r="359" spans="2:10" x14ac:dyDescent="0.25">
      <c r="B359" s="181" t="str">
        <f>IF(ISERROR(MATCH($J359,'1 - Project Details and Scoring'!$B$18:$B$500,0)),"",INDEX('1 - Project Details and Scoring'!$B$18:$B$500,MATCH($J359,'1 - Project Details and Scoring'!$B$18:$B$500,0)))&amp;""</f>
        <v/>
      </c>
      <c r="C359" s="181" t="str">
        <f>IF(ISERROR(MATCH($J359,'1 - Project Details and Scoring'!$B$18:$B$500,0)),"",INDEX('1 - Project Details and Scoring'!$C$18:$C$500,MATCH($J359,'1 - Project Details and Scoring'!$B$18:$B$500,0)))&amp;""</f>
        <v/>
      </c>
      <c r="D359" s="181" t="str">
        <f>IF(ISERROR(MATCH($J359,'1 - Project Details and Scoring'!$B$18:$B$500,0)),"",INDEX('1 - Project Details and Scoring'!$D$18:$D$500,MATCH($J359,'1 - Project Details and Scoring'!$B$18:$B$500,0)))&amp;""</f>
        <v/>
      </c>
      <c r="E359" s="49"/>
      <c r="F359" s="63" t="str">
        <f>IF(SUMIF('2 - Planting Details'!$B:$B,B359,'2 - Planting Details'!$X:$X)&gt;0,SUMIF('2 - Planting Details'!$B:$B,$B359,'2 - Planting Details'!$X:$X),"")</f>
        <v/>
      </c>
      <c r="G359" s="49"/>
      <c r="H359" s="49" t="str">
        <f t="shared" si="11"/>
        <v/>
      </c>
      <c r="I359" s="77" t="str">
        <f t="shared" si="12"/>
        <v/>
      </c>
      <c r="J359" s="182">
        <v>346</v>
      </c>
    </row>
    <row r="360" spans="2:10" x14ac:dyDescent="0.25">
      <c r="B360" s="181" t="str">
        <f>IF(ISERROR(MATCH($J360,'1 - Project Details and Scoring'!$B$18:$B$500,0)),"",INDEX('1 - Project Details and Scoring'!$B$18:$B$500,MATCH($J360,'1 - Project Details and Scoring'!$B$18:$B$500,0)))&amp;""</f>
        <v/>
      </c>
      <c r="C360" s="181" t="str">
        <f>IF(ISERROR(MATCH($J360,'1 - Project Details and Scoring'!$B$18:$B$500,0)),"",INDEX('1 - Project Details and Scoring'!$C$18:$C$500,MATCH($J360,'1 - Project Details and Scoring'!$B$18:$B$500,0)))&amp;""</f>
        <v/>
      </c>
      <c r="D360" s="181" t="str">
        <f>IF(ISERROR(MATCH($J360,'1 - Project Details and Scoring'!$B$18:$B$500,0)),"",INDEX('1 - Project Details and Scoring'!$D$18:$D$500,MATCH($J360,'1 - Project Details and Scoring'!$B$18:$B$500,0)))&amp;""</f>
        <v/>
      </c>
      <c r="E360" s="49"/>
      <c r="F360" s="63" t="str">
        <f>IF(SUMIF('2 - Planting Details'!$B:$B,B360,'2 - Planting Details'!$X:$X)&gt;0,SUMIF('2 - Planting Details'!$B:$B,$B360,'2 - Planting Details'!$X:$X),"")</f>
        <v/>
      </c>
      <c r="G360" s="49"/>
      <c r="H360" s="49" t="str">
        <f t="shared" si="11"/>
        <v/>
      </c>
      <c r="I360" s="77" t="str">
        <f t="shared" si="12"/>
        <v/>
      </c>
      <c r="J360" s="182">
        <v>347</v>
      </c>
    </row>
    <row r="361" spans="2:10" x14ac:dyDescent="0.25">
      <c r="B361" s="181" t="str">
        <f>IF(ISERROR(MATCH($J361,'1 - Project Details and Scoring'!$B$18:$B$500,0)),"",INDEX('1 - Project Details and Scoring'!$B$18:$B$500,MATCH($J361,'1 - Project Details and Scoring'!$B$18:$B$500,0)))&amp;""</f>
        <v/>
      </c>
      <c r="C361" s="181" t="str">
        <f>IF(ISERROR(MATCH($J361,'1 - Project Details and Scoring'!$B$18:$B$500,0)),"",INDEX('1 - Project Details and Scoring'!$C$18:$C$500,MATCH($J361,'1 - Project Details and Scoring'!$B$18:$B$500,0)))&amp;""</f>
        <v/>
      </c>
      <c r="D361" s="181" t="str">
        <f>IF(ISERROR(MATCH($J361,'1 - Project Details and Scoring'!$B$18:$B$500,0)),"",INDEX('1 - Project Details and Scoring'!$D$18:$D$500,MATCH($J361,'1 - Project Details and Scoring'!$B$18:$B$500,0)))&amp;""</f>
        <v/>
      </c>
      <c r="E361" s="49"/>
      <c r="F361" s="63" t="str">
        <f>IF(SUMIF('2 - Planting Details'!$B:$B,B361,'2 - Planting Details'!$X:$X)&gt;0,SUMIF('2 - Planting Details'!$B:$B,$B361,'2 - Planting Details'!$X:$X),"")</f>
        <v/>
      </c>
      <c r="G361" s="49"/>
      <c r="H361" s="49" t="str">
        <f t="shared" si="11"/>
        <v/>
      </c>
      <c r="I361" s="77" t="str">
        <f t="shared" si="12"/>
        <v/>
      </c>
      <c r="J361" s="182">
        <v>348</v>
      </c>
    </row>
    <row r="362" spans="2:10" x14ac:dyDescent="0.25">
      <c r="B362" s="181" t="str">
        <f>IF(ISERROR(MATCH($J362,'1 - Project Details and Scoring'!$B$18:$B$500,0)),"",INDEX('1 - Project Details and Scoring'!$B$18:$B$500,MATCH($J362,'1 - Project Details and Scoring'!$B$18:$B$500,0)))&amp;""</f>
        <v/>
      </c>
      <c r="C362" s="181" t="str">
        <f>IF(ISERROR(MATCH($J362,'1 - Project Details and Scoring'!$B$18:$B$500,0)),"",INDEX('1 - Project Details and Scoring'!$C$18:$C$500,MATCH($J362,'1 - Project Details and Scoring'!$B$18:$B$500,0)))&amp;""</f>
        <v/>
      </c>
      <c r="D362" s="181" t="str">
        <f>IF(ISERROR(MATCH($J362,'1 - Project Details and Scoring'!$B$18:$B$500,0)),"",INDEX('1 - Project Details and Scoring'!$D$18:$D$500,MATCH($J362,'1 - Project Details and Scoring'!$B$18:$B$500,0)))&amp;""</f>
        <v/>
      </c>
      <c r="E362" s="49"/>
      <c r="F362" s="63" t="str">
        <f>IF(SUMIF('2 - Planting Details'!$B:$B,B362,'2 - Planting Details'!$X:$X)&gt;0,SUMIF('2 - Planting Details'!$B:$B,$B362,'2 - Planting Details'!$X:$X),"")</f>
        <v/>
      </c>
      <c r="G362" s="49"/>
      <c r="H362" s="49" t="str">
        <f t="shared" si="11"/>
        <v/>
      </c>
      <c r="I362" s="77" t="str">
        <f t="shared" si="12"/>
        <v/>
      </c>
      <c r="J362" s="182">
        <v>349</v>
      </c>
    </row>
    <row r="363" spans="2:10" x14ac:dyDescent="0.25">
      <c r="B363" s="181" t="str">
        <f>IF(ISERROR(MATCH($J363,'1 - Project Details and Scoring'!$B$18:$B$500,0)),"",INDEX('1 - Project Details and Scoring'!$B$18:$B$500,MATCH($J363,'1 - Project Details and Scoring'!$B$18:$B$500,0)))&amp;""</f>
        <v/>
      </c>
      <c r="C363" s="181" t="str">
        <f>IF(ISERROR(MATCH($J363,'1 - Project Details and Scoring'!$B$18:$B$500,0)),"",INDEX('1 - Project Details and Scoring'!$C$18:$C$500,MATCH($J363,'1 - Project Details and Scoring'!$B$18:$B$500,0)))&amp;""</f>
        <v/>
      </c>
      <c r="D363" s="181" t="str">
        <f>IF(ISERROR(MATCH($J363,'1 - Project Details and Scoring'!$B$18:$B$500,0)),"",INDEX('1 - Project Details and Scoring'!$D$18:$D$500,MATCH($J363,'1 - Project Details and Scoring'!$B$18:$B$500,0)))&amp;""</f>
        <v/>
      </c>
      <c r="E363" s="49"/>
      <c r="F363" s="63" t="str">
        <f>IF(SUMIF('2 - Planting Details'!$B:$B,B363,'2 - Planting Details'!$X:$X)&gt;0,SUMIF('2 - Planting Details'!$B:$B,$B363,'2 - Planting Details'!$X:$X),"")</f>
        <v/>
      </c>
      <c r="G363" s="49"/>
      <c r="H363" s="49" t="str">
        <f t="shared" si="11"/>
        <v/>
      </c>
      <c r="I363" s="77" t="str">
        <f t="shared" si="12"/>
        <v/>
      </c>
      <c r="J363" s="182">
        <v>350</v>
      </c>
    </row>
    <row r="364" spans="2:10" x14ac:dyDescent="0.25">
      <c r="B364" s="181" t="str">
        <f>IF(ISERROR(MATCH($J364,'1 - Project Details and Scoring'!$B$18:$B$500,0)),"",INDEX('1 - Project Details and Scoring'!$B$18:$B$500,MATCH($J364,'1 - Project Details and Scoring'!$B$18:$B$500,0)))&amp;""</f>
        <v/>
      </c>
      <c r="C364" s="181" t="str">
        <f>IF(ISERROR(MATCH($J364,'1 - Project Details and Scoring'!$B$18:$B$500,0)),"",INDEX('1 - Project Details and Scoring'!$C$18:$C$500,MATCH($J364,'1 - Project Details and Scoring'!$B$18:$B$500,0)))&amp;""</f>
        <v/>
      </c>
      <c r="D364" s="181" t="str">
        <f>IF(ISERROR(MATCH($J364,'1 - Project Details and Scoring'!$B$18:$B$500,0)),"",INDEX('1 - Project Details and Scoring'!$D$18:$D$500,MATCH($J364,'1 - Project Details and Scoring'!$B$18:$B$500,0)))&amp;""</f>
        <v/>
      </c>
      <c r="E364" s="49"/>
      <c r="F364" s="63" t="str">
        <f>IF(SUMIF('2 - Planting Details'!$B:$B,B364,'2 - Planting Details'!$X:$X)&gt;0,SUMIF('2 - Planting Details'!$B:$B,$B364,'2 - Planting Details'!$X:$X),"")</f>
        <v/>
      </c>
      <c r="G364" s="49"/>
      <c r="H364" s="49" t="str">
        <f t="shared" si="11"/>
        <v/>
      </c>
      <c r="I364" s="77" t="str">
        <f t="shared" si="12"/>
        <v/>
      </c>
      <c r="J364" s="182">
        <v>351</v>
      </c>
    </row>
    <row r="365" spans="2:10" x14ac:dyDescent="0.25">
      <c r="B365" s="181" t="str">
        <f>IF(ISERROR(MATCH($J365,'1 - Project Details and Scoring'!$B$18:$B$500,0)),"",INDEX('1 - Project Details and Scoring'!$B$18:$B$500,MATCH($J365,'1 - Project Details and Scoring'!$B$18:$B$500,0)))&amp;""</f>
        <v/>
      </c>
      <c r="C365" s="181" t="str">
        <f>IF(ISERROR(MATCH($J365,'1 - Project Details and Scoring'!$B$18:$B$500,0)),"",INDEX('1 - Project Details and Scoring'!$C$18:$C$500,MATCH($J365,'1 - Project Details and Scoring'!$B$18:$B$500,0)))&amp;""</f>
        <v/>
      </c>
      <c r="D365" s="181" t="str">
        <f>IF(ISERROR(MATCH($J365,'1 - Project Details and Scoring'!$B$18:$B$500,0)),"",INDEX('1 - Project Details and Scoring'!$D$18:$D$500,MATCH($J365,'1 - Project Details and Scoring'!$B$18:$B$500,0)))&amp;""</f>
        <v/>
      </c>
      <c r="E365" s="49"/>
      <c r="F365" s="63" t="str">
        <f>IF(SUMIF('2 - Planting Details'!$B:$B,B365,'2 - Planting Details'!$X:$X)&gt;0,SUMIF('2 - Planting Details'!$B:$B,$B365,'2 - Planting Details'!$X:$X),"")</f>
        <v/>
      </c>
      <c r="G365" s="49"/>
      <c r="H365" s="49" t="str">
        <f t="shared" si="11"/>
        <v/>
      </c>
      <c r="I365" s="77" t="str">
        <f t="shared" si="12"/>
        <v/>
      </c>
      <c r="J365" s="182">
        <v>352</v>
      </c>
    </row>
    <row r="366" spans="2:10" x14ac:dyDescent="0.25">
      <c r="B366" s="181" t="str">
        <f>IF(ISERROR(MATCH($J366,'1 - Project Details and Scoring'!$B$18:$B$500,0)),"",INDEX('1 - Project Details and Scoring'!$B$18:$B$500,MATCH($J366,'1 - Project Details and Scoring'!$B$18:$B$500,0)))&amp;""</f>
        <v/>
      </c>
      <c r="C366" s="181" t="str">
        <f>IF(ISERROR(MATCH($J366,'1 - Project Details and Scoring'!$B$18:$B$500,0)),"",INDEX('1 - Project Details and Scoring'!$C$18:$C$500,MATCH($J366,'1 - Project Details and Scoring'!$B$18:$B$500,0)))&amp;""</f>
        <v/>
      </c>
      <c r="D366" s="181" t="str">
        <f>IF(ISERROR(MATCH($J366,'1 - Project Details and Scoring'!$B$18:$B$500,0)),"",INDEX('1 - Project Details and Scoring'!$D$18:$D$500,MATCH($J366,'1 - Project Details and Scoring'!$B$18:$B$500,0)))&amp;""</f>
        <v/>
      </c>
      <c r="E366" s="49"/>
      <c r="F366" s="63" t="str">
        <f>IF(SUMIF('2 - Planting Details'!$B:$B,B366,'2 - Planting Details'!$X:$X)&gt;0,SUMIF('2 - Planting Details'!$B:$B,$B366,'2 - Planting Details'!$X:$X),"")</f>
        <v/>
      </c>
      <c r="G366" s="49"/>
      <c r="H366" s="49" t="str">
        <f t="shared" si="11"/>
        <v/>
      </c>
      <c r="I366" s="77" t="str">
        <f t="shared" si="12"/>
        <v/>
      </c>
      <c r="J366" s="182">
        <v>353</v>
      </c>
    </row>
    <row r="367" spans="2:10" x14ac:dyDescent="0.25">
      <c r="B367" s="181" t="str">
        <f>IF(ISERROR(MATCH($J367,'1 - Project Details and Scoring'!$B$18:$B$500,0)),"",INDEX('1 - Project Details and Scoring'!$B$18:$B$500,MATCH($J367,'1 - Project Details and Scoring'!$B$18:$B$500,0)))&amp;""</f>
        <v/>
      </c>
      <c r="C367" s="181" t="str">
        <f>IF(ISERROR(MATCH($J367,'1 - Project Details and Scoring'!$B$18:$B$500,0)),"",INDEX('1 - Project Details and Scoring'!$C$18:$C$500,MATCH($J367,'1 - Project Details and Scoring'!$B$18:$B$500,0)))&amp;""</f>
        <v/>
      </c>
      <c r="D367" s="181" t="str">
        <f>IF(ISERROR(MATCH($J367,'1 - Project Details and Scoring'!$B$18:$B$500,0)),"",INDEX('1 - Project Details and Scoring'!$D$18:$D$500,MATCH($J367,'1 - Project Details and Scoring'!$B$18:$B$500,0)))&amp;""</f>
        <v/>
      </c>
      <c r="E367" s="49"/>
      <c r="F367" s="63" t="str">
        <f>IF(SUMIF('2 - Planting Details'!$B:$B,B367,'2 - Planting Details'!$X:$X)&gt;0,SUMIF('2 - Planting Details'!$B:$B,$B367,'2 - Planting Details'!$X:$X),"")</f>
        <v/>
      </c>
      <c r="G367" s="49"/>
      <c r="H367" s="49" t="str">
        <f t="shared" si="11"/>
        <v/>
      </c>
      <c r="I367" s="77" t="str">
        <f t="shared" si="12"/>
        <v/>
      </c>
      <c r="J367" s="182">
        <v>354</v>
      </c>
    </row>
    <row r="368" spans="2:10" x14ac:dyDescent="0.25">
      <c r="B368" s="181" t="str">
        <f>IF(ISERROR(MATCH($J368,'1 - Project Details and Scoring'!$B$18:$B$500,0)),"",INDEX('1 - Project Details and Scoring'!$B$18:$B$500,MATCH($J368,'1 - Project Details and Scoring'!$B$18:$B$500,0)))&amp;""</f>
        <v/>
      </c>
      <c r="C368" s="181" t="str">
        <f>IF(ISERROR(MATCH($J368,'1 - Project Details and Scoring'!$B$18:$B$500,0)),"",INDEX('1 - Project Details and Scoring'!$C$18:$C$500,MATCH($J368,'1 - Project Details and Scoring'!$B$18:$B$500,0)))&amp;""</f>
        <v/>
      </c>
      <c r="D368" s="181" t="str">
        <f>IF(ISERROR(MATCH($J368,'1 - Project Details and Scoring'!$B$18:$B$500,0)),"",INDEX('1 - Project Details and Scoring'!$D$18:$D$500,MATCH($J368,'1 - Project Details and Scoring'!$B$18:$B$500,0)))&amp;""</f>
        <v/>
      </c>
      <c r="E368" s="49"/>
      <c r="F368" s="63" t="str">
        <f>IF(SUMIF('2 - Planting Details'!$B:$B,B368,'2 - Planting Details'!$X:$X)&gt;0,SUMIF('2 - Planting Details'!$B:$B,$B368,'2 - Planting Details'!$X:$X),"")</f>
        <v/>
      </c>
      <c r="G368" s="49"/>
      <c r="H368" s="49" t="str">
        <f t="shared" si="11"/>
        <v/>
      </c>
      <c r="I368" s="77" t="str">
        <f t="shared" si="12"/>
        <v/>
      </c>
      <c r="J368" s="182">
        <v>355</v>
      </c>
    </row>
    <row r="369" spans="2:10" x14ac:dyDescent="0.25">
      <c r="B369" s="181" t="str">
        <f>IF(ISERROR(MATCH($J369,'1 - Project Details and Scoring'!$B$18:$B$500,0)),"",INDEX('1 - Project Details and Scoring'!$B$18:$B$500,MATCH($J369,'1 - Project Details and Scoring'!$B$18:$B$500,0)))&amp;""</f>
        <v/>
      </c>
      <c r="C369" s="181" t="str">
        <f>IF(ISERROR(MATCH($J369,'1 - Project Details and Scoring'!$B$18:$B$500,0)),"",INDEX('1 - Project Details and Scoring'!$C$18:$C$500,MATCH($J369,'1 - Project Details and Scoring'!$B$18:$B$500,0)))&amp;""</f>
        <v/>
      </c>
      <c r="D369" s="181" t="str">
        <f>IF(ISERROR(MATCH($J369,'1 - Project Details and Scoring'!$B$18:$B$500,0)),"",INDEX('1 - Project Details and Scoring'!$D$18:$D$500,MATCH($J369,'1 - Project Details and Scoring'!$B$18:$B$500,0)))&amp;""</f>
        <v/>
      </c>
      <c r="E369" s="49"/>
      <c r="F369" s="63" t="str">
        <f>IF(SUMIF('2 - Planting Details'!$B:$B,B369,'2 - Planting Details'!$X:$X)&gt;0,SUMIF('2 - Planting Details'!$B:$B,$B369,'2 - Planting Details'!$X:$X),"")</f>
        <v/>
      </c>
      <c r="G369" s="49"/>
      <c r="H369" s="49" t="str">
        <f t="shared" si="11"/>
        <v/>
      </c>
      <c r="I369" s="77" t="str">
        <f t="shared" si="12"/>
        <v/>
      </c>
      <c r="J369" s="182">
        <v>356</v>
      </c>
    </row>
    <row r="370" spans="2:10" x14ac:dyDescent="0.25">
      <c r="B370" s="181" t="str">
        <f>IF(ISERROR(MATCH($J370,'1 - Project Details and Scoring'!$B$18:$B$500,0)),"",INDEX('1 - Project Details and Scoring'!$B$18:$B$500,MATCH($J370,'1 - Project Details and Scoring'!$B$18:$B$500,0)))&amp;""</f>
        <v/>
      </c>
      <c r="C370" s="181" t="str">
        <f>IF(ISERROR(MATCH($J370,'1 - Project Details and Scoring'!$B$18:$B$500,0)),"",INDEX('1 - Project Details and Scoring'!$C$18:$C$500,MATCH($J370,'1 - Project Details and Scoring'!$B$18:$B$500,0)))&amp;""</f>
        <v/>
      </c>
      <c r="D370" s="181" t="str">
        <f>IF(ISERROR(MATCH($J370,'1 - Project Details and Scoring'!$B$18:$B$500,0)),"",INDEX('1 - Project Details and Scoring'!$D$18:$D$500,MATCH($J370,'1 - Project Details and Scoring'!$B$18:$B$500,0)))&amp;""</f>
        <v/>
      </c>
      <c r="E370" s="49"/>
      <c r="F370" s="63" t="str">
        <f>IF(SUMIF('2 - Planting Details'!$B:$B,B370,'2 - Planting Details'!$X:$X)&gt;0,SUMIF('2 - Planting Details'!$B:$B,$B370,'2 - Planting Details'!$X:$X),"")</f>
        <v/>
      </c>
      <c r="G370" s="49"/>
      <c r="H370" s="49" t="str">
        <f t="shared" si="11"/>
        <v/>
      </c>
      <c r="I370" s="77" t="str">
        <f t="shared" si="12"/>
        <v/>
      </c>
      <c r="J370" s="182">
        <v>357</v>
      </c>
    </row>
    <row r="371" spans="2:10" x14ac:dyDescent="0.25">
      <c r="B371" s="181" t="str">
        <f>IF(ISERROR(MATCH($J371,'1 - Project Details and Scoring'!$B$18:$B$500,0)),"",INDEX('1 - Project Details and Scoring'!$B$18:$B$500,MATCH($J371,'1 - Project Details and Scoring'!$B$18:$B$500,0)))&amp;""</f>
        <v/>
      </c>
      <c r="C371" s="181" t="str">
        <f>IF(ISERROR(MATCH($J371,'1 - Project Details and Scoring'!$B$18:$B$500,0)),"",INDEX('1 - Project Details and Scoring'!$C$18:$C$500,MATCH($J371,'1 - Project Details and Scoring'!$B$18:$B$500,0)))&amp;""</f>
        <v/>
      </c>
      <c r="D371" s="181" t="str">
        <f>IF(ISERROR(MATCH($J371,'1 - Project Details and Scoring'!$B$18:$B$500,0)),"",INDEX('1 - Project Details and Scoring'!$D$18:$D$500,MATCH($J371,'1 - Project Details and Scoring'!$B$18:$B$500,0)))&amp;""</f>
        <v/>
      </c>
      <c r="E371" s="49"/>
      <c r="F371" s="63" t="str">
        <f>IF(SUMIF('2 - Planting Details'!$B:$B,B371,'2 - Planting Details'!$X:$X)&gt;0,SUMIF('2 - Planting Details'!$B:$B,$B371,'2 - Planting Details'!$X:$X),"")</f>
        <v/>
      </c>
      <c r="G371" s="49"/>
      <c r="H371" s="49" t="str">
        <f t="shared" si="11"/>
        <v/>
      </c>
      <c r="I371" s="77" t="str">
        <f t="shared" si="12"/>
        <v/>
      </c>
      <c r="J371" s="182">
        <v>358</v>
      </c>
    </row>
    <row r="372" spans="2:10" x14ac:dyDescent="0.25">
      <c r="B372" s="181" t="str">
        <f>IF(ISERROR(MATCH($J372,'1 - Project Details and Scoring'!$B$18:$B$500,0)),"",INDEX('1 - Project Details and Scoring'!$B$18:$B$500,MATCH($J372,'1 - Project Details and Scoring'!$B$18:$B$500,0)))&amp;""</f>
        <v/>
      </c>
      <c r="C372" s="181" t="str">
        <f>IF(ISERROR(MATCH($J372,'1 - Project Details and Scoring'!$B$18:$B$500,0)),"",INDEX('1 - Project Details and Scoring'!$C$18:$C$500,MATCH($J372,'1 - Project Details and Scoring'!$B$18:$B$500,0)))&amp;""</f>
        <v/>
      </c>
      <c r="D372" s="181" t="str">
        <f>IF(ISERROR(MATCH($J372,'1 - Project Details and Scoring'!$B$18:$B$500,0)),"",INDEX('1 - Project Details and Scoring'!$D$18:$D$500,MATCH($J372,'1 - Project Details and Scoring'!$B$18:$B$500,0)))&amp;""</f>
        <v/>
      </c>
      <c r="E372" s="49"/>
      <c r="F372" s="63" t="str">
        <f>IF(SUMIF('2 - Planting Details'!$B:$B,B372,'2 - Planting Details'!$X:$X)&gt;0,SUMIF('2 - Planting Details'!$B:$B,$B372,'2 - Planting Details'!$X:$X),"")</f>
        <v/>
      </c>
      <c r="G372" s="49"/>
      <c r="H372" s="49" t="str">
        <f t="shared" si="11"/>
        <v/>
      </c>
      <c r="I372" s="77" t="str">
        <f t="shared" si="12"/>
        <v/>
      </c>
      <c r="J372" s="182">
        <v>359</v>
      </c>
    </row>
    <row r="373" spans="2:10" x14ac:dyDescent="0.25">
      <c r="B373" s="181" t="str">
        <f>IF(ISERROR(MATCH($J373,'1 - Project Details and Scoring'!$B$18:$B$500,0)),"",INDEX('1 - Project Details and Scoring'!$B$18:$B$500,MATCH($J373,'1 - Project Details and Scoring'!$B$18:$B$500,0)))&amp;""</f>
        <v/>
      </c>
      <c r="C373" s="181" t="str">
        <f>IF(ISERROR(MATCH($J373,'1 - Project Details and Scoring'!$B$18:$B$500,0)),"",INDEX('1 - Project Details and Scoring'!$C$18:$C$500,MATCH($J373,'1 - Project Details and Scoring'!$B$18:$B$500,0)))&amp;""</f>
        <v/>
      </c>
      <c r="D373" s="181" t="str">
        <f>IF(ISERROR(MATCH($J373,'1 - Project Details and Scoring'!$B$18:$B$500,0)),"",INDEX('1 - Project Details and Scoring'!$D$18:$D$500,MATCH($J373,'1 - Project Details and Scoring'!$B$18:$B$500,0)))&amp;""</f>
        <v/>
      </c>
      <c r="E373" s="49"/>
      <c r="F373" s="63" t="str">
        <f>IF(SUMIF('2 - Planting Details'!$B:$B,B373,'2 - Planting Details'!$X:$X)&gt;0,SUMIF('2 - Planting Details'!$B:$B,$B373,'2 - Planting Details'!$X:$X),"")</f>
        <v/>
      </c>
      <c r="G373" s="49"/>
      <c r="H373" s="49" t="str">
        <f t="shared" si="11"/>
        <v/>
      </c>
      <c r="I373" s="77" t="str">
        <f t="shared" si="12"/>
        <v/>
      </c>
      <c r="J373" s="182">
        <v>360</v>
      </c>
    </row>
    <row r="374" spans="2:10" x14ac:dyDescent="0.25">
      <c r="B374" s="181" t="str">
        <f>IF(ISERROR(MATCH($J374,'1 - Project Details and Scoring'!$B$18:$B$500,0)),"",INDEX('1 - Project Details and Scoring'!$B$18:$B$500,MATCH($J374,'1 - Project Details and Scoring'!$B$18:$B$500,0)))&amp;""</f>
        <v/>
      </c>
      <c r="C374" s="181" t="str">
        <f>IF(ISERROR(MATCH($J374,'1 - Project Details and Scoring'!$B$18:$B$500,0)),"",INDEX('1 - Project Details and Scoring'!$C$18:$C$500,MATCH($J374,'1 - Project Details and Scoring'!$B$18:$B$500,0)))&amp;""</f>
        <v/>
      </c>
      <c r="D374" s="181" t="str">
        <f>IF(ISERROR(MATCH($J374,'1 - Project Details and Scoring'!$B$18:$B$500,0)),"",INDEX('1 - Project Details and Scoring'!$D$18:$D$500,MATCH($J374,'1 - Project Details and Scoring'!$B$18:$B$500,0)))&amp;""</f>
        <v/>
      </c>
      <c r="E374" s="49"/>
      <c r="F374" s="63" t="str">
        <f>IF(SUMIF('2 - Planting Details'!$B:$B,B374,'2 - Planting Details'!$X:$X)&gt;0,SUMIF('2 - Planting Details'!$B:$B,$B374,'2 - Planting Details'!$X:$X),"")</f>
        <v/>
      </c>
      <c r="G374" s="49"/>
      <c r="H374" s="49" t="str">
        <f t="shared" si="11"/>
        <v/>
      </c>
      <c r="I374" s="77" t="str">
        <f t="shared" si="12"/>
        <v/>
      </c>
      <c r="J374" s="182">
        <v>361</v>
      </c>
    </row>
    <row r="375" spans="2:10" x14ac:dyDescent="0.25">
      <c r="B375" s="181" t="str">
        <f>IF(ISERROR(MATCH($J375,'1 - Project Details and Scoring'!$B$18:$B$500,0)),"",INDEX('1 - Project Details and Scoring'!$B$18:$B$500,MATCH($J375,'1 - Project Details and Scoring'!$B$18:$B$500,0)))&amp;""</f>
        <v/>
      </c>
      <c r="C375" s="181" t="str">
        <f>IF(ISERROR(MATCH($J375,'1 - Project Details and Scoring'!$B$18:$B$500,0)),"",INDEX('1 - Project Details and Scoring'!$C$18:$C$500,MATCH($J375,'1 - Project Details and Scoring'!$B$18:$B$500,0)))&amp;""</f>
        <v/>
      </c>
      <c r="D375" s="181" t="str">
        <f>IF(ISERROR(MATCH($J375,'1 - Project Details and Scoring'!$B$18:$B$500,0)),"",INDEX('1 - Project Details and Scoring'!$D$18:$D$500,MATCH($J375,'1 - Project Details and Scoring'!$B$18:$B$500,0)))&amp;""</f>
        <v/>
      </c>
      <c r="E375" s="49"/>
      <c r="F375" s="63" t="str">
        <f>IF(SUMIF('2 - Planting Details'!$B:$B,B375,'2 - Planting Details'!$X:$X)&gt;0,SUMIF('2 - Planting Details'!$B:$B,$B375,'2 - Planting Details'!$X:$X),"")</f>
        <v/>
      </c>
      <c r="G375" s="49"/>
      <c r="H375" s="49" t="str">
        <f t="shared" si="11"/>
        <v/>
      </c>
      <c r="I375" s="77" t="str">
        <f t="shared" si="12"/>
        <v/>
      </c>
      <c r="J375" s="182">
        <v>362</v>
      </c>
    </row>
    <row r="376" spans="2:10" x14ac:dyDescent="0.25">
      <c r="B376" s="181" t="str">
        <f>IF(ISERROR(MATCH($J376,'1 - Project Details and Scoring'!$B$18:$B$500,0)),"",INDEX('1 - Project Details and Scoring'!$B$18:$B$500,MATCH($J376,'1 - Project Details and Scoring'!$B$18:$B$500,0)))&amp;""</f>
        <v/>
      </c>
      <c r="C376" s="181" t="str">
        <f>IF(ISERROR(MATCH($J376,'1 - Project Details and Scoring'!$B$18:$B$500,0)),"",INDEX('1 - Project Details and Scoring'!$C$18:$C$500,MATCH($J376,'1 - Project Details and Scoring'!$B$18:$B$500,0)))&amp;""</f>
        <v/>
      </c>
      <c r="D376" s="181" t="str">
        <f>IF(ISERROR(MATCH($J376,'1 - Project Details and Scoring'!$B$18:$B$500,0)),"",INDEX('1 - Project Details and Scoring'!$D$18:$D$500,MATCH($J376,'1 - Project Details and Scoring'!$B$18:$B$500,0)))&amp;""</f>
        <v/>
      </c>
      <c r="E376" s="49"/>
      <c r="F376" s="63" t="str">
        <f>IF(SUMIF('2 - Planting Details'!$B:$B,B376,'2 - Planting Details'!$X:$X)&gt;0,SUMIF('2 - Planting Details'!$B:$B,$B376,'2 - Planting Details'!$X:$X),"")</f>
        <v/>
      </c>
      <c r="G376" s="49"/>
      <c r="H376" s="49" t="str">
        <f t="shared" si="11"/>
        <v/>
      </c>
      <c r="I376" s="77" t="str">
        <f t="shared" si="12"/>
        <v/>
      </c>
      <c r="J376" s="182">
        <v>363</v>
      </c>
    </row>
    <row r="377" spans="2:10" x14ac:dyDescent="0.25">
      <c r="B377" s="181" t="str">
        <f>IF(ISERROR(MATCH($J377,'1 - Project Details and Scoring'!$B$18:$B$500,0)),"",INDEX('1 - Project Details and Scoring'!$B$18:$B$500,MATCH($J377,'1 - Project Details and Scoring'!$B$18:$B$500,0)))&amp;""</f>
        <v/>
      </c>
      <c r="C377" s="181" t="str">
        <f>IF(ISERROR(MATCH($J377,'1 - Project Details and Scoring'!$B$18:$B$500,0)),"",INDEX('1 - Project Details and Scoring'!$C$18:$C$500,MATCH($J377,'1 - Project Details and Scoring'!$B$18:$B$500,0)))&amp;""</f>
        <v/>
      </c>
      <c r="D377" s="181" t="str">
        <f>IF(ISERROR(MATCH($J377,'1 - Project Details and Scoring'!$B$18:$B$500,0)),"",INDEX('1 - Project Details and Scoring'!$D$18:$D$500,MATCH($J377,'1 - Project Details and Scoring'!$B$18:$B$500,0)))&amp;""</f>
        <v/>
      </c>
      <c r="E377" s="49"/>
      <c r="F377" s="63" t="str">
        <f>IF(SUMIF('2 - Planting Details'!$B:$B,B377,'2 - Planting Details'!$X:$X)&gt;0,SUMIF('2 - Planting Details'!$B:$B,$B377,'2 - Planting Details'!$X:$X),"")</f>
        <v/>
      </c>
      <c r="G377" s="49"/>
      <c r="H377" s="49" t="str">
        <f t="shared" si="11"/>
        <v/>
      </c>
      <c r="I377" s="77" t="str">
        <f t="shared" si="12"/>
        <v/>
      </c>
      <c r="J377" s="182">
        <v>364</v>
      </c>
    </row>
    <row r="378" spans="2:10" x14ac:dyDescent="0.25">
      <c r="B378" s="181" t="str">
        <f>IF(ISERROR(MATCH($J378,'1 - Project Details and Scoring'!$B$18:$B$500,0)),"",INDEX('1 - Project Details and Scoring'!$B$18:$B$500,MATCH($J378,'1 - Project Details and Scoring'!$B$18:$B$500,0)))&amp;""</f>
        <v/>
      </c>
      <c r="C378" s="181" t="str">
        <f>IF(ISERROR(MATCH($J378,'1 - Project Details and Scoring'!$B$18:$B$500,0)),"",INDEX('1 - Project Details and Scoring'!$C$18:$C$500,MATCH($J378,'1 - Project Details and Scoring'!$B$18:$B$500,0)))&amp;""</f>
        <v/>
      </c>
      <c r="D378" s="181" t="str">
        <f>IF(ISERROR(MATCH($J378,'1 - Project Details and Scoring'!$B$18:$B$500,0)),"",INDEX('1 - Project Details and Scoring'!$D$18:$D$500,MATCH($J378,'1 - Project Details and Scoring'!$B$18:$B$500,0)))&amp;""</f>
        <v/>
      </c>
      <c r="E378" s="49"/>
      <c r="F378" s="63" t="str">
        <f>IF(SUMIF('2 - Planting Details'!$B:$B,B378,'2 - Planting Details'!$X:$X)&gt;0,SUMIF('2 - Planting Details'!$B:$B,$B378,'2 - Planting Details'!$X:$X),"")</f>
        <v/>
      </c>
      <c r="G378" s="49"/>
      <c r="H378" s="49" t="str">
        <f t="shared" si="11"/>
        <v/>
      </c>
      <c r="I378" s="77" t="str">
        <f t="shared" si="12"/>
        <v/>
      </c>
      <c r="J378" s="182">
        <v>365</v>
      </c>
    </row>
    <row r="379" spans="2:10" x14ac:dyDescent="0.25">
      <c r="B379" s="181" t="str">
        <f>IF(ISERROR(MATCH($J379,'1 - Project Details and Scoring'!$B$18:$B$500,0)),"",INDEX('1 - Project Details and Scoring'!$B$18:$B$500,MATCH($J379,'1 - Project Details and Scoring'!$B$18:$B$500,0)))&amp;""</f>
        <v/>
      </c>
      <c r="C379" s="181" t="str">
        <f>IF(ISERROR(MATCH($J379,'1 - Project Details and Scoring'!$B$18:$B$500,0)),"",INDEX('1 - Project Details and Scoring'!$C$18:$C$500,MATCH($J379,'1 - Project Details and Scoring'!$B$18:$B$500,0)))&amp;""</f>
        <v/>
      </c>
      <c r="D379" s="181" t="str">
        <f>IF(ISERROR(MATCH($J379,'1 - Project Details and Scoring'!$B$18:$B$500,0)),"",INDEX('1 - Project Details and Scoring'!$D$18:$D$500,MATCH($J379,'1 - Project Details and Scoring'!$B$18:$B$500,0)))&amp;""</f>
        <v/>
      </c>
      <c r="E379" s="49"/>
      <c r="F379" s="63" t="str">
        <f>IF(SUMIF('2 - Planting Details'!$B:$B,B379,'2 - Planting Details'!$X:$X)&gt;0,SUMIF('2 - Planting Details'!$B:$B,$B379,'2 - Planting Details'!$X:$X),"")</f>
        <v/>
      </c>
      <c r="G379" s="49"/>
      <c r="H379" s="49" t="str">
        <f t="shared" si="11"/>
        <v/>
      </c>
      <c r="I379" s="77" t="str">
        <f t="shared" si="12"/>
        <v/>
      </c>
      <c r="J379" s="182">
        <v>366</v>
      </c>
    </row>
    <row r="380" spans="2:10" x14ac:dyDescent="0.25">
      <c r="B380" s="181" t="str">
        <f>IF(ISERROR(MATCH($J380,'1 - Project Details and Scoring'!$B$18:$B$500,0)),"",INDEX('1 - Project Details and Scoring'!$B$18:$B$500,MATCH($J380,'1 - Project Details and Scoring'!$B$18:$B$500,0)))&amp;""</f>
        <v/>
      </c>
      <c r="C380" s="181" t="str">
        <f>IF(ISERROR(MATCH($J380,'1 - Project Details and Scoring'!$B$18:$B$500,0)),"",INDEX('1 - Project Details and Scoring'!$C$18:$C$500,MATCH($J380,'1 - Project Details and Scoring'!$B$18:$B$500,0)))&amp;""</f>
        <v/>
      </c>
      <c r="D380" s="181" t="str">
        <f>IF(ISERROR(MATCH($J380,'1 - Project Details and Scoring'!$B$18:$B$500,0)),"",INDEX('1 - Project Details and Scoring'!$D$18:$D$500,MATCH($J380,'1 - Project Details and Scoring'!$B$18:$B$500,0)))&amp;""</f>
        <v/>
      </c>
      <c r="E380" s="49"/>
      <c r="F380" s="63" t="str">
        <f>IF(SUMIF('2 - Planting Details'!$B:$B,B380,'2 - Planting Details'!$X:$X)&gt;0,SUMIF('2 - Planting Details'!$B:$B,$B380,'2 - Planting Details'!$X:$X),"")</f>
        <v/>
      </c>
      <c r="G380" s="49"/>
      <c r="H380" s="49" t="str">
        <f t="shared" si="11"/>
        <v/>
      </c>
      <c r="I380" s="77" t="str">
        <f t="shared" si="12"/>
        <v/>
      </c>
      <c r="J380" s="182">
        <v>367</v>
      </c>
    </row>
    <row r="381" spans="2:10" x14ac:dyDescent="0.25">
      <c r="B381" s="181" t="str">
        <f>IF(ISERROR(MATCH($J381,'1 - Project Details and Scoring'!$B$18:$B$500,0)),"",INDEX('1 - Project Details and Scoring'!$B$18:$B$500,MATCH($J381,'1 - Project Details and Scoring'!$B$18:$B$500,0)))&amp;""</f>
        <v/>
      </c>
      <c r="C381" s="181" t="str">
        <f>IF(ISERROR(MATCH($J381,'1 - Project Details and Scoring'!$B$18:$B$500,0)),"",INDEX('1 - Project Details and Scoring'!$C$18:$C$500,MATCH($J381,'1 - Project Details and Scoring'!$B$18:$B$500,0)))&amp;""</f>
        <v/>
      </c>
      <c r="D381" s="181" t="str">
        <f>IF(ISERROR(MATCH($J381,'1 - Project Details and Scoring'!$B$18:$B$500,0)),"",INDEX('1 - Project Details and Scoring'!$D$18:$D$500,MATCH($J381,'1 - Project Details and Scoring'!$B$18:$B$500,0)))&amp;""</f>
        <v/>
      </c>
      <c r="E381" s="49"/>
      <c r="F381" s="63" t="str">
        <f>IF(SUMIF('2 - Planting Details'!$B:$B,B381,'2 - Planting Details'!$X:$X)&gt;0,SUMIF('2 - Planting Details'!$B:$B,$B381,'2 - Planting Details'!$X:$X),"")</f>
        <v/>
      </c>
      <c r="G381" s="49"/>
      <c r="H381" s="49" t="str">
        <f t="shared" si="11"/>
        <v/>
      </c>
      <c r="I381" s="77" t="str">
        <f t="shared" si="12"/>
        <v/>
      </c>
      <c r="J381" s="182">
        <v>368</v>
      </c>
    </row>
    <row r="382" spans="2:10" x14ac:dyDescent="0.25">
      <c r="B382" s="181" t="str">
        <f>IF(ISERROR(MATCH($J382,'1 - Project Details and Scoring'!$B$18:$B$500,0)),"",INDEX('1 - Project Details and Scoring'!$B$18:$B$500,MATCH($J382,'1 - Project Details and Scoring'!$B$18:$B$500,0)))&amp;""</f>
        <v/>
      </c>
      <c r="C382" s="181" t="str">
        <f>IF(ISERROR(MATCH($J382,'1 - Project Details and Scoring'!$B$18:$B$500,0)),"",INDEX('1 - Project Details and Scoring'!$C$18:$C$500,MATCH($J382,'1 - Project Details and Scoring'!$B$18:$B$500,0)))&amp;""</f>
        <v/>
      </c>
      <c r="D382" s="181" t="str">
        <f>IF(ISERROR(MATCH($J382,'1 - Project Details and Scoring'!$B$18:$B$500,0)),"",INDEX('1 - Project Details and Scoring'!$D$18:$D$500,MATCH($J382,'1 - Project Details and Scoring'!$B$18:$B$500,0)))&amp;""</f>
        <v/>
      </c>
      <c r="E382" s="49"/>
      <c r="F382" s="63" t="str">
        <f>IF(SUMIF('2 - Planting Details'!$B:$B,B382,'2 - Planting Details'!$X:$X)&gt;0,SUMIF('2 - Planting Details'!$B:$B,$B382,'2 - Planting Details'!$X:$X),"")</f>
        <v/>
      </c>
      <c r="G382" s="49"/>
      <c r="H382" s="49" t="str">
        <f t="shared" si="11"/>
        <v/>
      </c>
      <c r="I382" s="77" t="str">
        <f t="shared" si="12"/>
        <v/>
      </c>
      <c r="J382" s="182">
        <v>369</v>
      </c>
    </row>
    <row r="383" spans="2:10" x14ac:dyDescent="0.25">
      <c r="B383" s="181" t="str">
        <f>IF(ISERROR(MATCH($J383,'1 - Project Details and Scoring'!$B$18:$B$500,0)),"",INDEX('1 - Project Details and Scoring'!$B$18:$B$500,MATCH($J383,'1 - Project Details and Scoring'!$B$18:$B$500,0)))&amp;""</f>
        <v/>
      </c>
      <c r="C383" s="181" t="str">
        <f>IF(ISERROR(MATCH($J383,'1 - Project Details and Scoring'!$B$18:$B$500,0)),"",INDEX('1 - Project Details and Scoring'!$C$18:$C$500,MATCH($J383,'1 - Project Details and Scoring'!$B$18:$B$500,0)))&amp;""</f>
        <v/>
      </c>
      <c r="D383" s="181" t="str">
        <f>IF(ISERROR(MATCH($J383,'1 - Project Details and Scoring'!$B$18:$B$500,0)),"",INDEX('1 - Project Details and Scoring'!$D$18:$D$500,MATCH($J383,'1 - Project Details and Scoring'!$B$18:$B$500,0)))&amp;""</f>
        <v/>
      </c>
      <c r="E383" s="49"/>
      <c r="F383" s="63" t="str">
        <f>IF(SUMIF('2 - Planting Details'!$B:$B,B383,'2 - Planting Details'!$X:$X)&gt;0,SUMIF('2 - Planting Details'!$B:$B,$B383,'2 - Planting Details'!$X:$X),"")</f>
        <v/>
      </c>
      <c r="G383" s="49"/>
      <c r="H383" s="49" t="str">
        <f t="shared" si="11"/>
        <v/>
      </c>
      <c r="I383" s="77" t="str">
        <f t="shared" si="12"/>
        <v/>
      </c>
      <c r="J383" s="182">
        <v>370</v>
      </c>
    </row>
    <row r="384" spans="2:10" x14ac:dyDescent="0.25">
      <c r="B384" s="181" t="str">
        <f>IF(ISERROR(MATCH($J384,'1 - Project Details and Scoring'!$B$18:$B$500,0)),"",INDEX('1 - Project Details and Scoring'!$B$18:$B$500,MATCH($J384,'1 - Project Details and Scoring'!$B$18:$B$500,0)))&amp;""</f>
        <v/>
      </c>
      <c r="C384" s="181" t="str">
        <f>IF(ISERROR(MATCH($J384,'1 - Project Details and Scoring'!$B$18:$B$500,0)),"",INDEX('1 - Project Details and Scoring'!$C$18:$C$500,MATCH($J384,'1 - Project Details and Scoring'!$B$18:$B$500,0)))&amp;""</f>
        <v/>
      </c>
      <c r="D384" s="181" t="str">
        <f>IF(ISERROR(MATCH($J384,'1 - Project Details and Scoring'!$B$18:$B$500,0)),"",INDEX('1 - Project Details and Scoring'!$D$18:$D$500,MATCH($J384,'1 - Project Details and Scoring'!$B$18:$B$500,0)))&amp;""</f>
        <v/>
      </c>
      <c r="E384" s="49"/>
      <c r="F384" s="63" t="str">
        <f>IF(SUMIF('2 - Planting Details'!$B:$B,B384,'2 - Planting Details'!$X:$X)&gt;0,SUMIF('2 - Planting Details'!$B:$B,$B384,'2 - Planting Details'!$X:$X),"")</f>
        <v/>
      </c>
      <c r="G384" s="49"/>
      <c r="H384" s="49" t="str">
        <f t="shared" si="11"/>
        <v/>
      </c>
      <c r="I384" s="77" t="str">
        <f t="shared" si="12"/>
        <v/>
      </c>
      <c r="J384" s="182">
        <v>371</v>
      </c>
    </row>
    <row r="385" spans="2:10" x14ac:dyDescent="0.25">
      <c r="B385" s="181" t="str">
        <f>IF(ISERROR(MATCH($J385,'1 - Project Details and Scoring'!$B$18:$B$500,0)),"",INDEX('1 - Project Details and Scoring'!$B$18:$B$500,MATCH($J385,'1 - Project Details and Scoring'!$B$18:$B$500,0)))&amp;""</f>
        <v/>
      </c>
      <c r="C385" s="181" t="str">
        <f>IF(ISERROR(MATCH($J385,'1 - Project Details and Scoring'!$B$18:$B$500,0)),"",INDEX('1 - Project Details and Scoring'!$C$18:$C$500,MATCH($J385,'1 - Project Details and Scoring'!$B$18:$B$500,0)))&amp;""</f>
        <v/>
      </c>
      <c r="D385" s="181" t="str">
        <f>IF(ISERROR(MATCH($J385,'1 - Project Details and Scoring'!$B$18:$B$500,0)),"",INDEX('1 - Project Details and Scoring'!$D$18:$D$500,MATCH($J385,'1 - Project Details and Scoring'!$B$18:$B$500,0)))&amp;""</f>
        <v/>
      </c>
      <c r="E385" s="49"/>
      <c r="F385" s="63" t="str">
        <f>IF(SUMIF('2 - Planting Details'!$B:$B,B385,'2 - Planting Details'!$X:$X)&gt;0,SUMIF('2 - Planting Details'!$B:$B,$B385,'2 - Planting Details'!$X:$X),"")</f>
        <v/>
      </c>
      <c r="G385" s="49"/>
      <c r="H385" s="49" t="str">
        <f t="shared" si="11"/>
        <v/>
      </c>
      <c r="I385" s="77" t="str">
        <f t="shared" si="12"/>
        <v/>
      </c>
      <c r="J385" s="182">
        <v>372</v>
      </c>
    </row>
    <row r="386" spans="2:10" x14ac:dyDescent="0.25">
      <c r="B386" s="181" t="str">
        <f>IF(ISERROR(MATCH($J386,'1 - Project Details and Scoring'!$B$18:$B$500,0)),"",INDEX('1 - Project Details and Scoring'!$B$18:$B$500,MATCH($J386,'1 - Project Details and Scoring'!$B$18:$B$500,0)))&amp;""</f>
        <v/>
      </c>
      <c r="C386" s="181" t="str">
        <f>IF(ISERROR(MATCH($J386,'1 - Project Details and Scoring'!$B$18:$B$500,0)),"",INDEX('1 - Project Details and Scoring'!$C$18:$C$500,MATCH($J386,'1 - Project Details and Scoring'!$B$18:$B$500,0)))&amp;""</f>
        <v/>
      </c>
      <c r="D386" s="181" t="str">
        <f>IF(ISERROR(MATCH($J386,'1 - Project Details and Scoring'!$B$18:$B$500,0)),"",INDEX('1 - Project Details and Scoring'!$D$18:$D$500,MATCH($J386,'1 - Project Details and Scoring'!$B$18:$B$500,0)))&amp;""</f>
        <v/>
      </c>
      <c r="E386" s="49"/>
      <c r="F386" s="63" t="str">
        <f>IF(SUMIF('2 - Planting Details'!$B:$B,B386,'2 - Planting Details'!$X:$X)&gt;0,SUMIF('2 - Planting Details'!$B:$B,$B386,'2 - Planting Details'!$X:$X),"")</f>
        <v/>
      </c>
      <c r="G386" s="49"/>
      <c r="H386" s="49" t="str">
        <f t="shared" si="11"/>
        <v/>
      </c>
      <c r="I386" s="77" t="str">
        <f t="shared" si="12"/>
        <v/>
      </c>
      <c r="J386" s="182">
        <v>373</v>
      </c>
    </row>
    <row r="387" spans="2:10" x14ac:dyDescent="0.25">
      <c r="B387" s="181" t="str">
        <f>IF(ISERROR(MATCH($J387,'1 - Project Details and Scoring'!$B$18:$B$500,0)),"",INDEX('1 - Project Details and Scoring'!$B$18:$B$500,MATCH($J387,'1 - Project Details and Scoring'!$B$18:$B$500,0)))&amp;""</f>
        <v/>
      </c>
      <c r="C387" s="181" t="str">
        <f>IF(ISERROR(MATCH($J387,'1 - Project Details and Scoring'!$B$18:$B$500,0)),"",INDEX('1 - Project Details and Scoring'!$C$18:$C$500,MATCH($J387,'1 - Project Details and Scoring'!$B$18:$B$500,0)))&amp;""</f>
        <v/>
      </c>
      <c r="D387" s="181" t="str">
        <f>IF(ISERROR(MATCH($J387,'1 - Project Details and Scoring'!$B$18:$B$500,0)),"",INDEX('1 - Project Details and Scoring'!$D$18:$D$500,MATCH($J387,'1 - Project Details and Scoring'!$B$18:$B$500,0)))&amp;""</f>
        <v/>
      </c>
      <c r="E387" s="49"/>
      <c r="F387" s="63" t="str">
        <f>IF(SUMIF('2 - Planting Details'!$B:$B,B387,'2 - Planting Details'!$X:$X)&gt;0,SUMIF('2 - Planting Details'!$B:$B,$B387,'2 - Planting Details'!$X:$X),"")</f>
        <v/>
      </c>
      <c r="G387" s="49"/>
      <c r="H387" s="49" t="str">
        <f t="shared" si="11"/>
        <v/>
      </c>
      <c r="I387" s="77" t="str">
        <f t="shared" si="12"/>
        <v/>
      </c>
      <c r="J387" s="182">
        <v>374</v>
      </c>
    </row>
    <row r="388" spans="2:10" x14ac:dyDescent="0.25">
      <c r="B388" s="181" t="str">
        <f>IF(ISERROR(MATCH($J388,'1 - Project Details and Scoring'!$B$18:$B$500,0)),"",INDEX('1 - Project Details and Scoring'!$B$18:$B$500,MATCH($J388,'1 - Project Details and Scoring'!$B$18:$B$500,0)))&amp;""</f>
        <v/>
      </c>
      <c r="C388" s="181" t="str">
        <f>IF(ISERROR(MATCH($J388,'1 - Project Details and Scoring'!$B$18:$B$500,0)),"",INDEX('1 - Project Details and Scoring'!$C$18:$C$500,MATCH($J388,'1 - Project Details and Scoring'!$B$18:$B$500,0)))&amp;""</f>
        <v/>
      </c>
      <c r="D388" s="181" t="str">
        <f>IF(ISERROR(MATCH($J388,'1 - Project Details and Scoring'!$B$18:$B$500,0)),"",INDEX('1 - Project Details and Scoring'!$D$18:$D$500,MATCH($J388,'1 - Project Details and Scoring'!$B$18:$B$500,0)))&amp;""</f>
        <v/>
      </c>
      <c r="E388" s="49"/>
      <c r="F388" s="63" t="str">
        <f>IF(SUMIF('2 - Planting Details'!$B:$B,B388,'2 - Planting Details'!$X:$X)&gt;0,SUMIF('2 - Planting Details'!$B:$B,$B388,'2 - Planting Details'!$X:$X),"")</f>
        <v/>
      </c>
      <c r="G388" s="49"/>
      <c r="H388" s="49" t="str">
        <f t="shared" si="11"/>
        <v/>
      </c>
      <c r="I388" s="77" t="str">
        <f t="shared" si="12"/>
        <v/>
      </c>
      <c r="J388" s="182">
        <v>375</v>
      </c>
    </row>
    <row r="389" spans="2:10" x14ac:dyDescent="0.25">
      <c r="B389" s="181" t="str">
        <f>IF(ISERROR(MATCH($J389,'1 - Project Details and Scoring'!$B$18:$B$500,0)),"",INDEX('1 - Project Details and Scoring'!$B$18:$B$500,MATCH($J389,'1 - Project Details and Scoring'!$B$18:$B$500,0)))&amp;""</f>
        <v/>
      </c>
      <c r="C389" s="181" t="str">
        <f>IF(ISERROR(MATCH($J389,'1 - Project Details and Scoring'!$B$18:$B$500,0)),"",INDEX('1 - Project Details and Scoring'!$C$18:$C$500,MATCH($J389,'1 - Project Details and Scoring'!$B$18:$B$500,0)))&amp;""</f>
        <v/>
      </c>
      <c r="D389" s="181" t="str">
        <f>IF(ISERROR(MATCH($J389,'1 - Project Details and Scoring'!$B$18:$B$500,0)),"",INDEX('1 - Project Details and Scoring'!$D$18:$D$500,MATCH($J389,'1 - Project Details and Scoring'!$B$18:$B$500,0)))&amp;""</f>
        <v/>
      </c>
      <c r="E389" s="49"/>
      <c r="F389" s="63" t="str">
        <f>IF(SUMIF('2 - Planting Details'!$B:$B,B389,'2 - Planting Details'!$X:$X)&gt;0,SUMIF('2 - Planting Details'!$B:$B,$B389,'2 - Planting Details'!$X:$X),"")</f>
        <v/>
      </c>
      <c r="G389" s="49"/>
      <c r="H389" s="49" t="str">
        <f t="shared" si="11"/>
        <v/>
      </c>
      <c r="I389" s="77" t="str">
        <f t="shared" si="12"/>
        <v/>
      </c>
      <c r="J389" s="182">
        <v>376</v>
      </c>
    </row>
    <row r="390" spans="2:10" x14ac:dyDescent="0.25">
      <c r="B390" s="181" t="str">
        <f>IF(ISERROR(MATCH($J390,'1 - Project Details and Scoring'!$B$18:$B$500,0)),"",INDEX('1 - Project Details and Scoring'!$B$18:$B$500,MATCH($J390,'1 - Project Details and Scoring'!$B$18:$B$500,0)))&amp;""</f>
        <v/>
      </c>
      <c r="C390" s="181" t="str">
        <f>IF(ISERROR(MATCH($J390,'1 - Project Details and Scoring'!$B$18:$B$500,0)),"",INDEX('1 - Project Details and Scoring'!$C$18:$C$500,MATCH($J390,'1 - Project Details and Scoring'!$B$18:$B$500,0)))&amp;""</f>
        <v/>
      </c>
      <c r="D390" s="181" t="str">
        <f>IF(ISERROR(MATCH($J390,'1 - Project Details and Scoring'!$B$18:$B$500,0)),"",INDEX('1 - Project Details and Scoring'!$D$18:$D$500,MATCH($J390,'1 - Project Details and Scoring'!$B$18:$B$500,0)))&amp;""</f>
        <v/>
      </c>
      <c r="E390" s="49"/>
      <c r="F390" s="63" t="str">
        <f>IF(SUMIF('2 - Planting Details'!$B:$B,B390,'2 - Planting Details'!$X:$X)&gt;0,SUMIF('2 - Planting Details'!$B:$B,$B390,'2 - Planting Details'!$X:$X),"")</f>
        <v/>
      </c>
      <c r="G390" s="49"/>
      <c r="H390" s="49" t="str">
        <f t="shared" si="11"/>
        <v/>
      </c>
      <c r="I390" s="77" t="str">
        <f t="shared" si="12"/>
        <v/>
      </c>
      <c r="J390" s="182">
        <v>377</v>
      </c>
    </row>
    <row r="391" spans="2:10" x14ac:dyDescent="0.25">
      <c r="B391" s="181" t="str">
        <f>IF(ISERROR(MATCH($J391,'1 - Project Details and Scoring'!$B$18:$B$500,0)),"",INDEX('1 - Project Details and Scoring'!$B$18:$B$500,MATCH($J391,'1 - Project Details and Scoring'!$B$18:$B$500,0)))&amp;""</f>
        <v/>
      </c>
      <c r="C391" s="181" t="str">
        <f>IF(ISERROR(MATCH($J391,'1 - Project Details and Scoring'!$B$18:$B$500,0)),"",INDEX('1 - Project Details and Scoring'!$C$18:$C$500,MATCH($J391,'1 - Project Details and Scoring'!$B$18:$B$500,0)))&amp;""</f>
        <v/>
      </c>
      <c r="D391" s="181" t="str">
        <f>IF(ISERROR(MATCH($J391,'1 - Project Details and Scoring'!$B$18:$B$500,0)),"",INDEX('1 - Project Details and Scoring'!$D$18:$D$500,MATCH($J391,'1 - Project Details and Scoring'!$B$18:$B$500,0)))&amp;""</f>
        <v/>
      </c>
      <c r="E391" s="49"/>
      <c r="F391" s="63" t="str">
        <f>IF(SUMIF('2 - Planting Details'!$B:$B,B391,'2 - Planting Details'!$X:$X)&gt;0,SUMIF('2 - Planting Details'!$B:$B,$B391,'2 - Planting Details'!$X:$X),"")</f>
        <v/>
      </c>
      <c r="G391" s="49"/>
      <c r="H391" s="49" t="str">
        <f t="shared" si="11"/>
        <v/>
      </c>
      <c r="I391" s="77" t="str">
        <f t="shared" si="12"/>
        <v/>
      </c>
      <c r="J391" s="182">
        <v>378</v>
      </c>
    </row>
    <row r="392" spans="2:10" x14ac:dyDescent="0.25">
      <c r="B392" s="181" t="str">
        <f>IF(ISERROR(MATCH($J392,'1 - Project Details and Scoring'!$B$18:$B$500,0)),"",INDEX('1 - Project Details and Scoring'!$B$18:$B$500,MATCH($J392,'1 - Project Details and Scoring'!$B$18:$B$500,0)))&amp;""</f>
        <v/>
      </c>
      <c r="C392" s="181" t="str">
        <f>IF(ISERROR(MATCH($J392,'1 - Project Details and Scoring'!$B$18:$B$500,0)),"",INDEX('1 - Project Details and Scoring'!$C$18:$C$500,MATCH($J392,'1 - Project Details and Scoring'!$B$18:$B$500,0)))&amp;""</f>
        <v/>
      </c>
      <c r="D392" s="181" t="str">
        <f>IF(ISERROR(MATCH($J392,'1 - Project Details and Scoring'!$B$18:$B$500,0)),"",INDEX('1 - Project Details and Scoring'!$D$18:$D$500,MATCH($J392,'1 - Project Details and Scoring'!$B$18:$B$500,0)))&amp;""</f>
        <v/>
      </c>
      <c r="E392" s="49"/>
      <c r="F392" s="63" t="str">
        <f>IF(SUMIF('2 - Planting Details'!$B:$B,B392,'2 - Planting Details'!$X:$X)&gt;0,SUMIF('2 - Planting Details'!$B:$B,$B392,'2 - Planting Details'!$X:$X),"")</f>
        <v/>
      </c>
      <c r="G392" s="49"/>
      <c r="H392" s="49" t="str">
        <f t="shared" si="11"/>
        <v/>
      </c>
      <c r="I392" s="77" t="str">
        <f t="shared" si="12"/>
        <v/>
      </c>
      <c r="J392" s="182">
        <v>379</v>
      </c>
    </row>
    <row r="393" spans="2:10" x14ac:dyDescent="0.25">
      <c r="B393" s="181" t="str">
        <f>IF(ISERROR(MATCH($J393,'1 - Project Details and Scoring'!$B$18:$B$500,0)),"",INDEX('1 - Project Details and Scoring'!$B$18:$B$500,MATCH($J393,'1 - Project Details and Scoring'!$B$18:$B$500,0)))&amp;""</f>
        <v/>
      </c>
      <c r="C393" s="181" t="str">
        <f>IF(ISERROR(MATCH($J393,'1 - Project Details and Scoring'!$B$18:$B$500,0)),"",INDEX('1 - Project Details and Scoring'!$C$18:$C$500,MATCH($J393,'1 - Project Details and Scoring'!$B$18:$B$500,0)))&amp;""</f>
        <v/>
      </c>
      <c r="D393" s="181" t="str">
        <f>IF(ISERROR(MATCH($J393,'1 - Project Details and Scoring'!$B$18:$B$500,0)),"",INDEX('1 - Project Details and Scoring'!$D$18:$D$500,MATCH($J393,'1 - Project Details and Scoring'!$B$18:$B$500,0)))&amp;""</f>
        <v/>
      </c>
      <c r="E393" s="49"/>
      <c r="F393" s="63" t="str">
        <f>IF(SUMIF('2 - Planting Details'!$B:$B,B393,'2 - Planting Details'!$X:$X)&gt;0,SUMIF('2 - Planting Details'!$B:$B,$B393,'2 - Planting Details'!$X:$X),"")</f>
        <v/>
      </c>
      <c r="G393" s="49"/>
      <c r="H393" s="49" t="str">
        <f t="shared" si="11"/>
        <v/>
      </c>
      <c r="I393" s="77" t="str">
        <f t="shared" si="12"/>
        <v/>
      </c>
      <c r="J393" s="182">
        <v>380</v>
      </c>
    </row>
    <row r="394" spans="2:10" x14ac:dyDescent="0.25">
      <c r="B394" s="181" t="str">
        <f>IF(ISERROR(MATCH($J394,'1 - Project Details and Scoring'!$B$18:$B$500,0)),"",INDEX('1 - Project Details and Scoring'!$B$18:$B$500,MATCH($J394,'1 - Project Details and Scoring'!$B$18:$B$500,0)))&amp;""</f>
        <v/>
      </c>
      <c r="C394" s="181" t="str">
        <f>IF(ISERROR(MATCH($J394,'1 - Project Details and Scoring'!$B$18:$B$500,0)),"",INDEX('1 - Project Details and Scoring'!$C$18:$C$500,MATCH($J394,'1 - Project Details and Scoring'!$B$18:$B$500,0)))&amp;""</f>
        <v/>
      </c>
      <c r="D394" s="181" t="str">
        <f>IF(ISERROR(MATCH($J394,'1 - Project Details and Scoring'!$B$18:$B$500,0)),"",INDEX('1 - Project Details and Scoring'!$D$18:$D$500,MATCH($J394,'1 - Project Details and Scoring'!$B$18:$B$500,0)))&amp;""</f>
        <v/>
      </c>
      <c r="E394" s="49"/>
      <c r="F394" s="63" t="str">
        <f>IF(SUMIF('2 - Planting Details'!$B:$B,B394,'2 - Planting Details'!$X:$X)&gt;0,SUMIF('2 - Planting Details'!$B:$B,$B394,'2 - Planting Details'!$X:$X),"")</f>
        <v/>
      </c>
      <c r="G394" s="49"/>
      <c r="H394" s="49" t="str">
        <f t="shared" si="11"/>
        <v/>
      </c>
      <c r="I394" s="77" t="str">
        <f t="shared" si="12"/>
        <v/>
      </c>
      <c r="J394" s="182">
        <v>381</v>
      </c>
    </row>
    <row r="395" spans="2:10" x14ac:dyDescent="0.25">
      <c r="B395" s="181" t="str">
        <f>IF(ISERROR(MATCH($J395,'1 - Project Details and Scoring'!$B$18:$B$500,0)),"",INDEX('1 - Project Details and Scoring'!$B$18:$B$500,MATCH($J395,'1 - Project Details and Scoring'!$B$18:$B$500,0)))&amp;""</f>
        <v/>
      </c>
      <c r="C395" s="181" t="str">
        <f>IF(ISERROR(MATCH($J395,'1 - Project Details and Scoring'!$B$18:$B$500,0)),"",INDEX('1 - Project Details and Scoring'!$C$18:$C$500,MATCH($J395,'1 - Project Details and Scoring'!$B$18:$B$500,0)))&amp;""</f>
        <v/>
      </c>
      <c r="D395" s="181" t="str">
        <f>IF(ISERROR(MATCH($J395,'1 - Project Details and Scoring'!$B$18:$B$500,0)),"",INDEX('1 - Project Details and Scoring'!$D$18:$D$500,MATCH($J395,'1 - Project Details and Scoring'!$B$18:$B$500,0)))&amp;""</f>
        <v/>
      </c>
      <c r="E395" s="49"/>
      <c r="F395" s="63" t="str">
        <f>IF(SUMIF('2 - Planting Details'!$B:$B,B395,'2 - Planting Details'!$X:$X)&gt;0,SUMIF('2 - Planting Details'!$B:$B,$B395,'2 - Planting Details'!$X:$X),"")</f>
        <v/>
      </c>
      <c r="G395" s="49"/>
      <c r="H395" s="49" t="str">
        <f t="shared" si="11"/>
        <v/>
      </c>
      <c r="I395" s="77" t="str">
        <f t="shared" si="12"/>
        <v/>
      </c>
      <c r="J395" s="182">
        <v>382</v>
      </c>
    </row>
    <row r="396" spans="2:10" x14ac:dyDescent="0.25">
      <c r="B396" s="181" t="str">
        <f>IF(ISERROR(MATCH($J396,'1 - Project Details and Scoring'!$B$18:$B$500,0)),"",INDEX('1 - Project Details and Scoring'!$B$18:$B$500,MATCH($J396,'1 - Project Details and Scoring'!$B$18:$B$500,0)))&amp;""</f>
        <v/>
      </c>
      <c r="C396" s="181" t="str">
        <f>IF(ISERROR(MATCH($J396,'1 - Project Details and Scoring'!$B$18:$B$500,0)),"",INDEX('1 - Project Details and Scoring'!$C$18:$C$500,MATCH($J396,'1 - Project Details and Scoring'!$B$18:$B$500,0)))&amp;""</f>
        <v/>
      </c>
      <c r="D396" s="181" t="str">
        <f>IF(ISERROR(MATCH($J396,'1 - Project Details and Scoring'!$B$18:$B$500,0)),"",INDEX('1 - Project Details and Scoring'!$D$18:$D$500,MATCH($J396,'1 - Project Details and Scoring'!$B$18:$B$500,0)))&amp;""</f>
        <v/>
      </c>
      <c r="E396" s="49"/>
      <c r="F396" s="63" t="str">
        <f>IF(SUMIF('2 - Planting Details'!$B:$B,B396,'2 - Planting Details'!$X:$X)&gt;0,SUMIF('2 - Planting Details'!$B:$B,$B396,'2 - Planting Details'!$X:$X),"")</f>
        <v/>
      </c>
      <c r="G396" s="49"/>
      <c r="H396" s="49" t="str">
        <f t="shared" si="11"/>
        <v/>
      </c>
      <c r="I396" s="77" t="str">
        <f t="shared" si="12"/>
        <v/>
      </c>
      <c r="J396" s="182">
        <v>383</v>
      </c>
    </row>
    <row r="397" spans="2:10" x14ac:dyDescent="0.25">
      <c r="B397" s="181" t="str">
        <f>IF(ISERROR(MATCH($J397,'1 - Project Details and Scoring'!$B$18:$B$500,0)),"",INDEX('1 - Project Details and Scoring'!$B$18:$B$500,MATCH($J397,'1 - Project Details and Scoring'!$B$18:$B$500,0)))&amp;""</f>
        <v/>
      </c>
      <c r="C397" s="181" t="str">
        <f>IF(ISERROR(MATCH($J397,'1 - Project Details and Scoring'!$B$18:$B$500,0)),"",INDEX('1 - Project Details and Scoring'!$C$18:$C$500,MATCH($J397,'1 - Project Details and Scoring'!$B$18:$B$500,0)))&amp;""</f>
        <v/>
      </c>
      <c r="D397" s="181" t="str">
        <f>IF(ISERROR(MATCH($J397,'1 - Project Details and Scoring'!$B$18:$B$500,0)),"",INDEX('1 - Project Details and Scoring'!$D$18:$D$500,MATCH($J397,'1 - Project Details and Scoring'!$B$18:$B$500,0)))&amp;""</f>
        <v/>
      </c>
      <c r="E397" s="49"/>
      <c r="F397" s="63" t="str">
        <f>IF(SUMIF('2 - Planting Details'!$B:$B,B397,'2 - Planting Details'!$X:$X)&gt;0,SUMIF('2 - Planting Details'!$B:$B,$B397,'2 - Planting Details'!$X:$X),"")</f>
        <v/>
      </c>
      <c r="G397" s="49"/>
      <c r="H397" s="49" t="str">
        <f t="shared" si="11"/>
        <v/>
      </c>
      <c r="I397" s="77" t="str">
        <f t="shared" si="12"/>
        <v/>
      </c>
      <c r="J397" s="182">
        <v>384</v>
      </c>
    </row>
    <row r="398" spans="2:10" x14ac:dyDescent="0.25">
      <c r="B398" s="181" t="str">
        <f>IF(ISERROR(MATCH($J398,'1 - Project Details and Scoring'!$B$18:$B$500,0)),"",INDEX('1 - Project Details and Scoring'!$B$18:$B$500,MATCH($J398,'1 - Project Details and Scoring'!$B$18:$B$500,0)))&amp;""</f>
        <v/>
      </c>
      <c r="C398" s="181" t="str">
        <f>IF(ISERROR(MATCH($J398,'1 - Project Details and Scoring'!$B$18:$B$500,0)),"",INDEX('1 - Project Details and Scoring'!$C$18:$C$500,MATCH($J398,'1 - Project Details and Scoring'!$B$18:$B$500,0)))&amp;""</f>
        <v/>
      </c>
      <c r="D398" s="181" t="str">
        <f>IF(ISERROR(MATCH($J398,'1 - Project Details and Scoring'!$B$18:$B$500,0)),"",INDEX('1 - Project Details and Scoring'!$D$18:$D$500,MATCH($J398,'1 - Project Details and Scoring'!$B$18:$B$500,0)))&amp;""</f>
        <v/>
      </c>
      <c r="E398" s="49"/>
      <c r="F398" s="63" t="str">
        <f>IF(SUMIF('2 - Planting Details'!$B:$B,B398,'2 - Planting Details'!$X:$X)&gt;0,SUMIF('2 - Planting Details'!$B:$B,$B398,'2 - Planting Details'!$X:$X),"")</f>
        <v/>
      </c>
      <c r="G398" s="49"/>
      <c r="H398" s="49" t="str">
        <f t="shared" si="11"/>
        <v/>
      </c>
      <c r="I398" s="77" t="str">
        <f t="shared" si="12"/>
        <v/>
      </c>
      <c r="J398" s="182">
        <v>385</v>
      </c>
    </row>
    <row r="399" spans="2:10" x14ac:dyDescent="0.25">
      <c r="B399" s="181" t="str">
        <f>IF(ISERROR(MATCH($J399,'1 - Project Details and Scoring'!$B$18:$B$500,0)),"",INDEX('1 - Project Details and Scoring'!$B$18:$B$500,MATCH($J399,'1 - Project Details and Scoring'!$B$18:$B$500,0)))&amp;""</f>
        <v/>
      </c>
      <c r="C399" s="181" t="str">
        <f>IF(ISERROR(MATCH($J399,'1 - Project Details and Scoring'!$B$18:$B$500,0)),"",INDEX('1 - Project Details and Scoring'!$C$18:$C$500,MATCH($J399,'1 - Project Details and Scoring'!$B$18:$B$500,0)))&amp;""</f>
        <v/>
      </c>
      <c r="D399" s="181" t="str">
        <f>IF(ISERROR(MATCH($J399,'1 - Project Details and Scoring'!$B$18:$B$500,0)),"",INDEX('1 - Project Details and Scoring'!$D$18:$D$500,MATCH($J399,'1 - Project Details and Scoring'!$B$18:$B$500,0)))&amp;""</f>
        <v/>
      </c>
      <c r="E399" s="49"/>
      <c r="F399" s="63" t="str">
        <f>IF(SUMIF('2 - Planting Details'!$B:$B,B399,'2 - Planting Details'!$X:$X)&gt;0,SUMIF('2 - Planting Details'!$B:$B,$B399,'2 - Planting Details'!$X:$X),"")</f>
        <v/>
      </c>
      <c r="G399" s="49"/>
      <c r="H399" s="49" t="str">
        <f t="shared" ref="H399:H462" si="13">IF(G399&lt;&gt;"",G399,
IF(F399&lt;&gt;"",F399,""))</f>
        <v/>
      </c>
      <c r="I399" s="77" t="str">
        <f t="shared" si="12"/>
        <v/>
      </c>
      <c r="J399" s="182">
        <v>386</v>
      </c>
    </row>
    <row r="400" spans="2:10" x14ac:dyDescent="0.25">
      <c r="B400" s="181" t="str">
        <f>IF(ISERROR(MATCH($J400,'1 - Project Details and Scoring'!$B$18:$B$500,0)),"",INDEX('1 - Project Details and Scoring'!$B$18:$B$500,MATCH($J400,'1 - Project Details and Scoring'!$B$18:$B$500,0)))&amp;""</f>
        <v/>
      </c>
      <c r="C400" s="181" t="str">
        <f>IF(ISERROR(MATCH($J400,'1 - Project Details and Scoring'!$B$18:$B$500,0)),"",INDEX('1 - Project Details and Scoring'!$C$18:$C$500,MATCH($J400,'1 - Project Details and Scoring'!$B$18:$B$500,0)))&amp;""</f>
        <v/>
      </c>
      <c r="D400" s="181" t="str">
        <f>IF(ISERROR(MATCH($J400,'1 - Project Details and Scoring'!$B$18:$B$500,0)),"",INDEX('1 - Project Details and Scoring'!$D$18:$D$500,MATCH($J400,'1 - Project Details and Scoring'!$B$18:$B$500,0)))&amp;""</f>
        <v/>
      </c>
      <c r="E400" s="49"/>
      <c r="F400" s="63" t="str">
        <f>IF(SUMIF('2 - Planting Details'!$B:$B,B400,'2 - Planting Details'!$X:$X)&gt;0,SUMIF('2 - Planting Details'!$B:$B,$B400,'2 - Planting Details'!$X:$X),"")</f>
        <v/>
      </c>
      <c r="G400" s="49"/>
      <c r="H400" s="49" t="str">
        <f t="shared" si="13"/>
        <v/>
      </c>
      <c r="I400" s="77" t="str">
        <f t="shared" si="12"/>
        <v/>
      </c>
      <c r="J400" s="182">
        <v>387</v>
      </c>
    </row>
    <row r="401" spans="2:10" x14ac:dyDescent="0.25">
      <c r="B401" s="181" t="str">
        <f>IF(ISERROR(MATCH($J401,'1 - Project Details and Scoring'!$B$18:$B$500,0)),"",INDEX('1 - Project Details and Scoring'!$B$18:$B$500,MATCH($J401,'1 - Project Details and Scoring'!$B$18:$B$500,0)))&amp;""</f>
        <v/>
      </c>
      <c r="C401" s="181" t="str">
        <f>IF(ISERROR(MATCH($J401,'1 - Project Details and Scoring'!$B$18:$B$500,0)),"",INDEX('1 - Project Details and Scoring'!$C$18:$C$500,MATCH($J401,'1 - Project Details and Scoring'!$B$18:$B$500,0)))&amp;""</f>
        <v/>
      </c>
      <c r="D401" s="181" t="str">
        <f>IF(ISERROR(MATCH($J401,'1 - Project Details and Scoring'!$B$18:$B$500,0)),"",INDEX('1 - Project Details and Scoring'!$D$18:$D$500,MATCH($J401,'1 - Project Details and Scoring'!$B$18:$B$500,0)))&amp;""</f>
        <v/>
      </c>
      <c r="E401" s="49"/>
      <c r="F401" s="63" t="str">
        <f>IF(SUMIF('2 - Planting Details'!$B:$B,B401,'2 - Planting Details'!$X:$X)&gt;0,SUMIF('2 - Planting Details'!$B:$B,$B401,'2 - Planting Details'!$X:$X),"")</f>
        <v/>
      </c>
      <c r="G401" s="49"/>
      <c r="H401" s="49" t="str">
        <f t="shared" si="13"/>
        <v/>
      </c>
      <c r="I401" s="77" t="str">
        <f t="shared" si="12"/>
        <v/>
      </c>
      <c r="J401" s="182">
        <v>388</v>
      </c>
    </row>
    <row r="402" spans="2:10" x14ac:dyDescent="0.25">
      <c r="B402" s="181" t="str">
        <f>IF(ISERROR(MATCH($J402,'1 - Project Details and Scoring'!$B$18:$B$500,0)),"",INDEX('1 - Project Details and Scoring'!$B$18:$B$500,MATCH($J402,'1 - Project Details and Scoring'!$B$18:$B$500,0)))&amp;""</f>
        <v/>
      </c>
      <c r="C402" s="181" t="str">
        <f>IF(ISERROR(MATCH($J402,'1 - Project Details and Scoring'!$B$18:$B$500,0)),"",INDEX('1 - Project Details and Scoring'!$C$18:$C$500,MATCH($J402,'1 - Project Details and Scoring'!$B$18:$B$500,0)))&amp;""</f>
        <v/>
      </c>
      <c r="D402" s="181" t="str">
        <f>IF(ISERROR(MATCH($J402,'1 - Project Details and Scoring'!$B$18:$B$500,0)),"",INDEX('1 - Project Details and Scoring'!$D$18:$D$500,MATCH($J402,'1 - Project Details and Scoring'!$B$18:$B$500,0)))&amp;""</f>
        <v/>
      </c>
      <c r="E402" s="49"/>
      <c r="F402" s="63" t="str">
        <f>IF(SUMIF('2 - Planting Details'!$B:$B,B402,'2 - Planting Details'!$X:$X)&gt;0,SUMIF('2 - Planting Details'!$B:$B,$B402,'2 - Planting Details'!$X:$X),"")</f>
        <v/>
      </c>
      <c r="G402" s="49"/>
      <c r="H402" s="49" t="str">
        <f t="shared" si="13"/>
        <v/>
      </c>
      <c r="I402" s="77" t="str">
        <f t="shared" si="12"/>
        <v/>
      </c>
      <c r="J402" s="182">
        <v>389</v>
      </c>
    </row>
    <row r="403" spans="2:10" x14ac:dyDescent="0.25">
      <c r="B403" s="181" t="str">
        <f>IF(ISERROR(MATCH($J403,'1 - Project Details and Scoring'!$B$18:$B$500,0)),"",INDEX('1 - Project Details and Scoring'!$B$18:$B$500,MATCH($J403,'1 - Project Details and Scoring'!$B$18:$B$500,0)))&amp;""</f>
        <v/>
      </c>
      <c r="C403" s="181" t="str">
        <f>IF(ISERROR(MATCH($J403,'1 - Project Details and Scoring'!$B$18:$B$500,0)),"",INDEX('1 - Project Details and Scoring'!$C$18:$C$500,MATCH($J403,'1 - Project Details and Scoring'!$B$18:$B$500,0)))&amp;""</f>
        <v/>
      </c>
      <c r="D403" s="181" t="str">
        <f>IF(ISERROR(MATCH($J403,'1 - Project Details and Scoring'!$B$18:$B$500,0)),"",INDEX('1 - Project Details and Scoring'!$D$18:$D$500,MATCH($J403,'1 - Project Details and Scoring'!$B$18:$B$500,0)))&amp;""</f>
        <v/>
      </c>
      <c r="E403" s="49"/>
      <c r="F403" s="63" t="str">
        <f>IF(SUMIF('2 - Planting Details'!$B:$B,B403,'2 - Planting Details'!$X:$X)&gt;0,SUMIF('2 - Planting Details'!$B:$B,$B403,'2 - Planting Details'!$X:$X),"")</f>
        <v/>
      </c>
      <c r="G403" s="49"/>
      <c r="H403" s="49" t="str">
        <f t="shared" si="13"/>
        <v/>
      </c>
      <c r="I403" s="77" t="str">
        <f t="shared" si="12"/>
        <v/>
      </c>
      <c r="J403" s="182">
        <v>390</v>
      </c>
    </row>
    <row r="404" spans="2:10" x14ac:dyDescent="0.25">
      <c r="B404" s="181" t="str">
        <f>IF(ISERROR(MATCH($J404,'1 - Project Details and Scoring'!$B$18:$B$500,0)),"",INDEX('1 - Project Details and Scoring'!$B$18:$B$500,MATCH($J404,'1 - Project Details and Scoring'!$B$18:$B$500,0)))&amp;""</f>
        <v/>
      </c>
      <c r="C404" s="181" t="str">
        <f>IF(ISERROR(MATCH($J404,'1 - Project Details and Scoring'!$B$18:$B$500,0)),"",INDEX('1 - Project Details and Scoring'!$C$18:$C$500,MATCH($J404,'1 - Project Details and Scoring'!$B$18:$B$500,0)))&amp;""</f>
        <v/>
      </c>
      <c r="D404" s="181" t="str">
        <f>IF(ISERROR(MATCH($J404,'1 - Project Details and Scoring'!$B$18:$B$500,0)),"",INDEX('1 - Project Details and Scoring'!$D$18:$D$500,MATCH($J404,'1 - Project Details and Scoring'!$B$18:$B$500,0)))&amp;""</f>
        <v/>
      </c>
      <c r="E404" s="49"/>
      <c r="F404" s="63" t="str">
        <f>IF(SUMIF('2 - Planting Details'!$B:$B,B404,'2 - Planting Details'!$X:$X)&gt;0,SUMIF('2 - Planting Details'!$B:$B,$B404,'2 - Planting Details'!$X:$X),"")</f>
        <v/>
      </c>
      <c r="G404" s="49"/>
      <c r="H404" s="49" t="str">
        <f t="shared" si="13"/>
        <v/>
      </c>
      <c r="I404" s="77" t="str">
        <f t="shared" si="12"/>
        <v/>
      </c>
      <c r="J404" s="182">
        <v>391</v>
      </c>
    </row>
    <row r="405" spans="2:10" x14ac:dyDescent="0.25">
      <c r="B405" s="181" t="str">
        <f>IF(ISERROR(MATCH($J405,'1 - Project Details and Scoring'!$B$18:$B$500,0)),"",INDEX('1 - Project Details and Scoring'!$B$18:$B$500,MATCH($J405,'1 - Project Details and Scoring'!$B$18:$B$500,0)))&amp;""</f>
        <v/>
      </c>
      <c r="C405" s="181" t="str">
        <f>IF(ISERROR(MATCH($J405,'1 - Project Details and Scoring'!$B$18:$B$500,0)),"",INDEX('1 - Project Details and Scoring'!$C$18:$C$500,MATCH($J405,'1 - Project Details and Scoring'!$B$18:$B$500,0)))&amp;""</f>
        <v/>
      </c>
      <c r="D405" s="181" t="str">
        <f>IF(ISERROR(MATCH($J405,'1 - Project Details and Scoring'!$B$18:$B$500,0)),"",INDEX('1 - Project Details and Scoring'!$D$18:$D$500,MATCH($J405,'1 - Project Details and Scoring'!$B$18:$B$500,0)))&amp;""</f>
        <v/>
      </c>
      <c r="E405" s="49"/>
      <c r="F405" s="63" t="str">
        <f>IF(SUMIF('2 - Planting Details'!$B:$B,B405,'2 - Planting Details'!$X:$X)&gt;0,SUMIF('2 - Planting Details'!$B:$B,$B405,'2 - Planting Details'!$X:$X),"")</f>
        <v/>
      </c>
      <c r="G405" s="49"/>
      <c r="H405" s="49" t="str">
        <f t="shared" si="13"/>
        <v/>
      </c>
      <c r="I405" s="77" t="str">
        <f t="shared" ref="I405:I468" si="14">IFERROR(IF(AND(G405="",F405=""),"",
IF(AND(G405=0,F405&gt;0),0.5,
IF(G405&gt;F405,"Grant requested too high",
IF(G405&lt;=F405,G405/(2*F405),"")))),"")</f>
        <v/>
      </c>
      <c r="J405" s="182">
        <v>392</v>
      </c>
    </row>
    <row r="406" spans="2:10" x14ac:dyDescent="0.25">
      <c r="B406" s="181" t="str">
        <f>IF(ISERROR(MATCH($J406,'1 - Project Details and Scoring'!$B$18:$B$500,0)),"",INDEX('1 - Project Details and Scoring'!$B$18:$B$500,MATCH($J406,'1 - Project Details and Scoring'!$B$18:$B$500,0)))&amp;""</f>
        <v/>
      </c>
      <c r="C406" s="181" t="str">
        <f>IF(ISERROR(MATCH($J406,'1 - Project Details and Scoring'!$B$18:$B$500,0)),"",INDEX('1 - Project Details and Scoring'!$C$18:$C$500,MATCH($J406,'1 - Project Details and Scoring'!$B$18:$B$500,0)))&amp;""</f>
        <v/>
      </c>
      <c r="D406" s="181" t="str">
        <f>IF(ISERROR(MATCH($J406,'1 - Project Details and Scoring'!$B$18:$B$500,0)),"",INDEX('1 - Project Details and Scoring'!$D$18:$D$500,MATCH($J406,'1 - Project Details and Scoring'!$B$18:$B$500,0)))&amp;""</f>
        <v/>
      </c>
      <c r="E406" s="49"/>
      <c r="F406" s="63" t="str">
        <f>IF(SUMIF('2 - Planting Details'!$B:$B,B406,'2 - Planting Details'!$X:$X)&gt;0,SUMIF('2 - Planting Details'!$B:$B,$B406,'2 - Planting Details'!$X:$X),"")</f>
        <v/>
      </c>
      <c r="G406" s="49"/>
      <c r="H406" s="49" t="str">
        <f t="shared" si="13"/>
        <v/>
      </c>
      <c r="I406" s="77" t="str">
        <f t="shared" si="14"/>
        <v/>
      </c>
      <c r="J406" s="182">
        <v>393</v>
      </c>
    </row>
    <row r="407" spans="2:10" x14ac:dyDescent="0.25">
      <c r="B407" s="181" t="str">
        <f>IF(ISERROR(MATCH($J407,'1 - Project Details and Scoring'!$B$18:$B$500,0)),"",INDEX('1 - Project Details and Scoring'!$B$18:$B$500,MATCH($J407,'1 - Project Details and Scoring'!$B$18:$B$500,0)))&amp;""</f>
        <v/>
      </c>
      <c r="C407" s="181" t="str">
        <f>IF(ISERROR(MATCH($J407,'1 - Project Details and Scoring'!$B$18:$B$500,0)),"",INDEX('1 - Project Details and Scoring'!$C$18:$C$500,MATCH($J407,'1 - Project Details and Scoring'!$B$18:$B$500,0)))&amp;""</f>
        <v/>
      </c>
      <c r="D407" s="181" t="str">
        <f>IF(ISERROR(MATCH($J407,'1 - Project Details and Scoring'!$B$18:$B$500,0)),"",INDEX('1 - Project Details and Scoring'!$D$18:$D$500,MATCH($J407,'1 - Project Details and Scoring'!$B$18:$B$500,0)))&amp;""</f>
        <v/>
      </c>
      <c r="E407" s="49"/>
      <c r="F407" s="63" t="str">
        <f>IF(SUMIF('2 - Planting Details'!$B:$B,B407,'2 - Planting Details'!$X:$X)&gt;0,SUMIF('2 - Planting Details'!$B:$B,$B407,'2 - Planting Details'!$X:$X),"")</f>
        <v/>
      </c>
      <c r="G407" s="49"/>
      <c r="H407" s="49" t="str">
        <f t="shared" si="13"/>
        <v/>
      </c>
      <c r="I407" s="77" t="str">
        <f t="shared" si="14"/>
        <v/>
      </c>
      <c r="J407" s="182">
        <v>394</v>
      </c>
    </row>
    <row r="408" spans="2:10" x14ac:dyDescent="0.25">
      <c r="B408" s="181" t="str">
        <f>IF(ISERROR(MATCH($J408,'1 - Project Details and Scoring'!$B$18:$B$500,0)),"",INDEX('1 - Project Details and Scoring'!$B$18:$B$500,MATCH($J408,'1 - Project Details and Scoring'!$B$18:$B$500,0)))&amp;""</f>
        <v/>
      </c>
      <c r="C408" s="181" t="str">
        <f>IF(ISERROR(MATCH($J408,'1 - Project Details and Scoring'!$B$18:$B$500,0)),"",INDEX('1 - Project Details and Scoring'!$C$18:$C$500,MATCH($J408,'1 - Project Details and Scoring'!$B$18:$B$500,0)))&amp;""</f>
        <v/>
      </c>
      <c r="D408" s="181" t="str">
        <f>IF(ISERROR(MATCH($J408,'1 - Project Details and Scoring'!$B$18:$B$500,0)),"",INDEX('1 - Project Details and Scoring'!$D$18:$D$500,MATCH($J408,'1 - Project Details and Scoring'!$B$18:$B$500,0)))&amp;""</f>
        <v/>
      </c>
      <c r="E408" s="49"/>
      <c r="F408" s="63" t="str">
        <f>IF(SUMIF('2 - Planting Details'!$B:$B,B408,'2 - Planting Details'!$X:$X)&gt;0,SUMIF('2 - Planting Details'!$B:$B,$B408,'2 - Planting Details'!$X:$X),"")</f>
        <v/>
      </c>
      <c r="G408" s="49"/>
      <c r="H408" s="49" t="str">
        <f t="shared" si="13"/>
        <v/>
      </c>
      <c r="I408" s="77" t="str">
        <f t="shared" si="14"/>
        <v/>
      </c>
      <c r="J408" s="182">
        <v>395</v>
      </c>
    </row>
    <row r="409" spans="2:10" x14ac:dyDescent="0.25">
      <c r="B409" s="181" t="str">
        <f>IF(ISERROR(MATCH($J409,'1 - Project Details and Scoring'!$B$18:$B$500,0)),"",INDEX('1 - Project Details and Scoring'!$B$18:$B$500,MATCH($J409,'1 - Project Details and Scoring'!$B$18:$B$500,0)))&amp;""</f>
        <v/>
      </c>
      <c r="C409" s="181" t="str">
        <f>IF(ISERROR(MATCH($J409,'1 - Project Details and Scoring'!$B$18:$B$500,0)),"",INDEX('1 - Project Details and Scoring'!$C$18:$C$500,MATCH($J409,'1 - Project Details and Scoring'!$B$18:$B$500,0)))&amp;""</f>
        <v/>
      </c>
      <c r="D409" s="181" t="str">
        <f>IF(ISERROR(MATCH($J409,'1 - Project Details and Scoring'!$B$18:$B$500,0)),"",INDEX('1 - Project Details and Scoring'!$D$18:$D$500,MATCH($J409,'1 - Project Details and Scoring'!$B$18:$B$500,0)))&amp;""</f>
        <v/>
      </c>
      <c r="E409" s="49"/>
      <c r="F409" s="63" t="str">
        <f>IF(SUMIF('2 - Planting Details'!$B:$B,B409,'2 - Planting Details'!$X:$X)&gt;0,SUMIF('2 - Planting Details'!$B:$B,$B409,'2 - Planting Details'!$X:$X),"")</f>
        <v/>
      </c>
      <c r="G409" s="49"/>
      <c r="H409" s="49" t="str">
        <f t="shared" si="13"/>
        <v/>
      </c>
      <c r="I409" s="77" t="str">
        <f t="shared" si="14"/>
        <v/>
      </c>
      <c r="J409" s="182">
        <v>396</v>
      </c>
    </row>
    <row r="410" spans="2:10" x14ac:dyDescent="0.25">
      <c r="B410" s="181" t="str">
        <f>IF(ISERROR(MATCH($J410,'1 - Project Details and Scoring'!$B$18:$B$500,0)),"",INDEX('1 - Project Details and Scoring'!$B$18:$B$500,MATCH($J410,'1 - Project Details and Scoring'!$B$18:$B$500,0)))&amp;""</f>
        <v/>
      </c>
      <c r="C410" s="181" t="str">
        <f>IF(ISERROR(MATCH($J410,'1 - Project Details and Scoring'!$B$18:$B$500,0)),"",INDEX('1 - Project Details and Scoring'!$C$18:$C$500,MATCH($J410,'1 - Project Details and Scoring'!$B$18:$B$500,0)))&amp;""</f>
        <v/>
      </c>
      <c r="D410" s="181" t="str">
        <f>IF(ISERROR(MATCH($J410,'1 - Project Details and Scoring'!$B$18:$B$500,0)),"",INDEX('1 - Project Details and Scoring'!$D$18:$D$500,MATCH($J410,'1 - Project Details and Scoring'!$B$18:$B$500,0)))&amp;""</f>
        <v/>
      </c>
      <c r="E410" s="49"/>
      <c r="F410" s="63" t="str">
        <f>IF(SUMIF('2 - Planting Details'!$B:$B,B410,'2 - Planting Details'!$X:$X)&gt;0,SUMIF('2 - Planting Details'!$B:$B,$B410,'2 - Planting Details'!$X:$X),"")</f>
        <v/>
      </c>
      <c r="G410" s="49"/>
      <c r="H410" s="49" t="str">
        <f t="shared" si="13"/>
        <v/>
      </c>
      <c r="I410" s="77" t="str">
        <f t="shared" si="14"/>
        <v/>
      </c>
      <c r="J410" s="182">
        <v>397</v>
      </c>
    </row>
    <row r="411" spans="2:10" x14ac:dyDescent="0.25">
      <c r="B411" s="181" t="str">
        <f>IF(ISERROR(MATCH($J411,'1 - Project Details and Scoring'!$B$18:$B$500,0)),"",INDEX('1 - Project Details and Scoring'!$B$18:$B$500,MATCH($J411,'1 - Project Details and Scoring'!$B$18:$B$500,0)))&amp;""</f>
        <v/>
      </c>
      <c r="C411" s="181" t="str">
        <f>IF(ISERROR(MATCH($J411,'1 - Project Details and Scoring'!$B$18:$B$500,0)),"",INDEX('1 - Project Details and Scoring'!$C$18:$C$500,MATCH($J411,'1 - Project Details and Scoring'!$B$18:$B$500,0)))&amp;""</f>
        <v/>
      </c>
      <c r="D411" s="181" t="str">
        <f>IF(ISERROR(MATCH($J411,'1 - Project Details and Scoring'!$B$18:$B$500,0)),"",INDEX('1 - Project Details and Scoring'!$D$18:$D$500,MATCH($J411,'1 - Project Details and Scoring'!$B$18:$B$500,0)))&amp;""</f>
        <v/>
      </c>
      <c r="E411" s="49"/>
      <c r="F411" s="63" t="str">
        <f>IF(SUMIF('2 - Planting Details'!$B:$B,B411,'2 - Planting Details'!$X:$X)&gt;0,SUMIF('2 - Planting Details'!$B:$B,$B411,'2 - Planting Details'!$X:$X),"")</f>
        <v/>
      </c>
      <c r="G411" s="49"/>
      <c r="H411" s="49" t="str">
        <f t="shared" si="13"/>
        <v/>
      </c>
      <c r="I411" s="77" t="str">
        <f t="shared" si="14"/>
        <v/>
      </c>
      <c r="J411" s="182">
        <v>398</v>
      </c>
    </row>
    <row r="412" spans="2:10" x14ac:dyDescent="0.25">
      <c r="B412" s="181" t="str">
        <f>IF(ISERROR(MATCH($J412,'1 - Project Details and Scoring'!$B$18:$B$500,0)),"",INDEX('1 - Project Details and Scoring'!$B$18:$B$500,MATCH($J412,'1 - Project Details and Scoring'!$B$18:$B$500,0)))&amp;""</f>
        <v/>
      </c>
      <c r="C412" s="181" t="str">
        <f>IF(ISERROR(MATCH($J412,'1 - Project Details and Scoring'!$B$18:$B$500,0)),"",INDEX('1 - Project Details and Scoring'!$C$18:$C$500,MATCH($J412,'1 - Project Details and Scoring'!$B$18:$B$500,0)))&amp;""</f>
        <v/>
      </c>
      <c r="D412" s="181" t="str">
        <f>IF(ISERROR(MATCH($J412,'1 - Project Details and Scoring'!$B$18:$B$500,0)),"",INDEX('1 - Project Details and Scoring'!$D$18:$D$500,MATCH($J412,'1 - Project Details and Scoring'!$B$18:$B$500,0)))&amp;""</f>
        <v/>
      </c>
      <c r="E412" s="49"/>
      <c r="F412" s="63" t="str">
        <f>IF(SUMIF('2 - Planting Details'!$B:$B,B412,'2 - Planting Details'!$X:$X)&gt;0,SUMIF('2 - Planting Details'!$B:$B,$B412,'2 - Planting Details'!$X:$X),"")</f>
        <v/>
      </c>
      <c r="G412" s="49"/>
      <c r="H412" s="49" t="str">
        <f t="shared" si="13"/>
        <v/>
      </c>
      <c r="I412" s="77" t="str">
        <f t="shared" si="14"/>
        <v/>
      </c>
      <c r="J412" s="182">
        <v>399</v>
      </c>
    </row>
    <row r="413" spans="2:10" x14ac:dyDescent="0.25">
      <c r="B413" s="181" t="str">
        <f>IF(ISERROR(MATCH($J413,'1 - Project Details and Scoring'!$B$18:$B$500,0)),"",INDEX('1 - Project Details and Scoring'!$B$18:$B$500,MATCH($J413,'1 - Project Details and Scoring'!$B$18:$B$500,0)))&amp;""</f>
        <v/>
      </c>
      <c r="C413" s="181" t="str">
        <f>IF(ISERROR(MATCH($J413,'1 - Project Details and Scoring'!$B$18:$B$500,0)),"",INDEX('1 - Project Details and Scoring'!$C$18:$C$500,MATCH($J413,'1 - Project Details and Scoring'!$B$18:$B$500,0)))&amp;""</f>
        <v/>
      </c>
      <c r="D413" s="181" t="str">
        <f>IF(ISERROR(MATCH($J413,'1 - Project Details and Scoring'!$B$18:$B$500,0)),"",INDEX('1 - Project Details and Scoring'!$D$18:$D$500,MATCH($J413,'1 - Project Details and Scoring'!$B$18:$B$500,0)))&amp;""</f>
        <v/>
      </c>
      <c r="E413" s="49"/>
      <c r="F413" s="63" t="str">
        <f>IF(SUMIF('2 - Planting Details'!$B:$B,B413,'2 - Planting Details'!$X:$X)&gt;0,SUMIF('2 - Planting Details'!$B:$B,$B413,'2 - Planting Details'!$X:$X),"")</f>
        <v/>
      </c>
      <c r="G413" s="49"/>
      <c r="H413" s="49" t="str">
        <f t="shared" si="13"/>
        <v/>
      </c>
      <c r="I413" s="77" t="str">
        <f t="shared" si="14"/>
        <v/>
      </c>
      <c r="J413" s="182">
        <v>400</v>
      </c>
    </row>
    <row r="414" spans="2:10" x14ac:dyDescent="0.25">
      <c r="B414" s="181" t="str">
        <f>IF(ISERROR(MATCH($J414,'1 - Project Details and Scoring'!$B$18:$B$500,0)),"",INDEX('1 - Project Details and Scoring'!$B$18:$B$500,MATCH($J414,'1 - Project Details and Scoring'!$B$18:$B$500,0)))&amp;""</f>
        <v/>
      </c>
      <c r="C414" s="181" t="str">
        <f>IF(ISERROR(MATCH($J414,'1 - Project Details and Scoring'!$B$18:$B$500,0)),"",INDEX('1 - Project Details and Scoring'!$C$18:$C$500,MATCH($J414,'1 - Project Details and Scoring'!$B$18:$B$500,0)))&amp;""</f>
        <v/>
      </c>
      <c r="D414" s="181" t="str">
        <f>IF(ISERROR(MATCH($J414,'1 - Project Details and Scoring'!$B$18:$B$500,0)),"",INDEX('1 - Project Details and Scoring'!$D$18:$D$500,MATCH($J414,'1 - Project Details and Scoring'!$B$18:$B$500,0)))&amp;""</f>
        <v/>
      </c>
      <c r="E414" s="49"/>
      <c r="F414" s="63" t="str">
        <f>IF(SUMIF('2 - Planting Details'!$B:$B,B414,'2 - Planting Details'!$X:$X)&gt;0,SUMIF('2 - Planting Details'!$B:$B,$B414,'2 - Planting Details'!$X:$X),"")</f>
        <v/>
      </c>
      <c r="G414" s="49"/>
      <c r="H414" s="49" t="str">
        <f t="shared" si="13"/>
        <v/>
      </c>
      <c r="I414" s="77" t="str">
        <f t="shared" si="14"/>
        <v/>
      </c>
      <c r="J414" s="182">
        <v>401</v>
      </c>
    </row>
    <row r="415" spans="2:10" x14ac:dyDescent="0.25">
      <c r="B415" s="181" t="str">
        <f>IF(ISERROR(MATCH($J415,'1 - Project Details and Scoring'!$B$18:$B$500,0)),"",INDEX('1 - Project Details and Scoring'!$B$18:$B$500,MATCH($J415,'1 - Project Details and Scoring'!$B$18:$B$500,0)))&amp;""</f>
        <v/>
      </c>
      <c r="C415" s="181" t="str">
        <f>IF(ISERROR(MATCH($J415,'1 - Project Details and Scoring'!$B$18:$B$500,0)),"",INDEX('1 - Project Details and Scoring'!$C$18:$C$500,MATCH($J415,'1 - Project Details and Scoring'!$B$18:$B$500,0)))&amp;""</f>
        <v/>
      </c>
      <c r="D415" s="181" t="str">
        <f>IF(ISERROR(MATCH($J415,'1 - Project Details and Scoring'!$B$18:$B$500,0)),"",INDEX('1 - Project Details and Scoring'!$D$18:$D$500,MATCH($J415,'1 - Project Details and Scoring'!$B$18:$B$500,0)))&amp;""</f>
        <v/>
      </c>
      <c r="E415" s="49"/>
      <c r="F415" s="63" t="str">
        <f>IF(SUMIF('2 - Planting Details'!$B:$B,B415,'2 - Planting Details'!$X:$X)&gt;0,SUMIF('2 - Planting Details'!$B:$B,$B415,'2 - Planting Details'!$X:$X),"")</f>
        <v/>
      </c>
      <c r="G415" s="49"/>
      <c r="H415" s="49" t="str">
        <f t="shared" si="13"/>
        <v/>
      </c>
      <c r="I415" s="77" t="str">
        <f t="shared" si="14"/>
        <v/>
      </c>
      <c r="J415" s="182">
        <v>402</v>
      </c>
    </row>
    <row r="416" spans="2:10" x14ac:dyDescent="0.25">
      <c r="B416" s="181" t="str">
        <f>IF(ISERROR(MATCH($J416,'1 - Project Details and Scoring'!$B$18:$B$500,0)),"",INDEX('1 - Project Details and Scoring'!$B$18:$B$500,MATCH($J416,'1 - Project Details and Scoring'!$B$18:$B$500,0)))&amp;""</f>
        <v/>
      </c>
      <c r="C416" s="181" t="str">
        <f>IF(ISERROR(MATCH($J416,'1 - Project Details and Scoring'!$B$18:$B$500,0)),"",INDEX('1 - Project Details and Scoring'!$C$18:$C$500,MATCH($J416,'1 - Project Details and Scoring'!$B$18:$B$500,0)))&amp;""</f>
        <v/>
      </c>
      <c r="D416" s="181" t="str">
        <f>IF(ISERROR(MATCH($J416,'1 - Project Details and Scoring'!$B$18:$B$500,0)),"",INDEX('1 - Project Details and Scoring'!$D$18:$D$500,MATCH($J416,'1 - Project Details and Scoring'!$B$18:$B$500,0)))&amp;""</f>
        <v/>
      </c>
      <c r="E416" s="49"/>
      <c r="F416" s="63" t="str">
        <f>IF(SUMIF('2 - Planting Details'!$B:$B,B416,'2 - Planting Details'!$X:$X)&gt;0,SUMIF('2 - Planting Details'!$B:$B,$B416,'2 - Planting Details'!$X:$X),"")</f>
        <v/>
      </c>
      <c r="G416" s="49"/>
      <c r="H416" s="49" t="str">
        <f t="shared" si="13"/>
        <v/>
      </c>
      <c r="I416" s="77" t="str">
        <f t="shared" si="14"/>
        <v/>
      </c>
      <c r="J416" s="182">
        <v>403</v>
      </c>
    </row>
    <row r="417" spans="2:10" x14ac:dyDescent="0.25">
      <c r="B417" s="181" t="str">
        <f>IF(ISERROR(MATCH($J417,'1 - Project Details and Scoring'!$B$18:$B$500,0)),"",INDEX('1 - Project Details and Scoring'!$B$18:$B$500,MATCH($J417,'1 - Project Details and Scoring'!$B$18:$B$500,0)))&amp;""</f>
        <v/>
      </c>
      <c r="C417" s="181" t="str">
        <f>IF(ISERROR(MATCH($J417,'1 - Project Details and Scoring'!$B$18:$B$500,0)),"",INDEX('1 - Project Details and Scoring'!$C$18:$C$500,MATCH($J417,'1 - Project Details and Scoring'!$B$18:$B$500,0)))&amp;""</f>
        <v/>
      </c>
      <c r="D417" s="181" t="str">
        <f>IF(ISERROR(MATCH($J417,'1 - Project Details and Scoring'!$B$18:$B$500,0)),"",INDEX('1 - Project Details and Scoring'!$D$18:$D$500,MATCH($J417,'1 - Project Details and Scoring'!$B$18:$B$500,0)))&amp;""</f>
        <v/>
      </c>
      <c r="E417" s="49"/>
      <c r="F417" s="63" t="str">
        <f>IF(SUMIF('2 - Planting Details'!$B:$B,B417,'2 - Planting Details'!$X:$X)&gt;0,SUMIF('2 - Planting Details'!$B:$B,$B417,'2 - Planting Details'!$X:$X),"")</f>
        <v/>
      </c>
      <c r="G417" s="49"/>
      <c r="H417" s="49" t="str">
        <f t="shared" si="13"/>
        <v/>
      </c>
      <c r="I417" s="77" t="str">
        <f t="shared" si="14"/>
        <v/>
      </c>
      <c r="J417" s="182">
        <v>404</v>
      </c>
    </row>
    <row r="418" spans="2:10" x14ac:dyDescent="0.25">
      <c r="B418" s="181" t="str">
        <f>IF(ISERROR(MATCH($J418,'1 - Project Details and Scoring'!$B$18:$B$500,0)),"",INDEX('1 - Project Details and Scoring'!$B$18:$B$500,MATCH($J418,'1 - Project Details and Scoring'!$B$18:$B$500,0)))&amp;""</f>
        <v/>
      </c>
      <c r="C418" s="181" t="str">
        <f>IF(ISERROR(MATCH($J418,'1 - Project Details and Scoring'!$B$18:$B$500,0)),"",INDEX('1 - Project Details and Scoring'!$C$18:$C$500,MATCH($J418,'1 - Project Details and Scoring'!$B$18:$B$500,0)))&amp;""</f>
        <v/>
      </c>
      <c r="D418" s="181" t="str">
        <f>IF(ISERROR(MATCH($J418,'1 - Project Details and Scoring'!$B$18:$B$500,0)),"",INDEX('1 - Project Details and Scoring'!$D$18:$D$500,MATCH($J418,'1 - Project Details and Scoring'!$B$18:$B$500,0)))&amp;""</f>
        <v/>
      </c>
      <c r="E418" s="49"/>
      <c r="F418" s="63" t="str">
        <f>IF(SUMIF('2 - Planting Details'!$B:$B,B418,'2 - Planting Details'!$X:$X)&gt;0,SUMIF('2 - Planting Details'!$B:$B,$B418,'2 - Planting Details'!$X:$X),"")</f>
        <v/>
      </c>
      <c r="G418" s="49"/>
      <c r="H418" s="49" t="str">
        <f t="shared" si="13"/>
        <v/>
      </c>
      <c r="I418" s="77" t="str">
        <f t="shared" si="14"/>
        <v/>
      </c>
      <c r="J418" s="182">
        <v>405</v>
      </c>
    </row>
    <row r="419" spans="2:10" x14ac:dyDescent="0.25">
      <c r="B419" s="181" t="str">
        <f>IF(ISERROR(MATCH($J419,'1 - Project Details and Scoring'!$B$18:$B$500,0)),"",INDEX('1 - Project Details and Scoring'!$B$18:$B$500,MATCH($J419,'1 - Project Details and Scoring'!$B$18:$B$500,0)))&amp;""</f>
        <v/>
      </c>
      <c r="C419" s="181" t="str">
        <f>IF(ISERROR(MATCH($J419,'1 - Project Details and Scoring'!$B$18:$B$500,0)),"",INDEX('1 - Project Details and Scoring'!$C$18:$C$500,MATCH($J419,'1 - Project Details and Scoring'!$B$18:$B$500,0)))&amp;""</f>
        <v/>
      </c>
      <c r="D419" s="181" t="str">
        <f>IF(ISERROR(MATCH($J419,'1 - Project Details and Scoring'!$B$18:$B$500,0)),"",INDEX('1 - Project Details and Scoring'!$D$18:$D$500,MATCH($J419,'1 - Project Details and Scoring'!$B$18:$B$500,0)))&amp;""</f>
        <v/>
      </c>
      <c r="E419" s="49"/>
      <c r="F419" s="63" t="str">
        <f>IF(SUMIF('2 - Planting Details'!$B:$B,B419,'2 - Planting Details'!$X:$X)&gt;0,SUMIF('2 - Planting Details'!$B:$B,$B419,'2 - Planting Details'!$X:$X),"")</f>
        <v/>
      </c>
      <c r="G419" s="49"/>
      <c r="H419" s="49" t="str">
        <f t="shared" si="13"/>
        <v/>
      </c>
      <c r="I419" s="77" t="str">
        <f t="shared" si="14"/>
        <v/>
      </c>
      <c r="J419" s="182">
        <v>406</v>
      </c>
    </row>
    <row r="420" spans="2:10" x14ac:dyDescent="0.25">
      <c r="B420" s="181" t="str">
        <f>IF(ISERROR(MATCH($J420,'1 - Project Details and Scoring'!$B$18:$B$500,0)),"",INDEX('1 - Project Details and Scoring'!$B$18:$B$500,MATCH($J420,'1 - Project Details and Scoring'!$B$18:$B$500,0)))&amp;""</f>
        <v/>
      </c>
      <c r="C420" s="181" t="str">
        <f>IF(ISERROR(MATCH($J420,'1 - Project Details and Scoring'!$B$18:$B$500,0)),"",INDEX('1 - Project Details and Scoring'!$C$18:$C$500,MATCH($J420,'1 - Project Details and Scoring'!$B$18:$B$500,0)))&amp;""</f>
        <v/>
      </c>
      <c r="D420" s="181" t="str">
        <f>IF(ISERROR(MATCH($J420,'1 - Project Details and Scoring'!$B$18:$B$500,0)),"",INDEX('1 - Project Details and Scoring'!$D$18:$D$500,MATCH($J420,'1 - Project Details and Scoring'!$B$18:$B$500,0)))&amp;""</f>
        <v/>
      </c>
      <c r="E420" s="49"/>
      <c r="F420" s="63" t="str">
        <f>IF(SUMIF('2 - Planting Details'!$B:$B,B420,'2 - Planting Details'!$X:$X)&gt;0,SUMIF('2 - Planting Details'!$B:$B,$B420,'2 - Planting Details'!$X:$X),"")</f>
        <v/>
      </c>
      <c r="G420" s="49"/>
      <c r="H420" s="49" t="str">
        <f t="shared" si="13"/>
        <v/>
      </c>
      <c r="I420" s="77" t="str">
        <f t="shared" si="14"/>
        <v/>
      </c>
      <c r="J420" s="182">
        <v>407</v>
      </c>
    </row>
    <row r="421" spans="2:10" x14ac:dyDescent="0.25">
      <c r="B421" s="181" t="str">
        <f>IF(ISERROR(MATCH($J421,'1 - Project Details and Scoring'!$B$18:$B$500,0)),"",INDEX('1 - Project Details and Scoring'!$B$18:$B$500,MATCH($J421,'1 - Project Details and Scoring'!$B$18:$B$500,0)))&amp;""</f>
        <v/>
      </c>
      <c r="C421" s="181" t="str">
        <f>IF(ISERROR(MATCH($J421,'1 - Project Details and Scoring'!$B$18:$B$500,0)),"",INDEX('1 - Project Details and Scoring'!$C$18:$C$500,MATCH($J421,'1 - Project Details and Scoring'!$B$18:$B$500,0)))&amp;""</f>
        <v/>
      </c>
      <c r="D421" s="181" t="str">
        <f>IF(ISERROR(MATCH($J421,'1 - Project Details and Scoring'!$B$18:$B$500,0)),"",INDEX('1 - Project Details and Scoring'!$D$18:$D$500,MATCH($J421,'1 - Project Details and Scoring'!$B$18:$B$500,0)))&amp;""</f>
        <v/>
      </c>
      <c r="E421" s="49"/>
      <c r="F421" s="63" t="str">
        <f>IF(SUMIF('2 - Planting Details'!$B:$B,B421,'2 - Planting Details'!$X:$X)&gt;0,SUMIF('2 - Planting Details'!$B:$B,$B421,'2 - Planting Details'!$X:$X),"")</f>
        <v/>
      </c>
      <c r="G421" s="49"/>
      <c r="H421" s="49" t="str">
        <f t="shared" si="13"/>
        <v/>
      </c>
      <c r="I421" s="77" t="str">
        <f t="shared" si="14"/>
        <v/>
      </c>
      <c r="J421" s="182">
        <v>408</v>
      </c>
    </row>
    <row r="422" spans="2:10" x14ac:dyDescent="0.25">
      <c r="B422" s="181" t="str">
        <f>IF(ISERROR(MATCH($J422,'1 - Project Details and Scoring'!$B$18:$B$500,0)),"",INDEX('1 - Project Details and Scoring'!$B$18:$B$500,MATCH($J422,'1 - Project Details and Scoring'!$B$18:$B$500,0)))&amp;""</f>
        <v/>
      </c>
      <c r="C422" s="181" t="str">
        <f>IF(ISERROR(MATCH($J422,'1 - Project Details and Scoring'!$B$18:$B$500,0)),"",INDEX('1 - Project Details and Scoring'!$C$18:$C$500,MATCH($J422,'1 - Project Details and Scoring'!$B$18:$B$500,0)))&amp;""</f>
        <v/>
      </c>
      <c r="D422" s="181" t="str">
        <f>IF(ISERROR(MATCH($J422,'1 - Project Details and Scoring'!$B$18:$B$500,0)),"",INDEX('1 - Project Details and Scoring'!$D$18:$D$500,MATCH($J422,'1 - Project Details and Scoring'!$B$18:$B$500,0)))&amp;""</f>
        <v/>
      </c>
      <c r="E422" s="49"/>
      <c r="F422" s="63" t="str">
        <f>IF(SUMIF('2 - Planting Details'!$B:$B,B422,'2 - Planting Details'!$X:$X)&gt;0,SUMIF('2 - Planting Details'!$B:$B,$B422,'2 - Planting Details'!$X:$X),"")</f>
        <v/>
      </c>
      <c r="G422" s="49"/>
      <c r="H422" s="49" t="str">
        <f t="shared" si="13"/>
        <v/>
      </c>
      <c r="I422" s="77" t="str">
        <f t="shared" si="14"/>
        <v/>
      </c>
      <c r="J422" s="182">
        <v>409</v>
      </c>
    </row>
    <row r="423" spans="2:10" x14ac:dyDescent="0.25">
      <c r="B423" s="181" t="str">
        <f>IF(ISERROR(MATCH($J423,'1 - Project Details and Scoring'!$B$18:$B$500,0)),"",INDEX('1 - Project Details and Scoring'!$B$18:$B$500,MATCH($J423,'1 - Project Details and Scoring'!$B$18:$B$500,0)))&amp;""</f>
        <v/>
      </c>
      <c r="C423" s="181" t="str">
        <f>IF(ISERROR(MATCH($J423,'1 - Project Details and Scoring'!$B$18:$B$500,0)),"",INDEX('1 - Project Details and Scoring'!$C$18:$C$500,MATCH($J423,'1 - Project Details and Scoring'!$B$18:$B$500,0)))&amp;""</f>
        <v/>
      </c>
      <c r="D423" s="181" t="str">
        <f>IF(ISERROR(MATCH($J423,'1 - Project Details and Scoring'!$B$18:$B$500,0)),"",INDEX('1 - Project Details and Scoring'!$D$18:$D$500,MATCH($J423,'1 - Project Details and Scoring'!$B$18:$B$500,0)))&amp;""</f>
        <v/>
      </c>
      <c r="E423" s="49"/>
      <c r="F423" s="63" t="str">
        <f>IF(SUMIF('2 - Planting Details'!$B:$B,B423,'2 - Planting Details'!$X:$X)&gt;0,SUMIF('2 - Planting Details'!$B:$B,$B423,'2 - Planting Details'!$X:$X),"")</f>
        <v/>
      </c>
      <c r="G423" s="49"/>
      <c r="H423" s="49" t="str">
        <f t="shared" si="13"/>
        <v/>
      </c>
      <c r="I423" s="77" t="str">
        <f t="shared" si="14"/>
        <v/>
      </c>
      <c r="J423" s="182">
        <v>410</v>
      </c>
    </row>
    <row r="424" spans="2:10" x14ac:dyDescent="0.25">
      <c r="B424" s="181" t="str">
        <f>IF(ISERROR(MATCH($J424,'1 - Project Details and Scoring'!$B$18:$B$500,0)),"",INDEX('1 - Project Details and Scoring'!$B$18:$B$500,MATCH($J424,'1 - Project Details and Scoring'!$B$18:$B$500,0)))&amp;""</f>
        <v/>
      </c>
      <c r="C424" s="181" t="str">
        <f>IF(ISERROR(MATCH($J424,'1 - Project Details and Scoring'!$B$18:$B$500,0)),"",INDEX('1 - Project Details and Scoring'!$C$18:$C$500,MATCH($J424,'1 - Project Details and Scoring'!$B$18:$B$500,0)))&amp;""</f>
        <v/>
      </c>
      <c r="D424" s="181" t="str">
        <f>IF(ISERROR(MATCH($J424,'1 - Project Details and Scoring'!$B$18:$B$500,0)),"",INDEX('1 - Project Details and Scoring'!$D$18:$D$500,MATCH($J424,'1 - Project Details and Scoring'!$B$18:$B$500,0)))&amp;""</f>
        <v/>
      </c>
      <c r="E424" s="49"/>
      <c r="F424" s="63" t="str">
        <f>IF(SUMIF('2 - Planting Details'!$B:$B,B424,'2 - Planting Details'!$X:$X)&gt;0,SUMIF('2 - Planting Details'!$B:$B,$B424,'2 - Planting Details'!$X:$X),"")</f>
        <v/>
      </c>
      <c r="G424" s="49"/>
      <c r="H424" s="49" t="str">
        <f t="shared" si="13"/>
        <v/>
      </c>
      <c r="I424" s="77" t="str">
        <f t="shared" si="14"/>
        <v/>
      </c>
      <c r="J424" s="182">
        <v>411</v>
      </c>
    </row>
    <row r="425" spans="2:10" x14ac:dyDescent="0.25">
      <c r="B425" s="181" t="str">
        <f>IF(ISERROR(MATCH($J425,'1 - Project Details and Scoring'!$B$18:$B$500,0)),"",INDEX('1 - Project Details and Scoring'!$B$18:$B$500,MATCH($J425,'1 - Project Details and Scoring'!$B$18:$B$500,0)))&amp;""</f>
        <v/>
      </c>
      <c r="C425" s="181" t="str">
        <f>IF(ISERROR(MATCH($J425,'1 - Project Details and Scoring'!$B$18:$B$500,0)),"",INDEX('1 - Project Details and Scoring'!$C$18:$C$500,MATCH($J425,'1 - Project Details and Scoring'!$B$18:$B$500,0)))&amp;""</f>
        <v/>
      </c>
      <c r="D425" s="181" t="str">
        <f>IF(ISERROR(MATCH($J425,'1 - Project Details and Scoring'!$B$18:$B$500,0)),"",INDEX('1 - Project Details and Scoring'!$D$18:$D$500,MATCH($J425,'1 - Project Details and Scoring'!$B$18:$B$500,0)))&amp;""</f>
        <v/>
      </c>
      <c r="E425" s="49"/>
      <c r="F425" s="63" t="str">
        <f>IF(SUMIF('2 - Planting Details'!$B:$B,B425,'2 - Planting Details'!$X:$X)&gt;0,SUMIF('2 - Planting Details'!$B:$B,$B425,'2 - Planting Details'!$X:$X),"")</f>
        <v/>
      </c>
      <c r="G425" s="49"/>
      <c r="H425" s="49" t="str">
        <f t="shared" si="13"/>
        <v/>
      </c>
      <c r="I425" s="77" t="str">
        <f t="shared" si="14"/>
        <v/>
      </c>
      <c r="J425" s="182">
        <v>412</v>
      </c>
    </row>
    <row r="426" spans="2:10" x14ac:dyDescent="0.25">
      <c r="B426" s="181" t="str">
        <f>IF(ISERROR(MATCH($J426,'1 - Project Details and Scoring'!$B$18:$B$500,0)),"",INDEX('1 - Project Details and Scoring'!$B$18:$B$500,MATCH($J426,'1 - Project Details and Scoring'!$B$18:$B$500,0)))&amp;""</f>
        <v/>
      </c>
      <c r="C426" s="181" t="str">
        <f>IF(ISERROR(MATCH($J426,'1 - Project Details and Scoring'!$B$18:$B$500,0)),"",INDEX('1 - Project Details and Scoring'!$C$18:$C$500,MATCH($J426,'1 - Project Details and Scoring'!$B$18:$B$500,0)))&amp;""</f>
        <v/>
      </c>
      <c r="D426" s="181" t="str">
        <f>IF(ISERROR(MATCH($J426,'1 - Project Details and Scoring'!$B$18:$B$500,0)),"",INDEX('1 - Project Details and Scoring'!$D$18:$D$500,MATCH($J426,'1 - Project Details and Scoring'!$B$18:$B$500,0)))&amp;""</f>
        <v/>
      </c>
      <c r="E426" s="49"/>
      <c r="F426" s="63" t="str">
        <f>IF(SUMIF('2 - Planting Details'!$B:$B,B426,'2 - Planting Details'!$X:$X)&gt;0,SUMIF('2 - Planting Details'!$B:$B,$B426,'2 - Planting Details'!$X:$X),"")</f>
        <v/>
      </c>
      <c r="G426" s="49"/>
      <c r="H426" s="49" t="str">
        <f t="shared" si="13"/>
        <v/>
      </c>
      <c r="I426" s="77" t="str">
        <f t="shared" si="14"/>
        <v/>
      </c>
      <c r="J426" s="182">
        <v>413</v>
      </c>
    </row>
    <row r="427" spans="2:10" x14ac:dyDescent="0.25">
      <c r="B427" s="181" t="str">
        <f>IF(ISERROR(MATCH($J427,'1 - Project Details and Scoring'!$B$18:$B$500,0)),"",INDEX('1 - Project Details and Scoring'!$B$18:$B$500,MATCH($J427,'1 - Project Details and Scoring'!$B$18:$B$500,0)))&amp;""</f>
        <v/>
      </c>
      <c r="C427" s="181" t="str">
        <f>IF(ISERROR(MATCH($J427,'1 - Project Details and Scoring'!$B$18:$B$500,0)),"",INDEX('1 - Project Details and Scoring'!$C$18:$C$500,MATCH($J427,'1 - Project Details and Scoring'!$B$18:$B$500,0)))&amp;""</f>
        <v/>
      </c>
      <c r="D427" s="181" t="str">
        <f>IF(ISERROR(MATCH($J427,'1 - Project Details and Scoring'!$B$18:$B$500,0)),"",INDEX('1 - Project Details and Scoring'!$D$18:$D$500,MATCH($J427,'1 - Project Details and Scoring'!$B$18:$B$500,0)))&amp;""</f>
        <v/>
      </c>
      <c r="E427" s="49"/>
      <c r="F427" s="63" t="str">
        <f>IF(SUMIF('2 - Planting Details'!$B:$B,B427,'2 - Planting Details'!$X:$X)&gt;0,SUMIF('2 - Planting Details'!$B:$B,$B427,'2 - Planting Details'!$X:$X),"")</f>
        <v/>
      </c>
      <c r="G427" s="49"/>
      <c r="H427" s="49" t="str">
        <f t="shared" si="13"/>
        <v/>
      </c>
      <c r="I427" s="77" t="str">
        <f t="shared" si="14"/>
        <v/>
      </c>
      <c r="J427" s="182">
        <v>414</v>
      </c>
    </row>
    <row r="428" spans="2:10" x14ac:dyDescent="0.25">
      <c r="B428" s="181" t="str">
        <f>IF(ISERROR(MATCH($J428,'1 - Project Details and Scoring'!$B$18:$B$500,0)),"",INDEX('1 - Project Details and Scoring'!$B$18:$B$500,MATCH($J428,'1 - Project Details and Scoring'!$B$18:$B$500,0)))&amp;""</f>
        <v/>
      </c>
      <c r="C428" s="181" t="str">
        <f>IF(ISERROR(MATCH($J428,'1 - Project Details and Scoring'!$B$18:$B$500,0)),"",INDEX('1 - Project Details and Scoring'!$C$18:$C$500,MATCH($J428,'1 - Project Details and Scoring'!$B$18:$B$500,0)))&amp;""</f>
        <v/>
      </c>
      <c r="D428" s="181" t="str">
        <f>IF(ISERROR(MATCH($J428,'1 - Project Details and Scoring'!$B$18:$B$500,0)),"",INDEX('1 - Project Details and Scoring'!$D$18:$D$500,MATCH($J428,'1 - Project Details and Scoring'!$B$18:$B$500,0)))&amp;""</f>
        <v/>
      </c>
      <c r="E428" s="49"/>
      <c r="F428" s="63" t="str">
        <f>IF(SUMIF('2 - Planting Details'!$B:$B,B428,'2 - Planting Details'!$X:$X)&gt;0,SUMIF('2 - Planting Details'!$B:$B,$B428,'2 - Planting Details'!$X:$X),"")</f>
        <v/>
      </c>
      <c r="G428" s="49"/>
      <c r="H428" s="49" t="str">
        <f t="shared" si="13"/>
        <v/>
      </c>
      <c r="I428" s="77" t="str">
        <f t="shared" si="14"/>
        <v/>
      </c>
      <c r="J428" s="182">
        <v>415</v>
      </c>
    </row>
    <row r="429" spans="2:10" x14ac:dyDescent="0.25">
      <c r="B429" s="181" t="str">
        <f>IF(ISERROR(MATCH($J429,'1 - Project Details and Scoring'!$B$18:$B$500,0)),"",INDEX('1 - Project Details and Scoring'!$B$18:$B$500,MATCH($J429,'1 - Project Details and Scoring'!$B$18:$B$500,0)))&amp;""</f>
        <v/>
      </c>
      <c r="C429" s="181" t="str">
        <f>IF(ISERROR(MATCH($J429,'1 - Project Details and Scoring'!$B$18:$B$500,0)),"",INDEX('1 - Project Details and Scoring'!$C$18:$C$500,MATCH($J429,'1 - Project Details and Scoring'!$B$18:$B$500,0)))&amp;""</f>
        <v/>
      </c>
      <c r="D429" s="181" t="str">
        <f>IF(ISERROR(MATCH($J429,'1 - Project Details and Scoring'!$B$18:$B$500,0)),"",INDEX('1 - Project Details and Scoring'!$D$18:$D$500,MATCH($J429,'1 - Project Details and Scoring'!$B$18:$B$500,0)))&amp;""</f>
        <v/>
      </c>
      <c r="E429" s="49"/>
      <c r="F429" s="63" t="str">
        <f>IF(SUMIF('2 - Planting Details'!$B:$B,B429,'2 - Planting Details'!$X:$X)&gt;0,SUMIF('2 - Planting Details'!$B:$B,$B429,'2 - Planting Details'!$X:$X),"")</f>
        <v/>
      </c>
      <c r="G429" s="49"/>
      <c r="H429" s="49" t="str">
        <f t="shared" si="13"/>
        <v/>
      </c>
      <c r="I429" s="77" t="str">
        <f t="shared" si="14"/>
        <v/>
      </c>
      <c r="J429" s="182">
        <v>416</v>
      </c>
    </row>
    <row r="430" spans="2:10" x14ac:dyDescent="0.25">
      <c r="B430" s="181" t="str">
        <f>IF(ISERROR(MATCH($J430,'1 - Project Details and Scoring'!$B$18:$B$500,0)),"",INDEX('1 - Project Details and Scoring'!$B$18:$B$500,MATCH($J430,'1 - Project Details and Scoring'!$B$18:$B$500,0)))&amp;""</f>
        <v/>
      </c>
      <c r="C430" s="181" t="str">
        <f>IF(ISERROR(MATCH($J430,'1 - Project Details and Scoring'!$B$18:$B$500,0)),"",INDEX('1 - Project Details and Scoring'!$C$18:$C$500,MATCH($J430,'1 - Project Details and Scoring'!$B$18:$B$500,0)))&amp;""</f>
        <v/>
      </c>
      <c r="D430" s="181" t="str">
        <f>IF(ISERROR(MATCH($J430,'1 - Project Details and Scoring'!$B$18:$B$500,0)),"",INDEX('1 - Project Details and Scoring'!$D$18:$D$500,MATCH($J430,'1 - Project Details and Scoring'!$B$18:$B$500,0)))&amp;""</f>
        <v/>
      </c>
      <c r="E430" s="49"/>
      <c r="F430" s="63" t="str">
        <f>IF(SUMIF('2 - Planting Details'!$B:$B,B430,'2 - Planting Details'!$X:$X)&gt;0,SUMIF('2 - Planting Details'!$B:$B,$B430,'2 - Planting Details'!$X:$X),"")</f>
        <v/>
      </c>
      <c r="G430" s="49"/>
      <c r="H430" s="49" t="str">
        <f t="shared" si="13"/>
        <v/>
      </c>
      <c r="I430" s="77" t="str">
        <f t="shared" si="14"/>
        <v/>
      </c>
      <c r="J430" s="182">
        <v>417</v>
      </c>
    </row>
    <row r="431" spans="2:10" x14ac:dyDescent="0.25">
      <c r="B431" s="181" t="str">
        <f>IF(ISERROR(MATCH($J431,'1 - Project Details and Scoring'!$B$18:$B$500,0)),"",INDEX('1 - Project Details and Scoring'!$B$18:$B$500,MATCH($J431,'1 - Project Details and Scoring'!$B$18:$B$500,0)))&amp;""</f>
        <v/>
      </c>
      <c r="C431" s="181" t="str">
        <f>IF(ISERROR(MATCH($J431,'1 - Project Details and Scoring'!$B$18:$B$500,0)),"",INDEX('1 - Project Details and Scoring'!$C$18:$C$500,MATCH($J431,'1 - Project Details and Scoring'!$B$18:$B$500,0)))&amp;""</f>
        <v/>
      </c>
      <c r="D431" s="181" t="str">
        <f>IF(ISERROR(MATCH($J431,'1 - Project Details and Scoring'!$B$18:$B$500,0)),"",INDEX('1 - Project Details and Scoring'!$D$18:$D$500,MATCH($J431,'1 - Project Details and Scoring'!$B$18:$B$500,0)))&amp;""</f>
        <v/>
      </c>
      <c r="E431" s="49"/>
      <c r="F431" s="63" t="str">
        <f>IF(SUMIF('2 - Planting Details'!$B:$B,B431,'2 - Planting Details'!$X:$X)&gt;0,SUMIF('2 - Planting Details'!$B:$B,$B431,'2 - Planting Details'!$X:$X),"")</f>
        <v/>
      </c>
      <c r="G431" s="49"/>
      <c r="H431" s="49" t="str">
        <f t="shared" si="13"/>
        <v/>
      </c>
      <c r="I431" s="77" t="str">
        <f t="shared" si="14"/>
        <v/>
      </c>
      <c r="J431" s="182">
        <v>418</v>
      </c>
    </row>
    <row r="432" spans="2:10" x14ac:dyDescent="0.25">
      <c r="B432" s="181" t="str">
        <f>IF(ISERROR(MATCH($J432,'1 - Project Details and Scoring'!$B$18:$B$500,0)),"",INDEX('1 - Project Details and Scoring'!$B$18:$B$500,MATCH($J432,'1 - Project Details and Scoring'!$B$18:$B$500,0)))&amp;""</f>
        <v/>
      </c>
      <c r="C432" s="181" t="str">
        <f>IF(ISERROR(MATCH($J432,'1 - Project Details and Scoring'!$B$18:$B$500,0)),"",INDEX('1 - Project Details and Scoring'!$C$18:$C$500,MATCH($J432,'1 - Project Details and Scoring'!$B$18:$B$500,0)))&amp;""</f>
        <v/>
      </c>
      <c r="D432" s="181" t="str">
        <f>IF(ISERROR(MATCH($J432,'1 - Project Details and Scoring'!$B$18:$B$500,0)),"",INDEX('1 - Project Details and Scoring'!$D$18:$D$500,MATCH($J432,'1 - Project Details and Scoring'!$B$18:$B$500,0)))&amp;""</f>
        <v/>
      </c>
      <c r="E432" s="49"/>
      <c r="F432" s="63" t="str">
        <f>IF(SUMIF('2 - Planting Details'!$B:$B,B432,'2 - Planting Details'!$X:$X)&gt;0,SUMIF('2 - Planting Details'!$B:$B,$B432,'2 - Planting Details'!$X:$X),"")</f>
        <v/>
      </c>
      <c r="G432" s="49"/>
      <c r="H432" s="49" t="str">
        <f t="shared" si="13"/>
        <v/>
      </c>
      <c r="I432" s="77" t="str">
        <f t="shared" si="14"/>
        <v/>
      </c>
      <c r="J432" s="182">
        <v>419</v>
      </c>
    </row>
    <row r="433" spans="2:10" x14ac:dyDescent="0.25">
      <c r="B433" s="181" t="str">
        <f>IF(ISERROR(MATCH($J433,'1 - Project Details and Scoring'!$B$18:$B$500,0)),"",INDEX('1 - Project Details and Scoring'!$B$18:$B$500,MATCH($J433,'1 - Project Details and Scoring'!$B$18:$B$500,0)))&amp;""</f>
        <v/>
      </c>
      <c r="C433" s="181" t="str">
        <f>IF(ISERROR(MATCH($J433,'1 - Project Details and Scoring'!$B$18:$B$500,0)),"",INDEX('1 - Project Details and Scoring'!$C$18:$C$500,MATCH($J433,'1 - Project Details and Scoring'!$B$18:$B$500,0)))&amp;""</f>
        <v/>
      </c>
      <c r="D433" s="181" t="str">
        <f>IF(ISERROR(MATCH($J433,'1 - Project Details and Scoring'!$B$18:$B$500,0)),"",INDEX('1 - Project Details and Scoring'!$D$18:$D$500,MATCH($J433,'1 - Project Details and Scoring'!$B$18:$B$500,0)))&amp;""</f>
        <v/>
      </c>
      <c r="E433" s="49"/>
      <c r="F433" s="63" t="str">
        <f>IF(SUMIF('2 - Planting Details'!$B:$B,B433,'2 - Planting Details'!$X:$X)&gt;0,SUMIF('2 - Planting Details'!$B:$B,$B433,'2 - Planting Details'!$X:$X),"")</f>
        <v/>
      </c>
      <c r="G433" s="49"/>
      <c r="H433" s="49" t="str">
        <f t="shared" si="13"/>
        <v/>
      </c>
      <c r="I433" s="77" t="str">
        <f t="shared" si="14"/>
        <v/>
      </c>
      <c r="J433" s="182">
        <v>420</v>
      </c>
    </row>
    <row r="434" spans="2:10" x14ac:dyDescent="0.25">
      <c r="B434" s="181" t="str">
        <f>IF(ISERROR(MATCH($J434,'1 - Project Details and Scoring'!$B$18:$B$500,0)),"",INDEX('1 - Project Details and Scoring'!$B$18:$B$500,MATCH($J434,'1 - Project Details and Scoring'!$B$18:$B$500,0)))&amp;""</f>
        <v/>
      </c>
      <c r="C434" s="181" t="str">
        <f>IF(ISERROR(MATCH($J434,'1 - Project Details and Scoring'!$B$18:$B$500,0)),"",INDEX('1 - Project Details and Scoring'!$C$18:$C$500,MATCH($J434,'1 - Project Details and Scoring'!$B$18:$B$500,0)))&amp;""</f>
        <v/>
      </c>
      <c r="D434" s="181" t="str">
        <f>IF(ISERROR(MATCH($J434,'1 - Project Details and Scoring'!$B$18:$B$500,0)),"",INDEX('1 - Project Details and Scoring'!$D$18:$D$500,MATCH($J434,'1 - Project Details and Scoring'!$B$18:$B$500,0)))&amp;""</f>
        <v/>
      </c>
      <c r="E434" s="49"/>
      <c r="F434" s="63" t="str">
        <f>IF(SUMIF('2 - Planting Details'!$B:$B,B434,'2 - Planting Details'!$X:$X)&gt;0,SUMIF('2 - Planting Details'!$B:$B,$B434,'2 - Planting Details'!$X:$X),"")</f>
        <v/>
      </c>
      <c r="G434" s="49"/>
      <c r="H434" s="49" t="str">
        <f t="shared" si="13"/>
        <v/>
      </c>
      <c r="I434" s="77" t="str">
        <f t="shared" si="14"/>
        <v/>
      </c>
      <c r="J434" s="182">
        <v>421</v>
      </c>
    </row>
    <row r="435" spans="2:10" x14ac:dyDescent="0.25">
      <c r="B435" s="181" t="str">
        <f>IF(ISERROR(MATCH($J435,'1 - Project Details and Scoring'!$B$18:$B$500,0)),"",INDEX('1 - Project Details and Scoring'!$B$18:$B$500,MATCH($J435,'1 - Project Details and Scoring'!$B$18:$B$500,0)))&amp;""</f>
        <v/>
      </c>
      <c r="C435" s="181" t="str">
        <f>IF(ISERROR(MATCH($J435,'1 - Project Details and Scoring'!$B$18:$B$500,0)),"",INDEX('1 - Project Details and Scoring'!$C$18:$C$500,MATCH($J435,'1 - Project Details and Scoring'!$B$18:$B$500,0)))&amp;""</f>
        <v/>
      </c>
      <c r="D435" s="181" t="str">
        <f>IF(ISERROR(MATCH($J435,'1 - Project Details and Scoring'!$B$18:$B$500,0)),"",INDEX('1 - Project Details and Scoring'!$D$18:$D$500,MATCH($J435,'1 - Project Details and Scoring'!$B$18:$B$500,0)))&amp;""</f>
        <v/>
      </c>
      <c r="E435" s="49"/>
      <c r="F435" s="63" t="str">
        <f>IF(SUMIF('2 - Planting Details'!$B:$B,B435,'2 - Planting Details'!$X:$X)&gt;0,SUMIF('2 - Planting Details'!$B:$B,$B435,'2 - Planting Details'!$X:$X),"")</f>
        <v/>
      </c>
      <c r="G435" s="49"/>
      <c r="H435" s="49" t="str">
        <f t="shared" si="13"/>
        <v/>
      </c>
      <c r="I435" s="77" t="str">
        <f t="shared" si="14"/>
        <v/>
      </c>
      <c r="J435" s="182">
        <v>422</v>
      </c>
    </row>
    <row r="436" spans="2:10" x14ac:dyDescent="0.25">
      <c r="B436" s="181" t="str">
        <f>IF(ISERROR(MATCH($J436,'1 - Project Details and Scoring'!$B$18:$B$500,0)),"",INDEX('1 - Project Details and Scoring'!$B$18:$B$500,MATCH($J436,'1 - Project Details and Scoring'!$B$18:$B$500,0)))&amp;""</f>
        <v/>
      </c>
      <c r="C436" s="181" t="str">
        <f>IF(ISERROR(MATCH($J436,'1 - Project Details and Scoring'!$B$18:$B$500,0)),"",INDEX('1 - Project Details and Scoring'!$C$18:$C$500,MATCH($J436,'1 - Project Details and Scoring'!$B$18:$B$500,0)))&amp;""</f>
        <v/>
      </c>
      <c r="D436" s="181" t="str">
        <f>IF(ISERROR(MATCH($J436,'1 - Project Details and Scoring'!$B$18:$B$500,0)),"",INDEX('1 - Project Details and Scoring'!$D$18:$D$500,MATCH($J436,'1 - Project Details and Scoring'!$B$18:$B$500,0)))&amp;""</f>
        <v/>
      </c>
      <c r="E436" s="49"/>
      <c r="F436" s="63" t="str">
        <f>IF(SUMIF('2 - Planting Details'!$B:$B,B436,'2 - Planting Details'!$X:$X)&gt;0,SUMIF('2 - Planting Details'!$B:$B,$B436,'2 - Planting Details'!$X:$X),"")</f>
        <v/>
      </c>
      <c r="G436" s="49"/>
      <c r="H436" s="49" t="str">
        <f t="shared" si="13"/>
        <v/>
      </c>
      <c r="I436" s="77" t="str">
        <f t="shared" si="14"/>
        <v/>
      </c>
      <c r="J436" s="182">
        <v>423</v>
      </c>
    </row>
    <row r="437" spans="2:10" x14ac:dyDescent="0.25">
      <c r="B437" s="181" t="str">
        <f>IF(ISERROR(MATCH($J437,'1 - Project Details and Scoring'!$B$18:$B$500,0)),"",INDEX('1 - Project Details and Scoring'!$B$18:$B$500,MATCH($J437,'1 - Project Details and Scoring'!$B$18:$B$500,0)))&amp;""</f>
        <v/>
      </c>
      <c r="C437" s="181" t="str">
        <f>IF(ISERROR(MATCH($J437,'1 - Project Details and Scoring'!$B$18:$B$500,0)),"",INDEX('1 - Project Details and Scoring'!$C$18:$C$500,MATCH($J437,'1 - Project Details and Scoring'!$B$18:$B$500,0)))&amp;""</f>
        <v/>
      </c>
      <c r="D437" s="181" t="str">
        <f>IF(ISERROR(MATCH($J437,'1 - Project Details and Scoring'!$B$18:$B$500,0)),"",INDEX('1 - Project Details and Scoring'!$D$18:$D$500,MATCH($J437,'1 - Project Details and Scoring'!$B$18:$B$500,0)))&amp;""</f>
        <v/>
      </c>
      <c r="E437" s="49"/>
      <c r="F437" s="63" t="str">
        <f>IF(SUMIF('2 - Planting Details'!$B:$B,B437,'2 - Planting Details'!$X:$X)&gt;0,SUMIF('2 - Planting Details'!$B:$B,$B437,'2 - Planting Details'!$X:$X),"")</f>
        <v/>
      </c>
      <c r="G437" s="49"/>
      <c r="H437" s="49" t="str">
        <f t="shared" si="13"/>
        <v/>
      </c>
      <c r="I437" s="77" t="str">
        <f t="shared" si="14"/>
        <v/>
      </c>
      <c r="J437" s="182">
        <v>424</v>
      </c>
    </row>
    <row r="438" spans="2:10" x14ac:dyDescent="0.25">
      <c r="B438" s="181" t="str">
        <f>IF(ISERROR(MATCH($J438,'1 - Project Details and Scoring'!$B$18:$B$500,0)),"",INDEX('1 - Project Details and Scoring'!$B$18:$B$500,MATCH($J438,'1 - Project Details and Scoring'!$B$18:$B$500,0)))&amp;""</f>
        <v/>
      </c>
      <c r="C438" s="181" t="str">
        <f>IF(ISERROR(MATCH($J438,'1 - Project Details and Scoring'!$B$18:$B$500,0)),"",INDEX('1 - Project Details and Scoring'!$C$18:$C$500,MATCH($J438,'1 - Project Details and Scoring'!$B$18:$B$500,0)))&amp;""</f>
        <v/>
      </c>
      <c r="D438" s="181" t="str">
        <f>IF(ISERROR(MATCH($J438,'1 - Project Details and Scoring'!$B$18:$B$500,0)),"",INDEX('1 - Project Details and Scoring'!$D$18:$D$500,MATCH($J438,'1 - Project Details and Scoring'!$B$18:$B$500,0)))&amp;""</f>
        <v/>
      </c>
      <c r="E438" s="49"/>
      <c r="F438" s="63" t="str">
        <f>IF(SUMIF('2 - Planting Details'!$B:$B,B438,'2 - Planting Details'!$X:$X)&gt;0,SUMIF('2 - Planting Details'!$B:$B,$B438,'2 - Planting Details'!$X:$X),"")</f>
        <v/>
      </c>
      <c r="G438" s="49"/>
      <c r="H438" s="49" t="str">
        <f t="shared" si="13"/>
        <v/>
      </c>
      <c r="I438" s="77" t="str">
        <f t="shared" si="14"/>
        <v/>
      </c>
      <c r="J438" s="182">
        <v>425</v>
      </c>
    </row>
    <row r="439" spans="2:10" x14ac:dyDescent="0.25">
      <c r="B439" s="181" t="str">
        <f>IF(ISERROR(MATCH($J439,'1 - Project Details and Scoring'!$B$18:$B$500,0)),"",INDEX('1 - Project Details and Scoring'!$B$18:$B$500,MATCH($J439,'1 - Project Details and Scoring'!$B$18:$B$500,0)))&amp;""</f>
        <v/>
      </c>
      <c r="C439" s="181" t="str">
        <f>IF(ISERROR(MATCH($J439,'1 - Project Details and Scoring'!$B$18:$B$500,0)),"",INDEX('1 - Project Details and Scoring'!$C$18:$C$500,MATCH($J439,'1 - Project Details and Scoring'!$B$18:$B$500,0)))&amp;""</f>
        <v/>
      </c>
      <c r="D439" s="181" t="str">
        <f>IF(ISERROR(MATCH($J439,'1 - Project Details and Scoring'!$B$18:$B$500,0)),"",INDEX('1 - Project Details and Scoring'!$D$18:$D$500,MATCH($J439,'1 - Project Details and Scoring'!$B$18:$B$500,0)))&amp;""</f>
        <v/>
      </c>
      <c r="E439" s="49"/>
      <c r="F439" s="63" t="str">
        <f>IF(SUMIF('2 - Planting Details'!$B:$B,B439,'2 - Planting Details'!$X:$X)&gt;0,SUMIF('2 - Planting Details'!$B:$B,$B439,'2 - Planting Details'!$X:$X),"")</f>
        <v/>
      </c>
      <c r="G439" s="49"/>
      <c r="H439" s="49" t="str">
        <f t="shared" si="13"/>
        <v/>
      </c>
      <c r="I439" s="77" t="str">
        <f t="shared" si="14"/>
        <v/>
      </c>
      <c r="J439" s="182">
        <v>426</v>
      </c>
    </row>
    <row r="440" spans="2:10" x14ac:dyDescent="0.25">
      <c r="B440" s="181" t="str">
        <f>IF(ISERROR(MATCH($J440,'1 - Project Details and Scoring'!$B$18:$B$500,0)),"",INDEX('1 - Project Details and Scoring'!$B$18:$B$500,MATCH($J440,'1 - Project Details and Scoring'!$B$18:$B$500,0)))&amp;""</f>
        <v/>
      </c>
      <c r="C440" s="181" t="str">
        <f>IF(ISERROR(MATCH($J440,'1 - Project Details and Scoring'!$B$18:$B$500,0)),"",INDEX('1 - Project Details and Scoring'!$C$18:$C$500,MATCH($J440,'1 - Project Details and Scoring'!$B$18:$B$500,0)))&amp;""</f>
        <v/>
      </c>
      <c r="D440" s="181" t="str">
        <f>IF(ISERROR(MATCH($J440,'1 - Project Details and Scoring'!$B$18:$B$500,0)),"",INDEX('1 - Project Details and Scoring'!$D$18:$D$500,MATCH($J440,'1 - Project Details and Scoring'!$B$18:$B$500,0)))&amp;""</f>
        <v/>
      </c>
      <c r="E440" s="49"/>
      <c r="F440" s="63" t="str">
        <f>IF(SUMIF('2 - Planting Details'!$B:$B,B440,'2 - Planting Details'!$X:$X)&gt;0,SUMIF('2 - Planting Details'!$B:$B,$B440,'2 - Planting Details'!$X:$X),"")</f>
        <v/>
      </c>
      <c r="G440" s="49"/>
      <c r="H440" s="49" t="str">
        <f t="shared" si="13"/>
        <v/>
      </c>
      <c r="I440" s="77" t="str">
        <f t="shared" si="14"/>
        <v/>
      </c>
      <c r="J440" s="182">
        <v>427</v>
      </c>
    </row>
    <row r="441" spans="2:10" x14ac:dyDescent="0.25">
      <c r="B441" s="181" t="str">
        <f>IF(ISERROR(MATCH($J441,'1 - Project Details and Scoring'!$B$18:$B$500,0)),"",INDEX('1 - Project Details and Scoring'!$B$18:$B$500,MATCH($J441,'1 - Project Details and Scoring'!$B$18:$B$500,0)))&amp;""</f>
        <v/>
      </c>
      <c r="C441" s="181" t="str">
        <f>IF(ISERROR(MATCH($J441,'1 - Project Details and Scoring'!$B$18:$B$500,0)),"",INDEX('1 - Project Details and Scoring'!$C$18:$C$500,MATCH($J441,'1 - Project Details and Scoring'!$B$18:$B$500,0)))&amp;""</f>
        <v/>
      </c>
      <c r="D441" s="181" t="str">
        <f>IF(ISERROR(MATCH($J441,'1 - Project Details and Scoring'!$B$18:$B$500,0)),"",INDEX('1 - Project Details and Scoring'!$D$18:$D$500,MATCH($J441,'1 - Project Details and Scoring'!$B$18:$B$500,0)))&amp;""</f>
        <v/>
      </c>
      <c r="E441" s="49"/>
      <c r="F441" s="63" t="str">
        <f>IF(SUMIF('2 - Planting Details'!$B:$B,B441,'2 - Planting Details'!$X:$X)&gt;0,SUMIF('2 - Planting Details'!$B:$B,$B441,'2 - Planting Details'!$X:$X),"")</f>
        <v/>
      </c>
      <c r="G441" s="49"/>
      <c r="H441" s="49" t="str">
        <f t="shared" si="13"/>
        <v/>
      </c>
      <c r="I441" s="77" t="str">
        <f t="shared" si="14"/>
        <v/>
      </c>
      <c r="J441" s="182">
        <v>428</v>
      </c>
    </row>
    <row r="442" spans="2:10" x14ac:dyDescent="0.25">
      <c r="B442" s="181" t="str">
        <f>IF(ISERROR(MATCH($J442,'1 - Project Details and Scoring'!$B$18:$B$500,0)),"",INDEX('1 - Project Details and Scoring'!$B$18:$B$500,MATCH($J442,'1 - Project Details and Scoring'!$B$18:$B$500,0)))&amp;""</f>
        <v/>
      </c>
      <c r="C442" s="181" t="str">
        <f>IF(ISERROR(MATCH($J442,'1 - Project Details and Scoring'!$B$18:$B$500,0)),"",INDEX('1 - Project Details and Scoring'!$C$18:$C$500,MATCH($J442,'1 - Project Details and Scoring'!$B$18:$B$500,0)))&amp;""</f>
        <v/>
      </c>
      <c r="D442" s="181" t="str">
        <f>IF(ISERROR(MATCH($J442,'1 - Project Details and Scoring'!$B$18:$B$500,0)),"",INDEX('1 - Project Details and Scoring'!$D$18:$D$500,MATCH($J442,'1 - Project Details and Scoring'!$B$18:$B$500,0)))&amp;""</f>
        <v/>
      </c>
      <c r="E442" s="49"/>
      <c r="F442" s="63" t="str">
        <f>IF(SUMIF('2 - Planting Details'!$B:$B,B442,'2 - Planting Details'!$X:$X)&gt;0,SUMIF('2 - Planting Details'!$B:$B,$B442,'2 - Planting Details'!$X:$X),"")</f>
        <v/>
      </c>
      <c r="G442" s="49"/>
      <c r="H442" s="49" t="str">
        <f t="shared" si="13"/>
        <v/>
      </c>
      <c r="I442" s="77" t="str">
        <f t="shared" si="14"/>
        <v/>
      </c>
      <c r="J442" s="182">
        <v>429</v>
      </c>
    </row>
    <row r="443" spans="2:10" x14ac:dyDescent="0.25">
      <c r="B443" s="181" t="str">
        <f>IF(ISERROR(MATCH($J443,'1 - Project Details and Scoring'!$B$18:$B$500,0)),"",INDEX('1 - Project Details and Scoring'!$B$18:$B$500,MATCH($J443,'1 - Project Details and Scoring'!$B$18:$B$500,0)))&amp;""</f>
        <v/>
      </c>
      <c r="C443" s="181" t="str">
        <f>IF(ISERROR(MATCH($J443,'1 - Project Details and Scoring'!$B$18:$B$500,0)),"",INDEX('1 - Project Details and Scoring'!$C$18:$C$500,MATCH($J443,'1 - Project Details and Scoring'!$B$18:$B$500,0)))&amp;""</f>
        <v/>
      </c>
      <c r="D443" s="181" t="str">
        <f>IF(ISERROR(MATCH($J443,'1 - Project Details and Scoring'!$B$18:$B$500,0)),"",INDEX('1 - Project Details and Scoring'!$D$18:$D$500,MATCH($J443,'1 - Project Details and Scoring'!$B$18:$B$500,0)))&amp;""</f>
        <v/>
      </c>
      <c r="E443" s="49"/>
      <c r="F443" s="63" t="str">
        <f>IF(SUMIF('2 - Planting Details'!$B:$B,B443,'2 - Planting Details'!$X:$X)&gt;0,SUMIF('2 - Planting Details'!$B:$B,$B443,'2 - Planting Details'!$X:$X),"")</f>
        <v/>
      </c>
      <c r="G443" s="49"/>
      <c r="H443" s="49" t="str">
        <f t="shared" si="13"/>
        <v/>
      </c>
      <c r="I443" s="77" t="str">
        <f t="shared" si="14"/>
        <v/>
      </c>
      <c r="J443" s="182">
        <v>430</v>
      </c>
    </row>
    <row r="444" spans="2:10" x14ac:dyDescent="0.25">
      <c r="B444" s="181" t="str">
        <f>IF(ISERROR(MATCH($J444,'1 - Project Details and Scoring'!$B$18:$B$500,0)),"",INDEX('1 - Project Details and Scoring'!$B$18:$B$500,MATCH($J444,'1 - Project Details and Scoring'!$B$18:$B$500,0)))&amp;""</f>
        <v/>
      </c>
      <c r="C444" s="181" t="str">
        <f>IF(ISERROR(MATCH($J444,'1 - Project Details and Scoring'!$B$18:$B$500,0)),"",INDEX('1 - Project Details and Scoring'!$C$18:$C$500,MATCH($J444,'1 - Project Details and Scoring'!$B$18:$B$500,0)))&amp;""</f>
        <v/>
      </c>
      <c r="D444" s="181" t="str">
        <f>IF(ISERROR(MATCH($J444,'1 - Project Details and Scoring'!$B$18:$B$500,0)),"",INDEX('1 - Project Details and Scoring'!$D$18:$D$500,MATCH($J444,'1 - Project Details and Scoring'!$B$18:$B$500,0)))&amp;""</f>
        <v/>
      </c>
      <c r="E444" s="49"/>
      <c r="F444" s="63" t="str">
        <f>IF(SUMIF('2 - Planting Details'!$B:$B,B444,'2 - Planting Details'!$X:$X)&gt;0,SUMIF('2 - Planting Details'!$B:$B,$B444,'2 - Planting Details'!$X:$X),"")</f>
        <v/>
      </c>
      <c r="G444" s="49"/>
      <c r="H444" s="49" t="str">
        <f t="shared" si="13"/>
        <v/>
      </c>
      <c r="I444" s="77" t="str">
        <f t="shared" si="14"/>
        <v/>
      </c>
      <c r="J444" s="182">
        <v>431</v>
      </c>
    </row>
    <row r="445" spans="2:10" x14ac:dyDescent="0.25">
      <c r="B445" s="181" t="str">
        <f>IF(ISERROR(MATCH($J445,'1 - Project Details and Scoring'!$B$18:$B$500,0)),"",INDEX('1 - Project Details and Scoring'!$B$18:$B$500,MATCH($J445,'1 - Project Details and Scoring'!$B$18:$B$500,0)))&amp;""</f>
        <v/>
      </c>
      <c r="C445" s="181" t="str">
        <f>IF(ISERROR(MATCH($J445,'1 - Project Details and Scoring'!$B$18:$B$500,0)),"",INDEX('1 - Project Details and Scoring'!$C$18:$C$500,MATCH($J445,'1 - Project Details and Scoring'!$B$18:$B$500,0)))&amp;""</f>
        <v/>
      </c>
      <c r="D445" s="181" t="str">
        <f>IF(ISERROR(MATCH($J445,'1 - Project Details and Scoring'!$B$18:$B$500,0)),"",INDEX('1 - Project Details and Scoring'!$D$18:$D$500,MATCH($J445,'1 - Project Details and Scoring'!$B$18:$B$500,0)))&amp;""</f>
        <v/>
      </c>
      <c r="E445" s="49"/>
      <c r="F445" s="63" t="str">
        <f>IF(SUMIF('2 - Planting Details'!$B:$B,B445,'2 - Planting Details'!$X:$X)&gt;0,SUMIF('2 - Planting Details'!$B:$B,$B445,'2 - Planting Details'!$X:$X),"")</f>
        <v/>
      </c>
      <c r="G445" s="49"/>
      <c r="H445" s="49" t="str">
        <f t="shared" si="13"/>
        <v/>
      </c>
      <c r="I445" s="77" t="str">
        <f t="shared" si="14"/>
        <v/>
      </c>
      <c r="J445" s="182">
        <v>432</v>
      </c>
    </row>
    <row r="446" spans="2:10" x14ac:dyDescent="0.25">
      <c r="B446" s="181" t="str">
        <f>IF(ISERROR(MATCH($J446,'1 - Project Details and Scoring'!$B$18:$B$500,0)),"",INDEX('1 - Project Details and Scoring'!$B$18:$B$500,MATCH($J446,'1 - Project Details and Scoring'!$B$18:$B$500,0)))&amp;""</f>
        <v/>
      </c>
      <c r="C446" s="181" t="str">
        <f>IF(ISERROR(MATCH($J446,'1 - Project Details and Scoring'!$B$18:$B$500,0)),"",INDEX('1 - Project Details and Scoring'!$C$18:$C$500,MATCH($J446,'1 - Project Details and Scoring'!$B$18:$B$500,0)))&amp;""</f>
        <v/>
      </c>
      <c r="D446" s="181" t="str">
        <f>IF(ISERROR(MATCH($J446,'1 - Project Details and Scoring'!$B$18:$B$500,0)),"",INDEX('1 - Project Details and Scoring'!$D$18:$D$500,MATCH($J446,'1 - Project Details and Scoring'!$B$18:$B$500,0)))&amp;""</f>
        <v/>
      </c>
      <c r="E446" s="49"/>
      <c r="F446" s="63" t="str">
        <f>IF(SUMIF('2 - Planting Details'!$B:$B,B446,'2 - Planting Details'!$X:$X)&gt;0,SUMIF('2 - Planting Details'!$B:$B,$B446,'2 - Planting Details'!$X:$X),"")</f>
        <v/>
      </c>
      <c r="G446" s="49"/>
      <c r="H446" s="49" t="str">
        <f t="shared" si="13"/>
        <v/>
      </c>
      <c r="I446" s="77" t="str">
        <f t="shared" si="14"/>
        <v/>
      </c>
      <c r="J446" s="182">
        <v>433</v>
      </c>
    </row>
    <row r="447" spans="2:10" x14ac:dyDescent="0.25">
      <c r="B447" s="181" t="str">
        <f>IF(ISERROR(MATCH($J447,'1 - Project Details and Scoring'!$B$18:$B$500,0)),"",INDEX('1 - Project Details and Scoring'!$B$18:$B$500,MATCH($J447,'1 - Project Details and Scoring'!$B$18:$B$500,0)))&amp;""</f>
        <v/>
      </c>
      <c r="C447" s="181" t="str">
        <f>IF(ISERROR(MATCH($J447,'1 - Project Details and Scoring'!$B$18:$B$500,0)),"",INDEX('1 - Project Details and Scoring'!$C$18:$C$500,MATCH($J447,'1 - Project Details and Scoring'!$B$18:$B$500,0)))&amp;""</f>
        <v/>
      </c>
      <c r="D447" s="181" t="str">
        <f>IF(ISERROR(MATCH($J447,'1 - Project Details and Scoring'!$B$18:$B$500,0)),"",INDEX('1 - Project Details and Scoring'!$D$18:$D$500,MATCH($J447,'1 - Project Details and Scoring'!$B$18:$B$500,0)))&amp;""</f>
        <v/>
      </c>
      <c r="E447" s="49"/>
      <c r="F447" s="63" t="str">
        <f>IF(SUMIF('2 - Planting Details'!$B:$B,B447,'2 - Planting Details'!$X:$X)&gt;0,SUMIF('2 - Planting Details'!$B:$B,$B447,'2 - Planting Details'!$X:$X),"")</f>
        <v/>
      </c>
      <c r="G447" s="49"/>
      <c r="H447" s="49" t="str">
        <f t="shared" si="13"/>
        <v/>
      </c>
      <c r="I447" s="77" t="str">
        <f t="shared" si="14"/>
        <v/>
      </c>
      <c r="J447" s="182">
        <v>434</v>
      </c>
    </row>
    <row r="448" spans="2:10" x14ac:dyDescent="0.25">
      <c r="B448" s="181" t="str">
        <f>IF(ISERROR(MATCH($J448,'1 - Project Details and Scoring'!$B$18:$B$500,0)),"",INDEX('1 - Project Details and Scoring'!$B$18:$B$500,MATCH($J448,'1 - Project Details and Scoring'!$B$18:$B$500,0)))&amp;""</f>
        <v/>
      </c>
      <c r="C448" s="181" t="str">
        <f>IF(ISERROR(MATCH($J448,'1 - Project Details and Scoring'!$B$18:$B$500,0)),"",INDEX('1 - Project Details and Scoring'!$C$18:$C$500,MATCH($J448,'1 - Project Details and Scoring'!$B$18:$B$500,0)))&amp;""</f>
        <v/>
      </c>
      <c r="D448" s="181" t="str">
        <f>IF(ISERROR(MATCH($J448,'1 - Project Details and Scoring'!$B$18:$B$500,0)),"",INDEX('1 - Project Details and Scoring'!$D$18:$D$500,MATCH($J448,'1 - Project Details and Scoring'!$B$18:$B$500,0)))&amp;""</f>
        <v/>
      </c>
      <c r="E448" s="49"/>
      <c r="F448" s="63" t="str">
        <f>IF(SUMIF('2 - Planting Details'!$B:$B,B448,'2 - Planting Details'!$X:$X)&gt;0,SUMIF('2 - Planting Details'!$B:$B,$B448,'2 - Planting Details'!$X:$X),"")</f>
        <v/>
      </c>
      <c r="G448" s="49"/>
      <c r="H448" s="49" t="str">
        <f t="shared" si="13"/>
        <v/>
      </c>
      <c r="I448" s="77" t="str">
        <f t="shared" si="14"/>
        <v/>
      </c>
      <c r="J448" s="182">
        <v>435</v>
      </c>
    </row>
    <row r="449" spans="2:10" x14ac:dyDescent="0.25">
      <c r="B449" s="181" t="str">
        <f>IF(ISERROR(MATCH($J449,'1 - Project Details and Scoring'!$B$18:$B$500,0)),"",INDEX('1 - Project Details and Scoring'!$B$18:$B$500,MATCH($J449,'1 - Project Details and Scoring'!$B$18:$B$500,0)))&amp;""</f>
        <v/>
      </c>
      <c r="C449" s="181" t="str">
        <f>IF(ISERROR(MATCH($J449,'1 - Project Details and Scoring'!$B$18:$B$500,0)),"",INDEX('1 - Project Details and Scoring'!$C$18:$C$500,MATCH($J449,'1 - Project Details and Scoring'!$B$18:$B$500,0)))&amp;""</f>
        <v/>
      </c>
      <c r="D449" s="181" t="str">
        <f>IF(ISERROR(MATCH($J449,'1 - Project Details and Scoring'!$B$18:$B$500,0)),"",INDEX('1 - Project Details and Scoring'!$D$18:$D$500,MATCH($J449,'1 - Project Details and Scoring'!$B$18:$B$500,0)))&amp;""</f>
        <v/>
      </c>
      <c r="E449" s="49"/>
      <c r="F449" s="63" t="str">
        <f>IF(SUMIF('2 - Planting Details'!$B:$B,B449,'2 - Planting Details'!$X:$X)&gt;0,SUMIF('2 - Planting Details'!$B:$B,$B449,'2 - Planting Details'!$X:$X),"")</f>
        <v/>
      </c>
      <c r="G449" s="49"/>
      <c r="H449" s="49" t="str">
        <f t="shared" si="13"/>
        <v/>
      </c>
      <c r="I449" s="77" t="str">
        <f t="shared" si="14"/>
        <v/>
      </c>
      <c r="J449" s="182">
        <v>436</v>
      </c>
    </row>
    <row r="450" spans="2:10" x14ac:dyDescent="0.25">
      <c r="B450" s="181" t="str">
        <f>IF(ISERROR(MATCH($J450,'1 - Project Details and Scoring'!$B$18:$B$500,0)),"",INDEX('1 - Project Details and Scoring'!$B$18:$B$500,MATCH($J450,'1 - Project Details and Scoring'!$B$18:$B$500,0)))&amp;""</f>
        <v/>
      </c>
      <c r="C450" s="181" t="str">
        <f>IF(ISERROR(MATCH($J450,'1 - Project Details and Scoring'!$B$18:$B$500,0)),"",INDEX('1 - Project Details and Scoring'!$C$18:$C$500,MATCH($J450,'1 - Project Details and Scoring'!$B$18:$B$500,0)))&amp;""</f>
        <v/>
      </c>
      <c r="D450" s="181" t="str">
        <f>IF(ISERROR(MATCH($J450,'1 - Project Details and Scoring'!$B$18:$B$500,0)),"",INDEX('1 - Project Details and Scoring'!$D$18:$D$500,MATCH($J450,'1 - Project Details and Scoring'!$B$18:$B$500,0)))&amp;""</f>
        <v/>
      </c>
      <c r="E450" s="49"/>
      <c r="F450" s="63" t="str">
        <f>IF(SUMIF('2 - Planting Details'!$B:$B,B450,'2 - Planting Details'!$X:$X)&gt;0,SUMIF('2 - Planting Details'!$B:$B,$B450,'2 - Planting Details'!$X:$X),"")</f>
        <v/>
      </c>
      <c r="G450" s="49"/>
      <c r="H450" s="49" t="str">
        <f t="shared" si="13"/>
        <v/>
      </c>
      <c r="I450" s="77" t="str">
        <f t="shared" si="14"/>
        <v/>
      </c>
      <c r="J450" s="182">
        <v>437</v>
      </c>
    </row>
    <row r="451" spans="2:10" x14ac:dyDescent="0.25">
      <c r="B451" s="181" t="str">
        <f>IF(ISERROR(MATCH($J451,'1 - Project Details and Scoring'!$B$18:$B$500,0)),"",INDEX('1 - Project Details and Scoring'!$B$18:$B$500,MATCH($J451,'1 - Project Details and Scoring'!$B$18:$B$500,0)))&amp;""</f>
        <v/>
      </c>
      <c r="C451" s="181" t="str">
        <f>IF(ISERROR(MATCH($J451,'1 - Project Details and Scoring'!$B$18:$B$500,0)),"",INDEX('1 - Project Details and Scoring'!$C$18:$C$500,MATCH($J451,'1 - Project Details and Scoring'!$B$18:$B$500,0)))&amp;""</f>
        <v/>
      </c>
      <c r="D451" s="181" t="str">
        <f>IF(ISERROR(MATCH($J451,'1 - Project Details and Scoring'!$B$18:$B$500,0)),"",INDEX('1 - Project Details and Scoring'!$D$18:$D$500,MATCH($J451,'1 - Project Details and Scoring'!$B$18:$B$500,0)))&amp;""</f>
        <v/>
      </c>
      <c r="E451" s="49"/>
      <c r="F451" s="63" t="str">
        <f>IF(SUMIF('2 - Planting Details'!$B:$B,B451,'2 - Planting Details'!$X:$X)&gt;0,SUMIF('2 - Planting Details'!$B:$B,$B451,'2 - Planting Details'!$X:$X),"")</f>
        <v/>
      </c>
      <c r="G451" s="49"/>
      <c r="H451" s="49" t="str">
        <f t="shared" si="13"/>
        <v/>
      </c>
      <c r="I451" s="77" t="str">
        <f t="shared" si="14"/>
        <v/>
      </c>
      <c r="J451" s="182">
        <v>438</v>
      </c>
    </row>
    <row r="452" spans="2:10" x14ac:dyDescent="0.25">
      <c r="B452" s="181" t="str">
        <f>IF(ISERROR(MATCH($J452,'1 - Project Details and Scoring'!$B$18:$B$500,0)),"",INDEX('1 - Project Details and Scoring'!$B$18:$B$500,MATCH($J452,'1 - Project Details and Scoring'!$B$18:$B$500,0)))&amp;""</f>
        <v/>
      </c>
      <c r="C452" s="181" t="str">
        <f>IF(ISERROR(MATCH($J452,'1 - Project Details and Scoring'!$B$18:$B$500,0)),"",INDEX('1 - Project Details and Scoring'!$C$18:$C$500,MATCH($J452,'1 - Project Details and Scoring'!$B$18:$B$500,0)))&amp;""</f>
        <v/>
      </c>
      <c r="D452" s="181" t="str">
        <f>IF(ISERROR(MATCH($J452,'1 - Project Details and Scoring'!$B$18:$B$500,0)),"",INDEX('1 - Project Details and Scoring'!$D$18:$D$500,MATCH($J452,'1 - Project Details and Scoring'!$B$18:$B$500,0)))&amp;""</f>
        <v/>
      </c>
      <c r="E452" s="49"/>
      <c r="F452" s="63" t="str">
        <f>IF(SUMIF('2 - Planting Details'!$B:$B,B452,'2 - Planting Details'!$X:$X)&gt;0,SUMIF('2 - Planting Details'!$B:$B,$B452,'2 - Planting Details'!$X:$X),"")</f>
        <v/>
      </c>
      <c r="G452" s="49"/>
      <c r="H452" s="49" t="str">
        <f t="shared" si="13"/>
        <v/>
      </c>
      <c r="I452" s="77" t="str">
        <f t="shared" si="14"/>
        <v/>
      </c>
      <c r="J452" s="182">
        <v>439</v>
      </c>
    </row>
    <row r="453" spans="2:10" x14ac:dyDescent="0.25">
      <c r="B453" s="181" t="str">
        <f>IF(ISERROR(MATCH($J453,'1 - Project Details and Scoring'!$B$18:$B$500,0)),"",INDEX('1 - Project Details and Scoring'!$B$18:$B$500,MATCH($J453,'1 - Project Details and Scoring'!$B$18:$B$500,0)))&amp;""</f>
        <v/>
      </c>
      <c r="C453" s="181" t="str">
        <f>IF(ISERROR(MATCH($J453,'1 - Project Details and Scoring'!$B$18:$B$500,0)),"",INDEX('1 - Project Details and Scoring'!$C$18:$C$500,MATCH($J453,'1 - Project Details and Scoring'!$B$18:$B$500,0)))&amp;""</f>
        <v/>
      </c>
      <c r="D453" s="181" t="str">
        <f>IF(ISERROR(MATCH($J453,'1 - Project Details and Scoring'!$B$18:$B$500,0)),"",INDEX('1 - Project Details and Scoring'!$D$18:$D$500,MATCH($J453,'1 - Project Details and Scoring'!$B$18:$B$500,0)))&amp;""</f>
        <v/>
      </c>
      <c r="E453" s="49"/>
      <c r="F453" s="63" t="str">
        <f>IF(SUMIF('2 - Planting Details'!$B:$B,B453,'2 - Planting Details'!$X:$X)&gt;0,SUMIF('2 - Planting Details'!$B:$B,$B453,'2 - Planting Details'!$X:$X),"")</f>
        <v/>
      </c>
      <c r="G453" s="49"/>
      <c r="H453" s="49" t="str">
        <f t="shared" si="13"/>
        <v/>
      </c>
      <c r="I453" s="77" t="str">
        <f t="shared" si="14"/>
        <v/>
      </c>
      <c r="J453" s="182">
        <v>440</v>
      </c>
    </row>
    <row r="454" spans="2:10" x14ac:dyDescent="0.25">
      <c r="B454" s="181" t="str">
        <f>IF(ISERROR(MATCH($J454,'1 - Project Details and Scoring'!$B$18:$B$500,0)),"",INDEX('1 - Project Details and Scoring'!$B$18:$B$500,MATCH($J454,'1 - Project Details and Scoring'!$B$18:$B$500,0)))&amp;""</f>
        <v/>
      </c>
      <c r="C454" s="181" t="str">
        <f>IF(ISERROR(MATCH($J454,'1 - Project Details and Scoring'!$B$18:$B$500,0)),"",INDEX('1 - Project Details and Scoring'!$C$18:$C$500,MATCH($J454,'1 - Project Details and Scoring'!$B$18:$B$500,0)))&amp;""</f>
        <v/>
      </c>
      <c r="D454" s="181" t="str">
        <f>IF(ISERROR(MATCH($J454,'1 - Project Details and Scoring'!$B$18:$B$500,0)),"",INDEX('1 - Project Details and Scoring'!$D$18:$D$500,MATCH($J454,'1 - Project Details and Scoring'!$B$18:$B$500,0)))&amp;""</f>
        <v/>
      </c>
      <c r="E454" s="49"/>
      <c r="F454" s="63" t="str">
        <f>IF(SUMIF('2 - Planting Details'!$B:$B,B454,'2 - Planting Details'!$X:$X)&gt;0,SUMIF('2 - Planting Details'!$B:$B,$B454,'2 - Planting Details'!$X:$X),"")</f>
        <v/>
      </c>
      <c r="G454" s="49"/>
      <c r="H454" s="49" t="str">
        <f t="shared" si="13"/>
        <v/>
      </c>
      <c r="I454" s="77" t="str">
        <f t="shared" si="14"/>
        <v/>
      </c>
      <c r="J454" s="182">
        <v>441</v>
      </c>
    </row>
    <row r="455" spans="2:10" x14ac:dyDescent="0.25">
      <c r="B455" s="181" t="str">
        <f>IF(ISERROR(MATCH($J455,'1 - Project Details and Scoring'!$B$18:$B$500,0)),"",INDEX('1 - Project Details and Scoring'!$B$18:$B$500,MATCH($J455,'1 - Project Details and Scoring'!$B$18:$B$500,0)))&amp;""</f>
        <v/>
      </c>
      <c r="C455" s="181" t="str">
        <f>IF(ISERROR(MATCH($J455,'1 - Project Details and Scoring'!$B$18:$B$500,0)),"",INDEX('1 - Project Details and Scoring'!$C$18:$C$500,MATCH($J455,'1 - Project Details and Scoring'!$B$18:$B$500,0)))&amp;""</f>
        <v/>
      </c>
      <c r="D455" s="181" t="str">
        <f>IF(ISERROR(MATCH($J455,'1 - Project Details and Scoring'!$B$18:$B$500,0)),"",INDEX('1 - Project Details and Scoring'!$D$18:$D$500,MATCH($J455,'1 - Project Details and Scoring'!$B$18:$B$500,0)))&amp;""</f>
        <v/>
      </c>
      <c r="E455" s="49"/>
      <c r="F455" s="63" t="str">
        <f>IF(SUMIF('2 - Planting Details'!$B:$B,B455,'2 - Planting Details'!$X:$X)&gt;0,SUMIF('2 - Planting Details'!$B:$B,$B455,'2 - Planting Details'!$X:$X),"")</f>
        <v/>
      </c>
      <c r="G455" s="49"/>
      <c r="H455" s="49" t="str">
        <f t="shared" si="13"/>
        <v/>
      </c>
      <c r="I455" s="77" t="str">
        <f t="shared" si="14"/>
        <v/>
      </c>
      <c r="J455" s="182">
        <v>442</v>
      </c>
    </row>
    <row r="456" spans="2:10" x14ac:dyDescent="0.25">
      <c r="B456" s="181" t="str">
        <f>IF(ISERROR(MATCH($J456,'1 - Project Details and Scoring'!$B$18:$B$500,0)),"",INDEX('1 - Project Details and Scoring'!$B$18:$B$500,MATCH($J456,'1 - Project Details and Scoring'!$B$18:$B$500,0)))&amp;""</f>
        <v/>
      </c>
      <c r="C456" s="181" t="str">
        <f>IF(ISERROR(MATCH($J456,'1 - Project Details and Scoring'!$B$18:$B$500,0)),"",INDEX('1 - Project Details and Scoring'!$C$18:$C$500,MATCH($J456,'1 - Project Details and Scoring'!$B$18:$B$500,0)))&amp;""</f>
        <v/>
      </c>
      <c r="D456" s="181" t="str">
        <f>IF(ISERROR(MATCH($J456,'1 - Project Details and Scoring'!$B$18:$B$500,0)),"",INDEX('1 - Project Details and Scoring'!$D$18:$D$500,MATCH($J456,'1 - Project Details and Scoring'!$B$18:$B$500,0)))&amp;""</f>
        <v/>
      </c>
      <c r="E456" s="49"/>
      <c r="F456" s="63" t="str">
        <f>IF(SUMIF('2 - Planting Details'!$B:$B,B456,'2 - Planting Details'!$X:$X)&gt;0,SUMIF('2 - Planting Details'!$B:$B,$B456,'2 - Planting Details'!$X:$X),"")</f>
        <v/>
      </c>
      <c r="G456" s="49"/>
      <c r="H456" s="49" t="str">
        <f t="shared" si="13"/>
        <v/>
      </c>
      <c r="I456" s="77" t="str">
        <f t="shared" si="14"/>
        <v/>
      </c>
      <c r="J456" s="182">
        <v>443</v>
      </c>
    </row>
    <row r="457" spans="2:10" x14ac:dyDescent="0.25">
      <c r="B457" s="181" t="str">
        <f>IF(ISERROR(MATCH($J457,'1 - Project Details and Scoring'!$B$18:$B$500,0)),"",INDEX('1 - Project Details and Scoring'!$B$18:$B$500,MATCH($J457,'1 - Project Details and Scoring'!$B$18:$B$500,0)))&amp;""</f>
        <v/>
      </c>
      <c r="C457" s="181" t="str">
        <f>IF(ISERROR(MATCH($J457,'1 - Project Details and Scoring'!$B$18:$B$500,0)),"",INDEX('1 - Project Details and Scoring'!$C$18:$C$500,MATCH($J457,'1 - Project Details and Scoring'!$B$18:$B$500,0)))&amp;""</f>
        <v/>
      </c>
      <c r="D457" s="181" t="str">
        <f>IF(ISERROR(MATCH($J457,'1 - Project Details and Scoring'!$B$18:$B$500,0)),"",INDEX('1 - Project Details and Scoring'!$D$18:$D$500,MATCH($J457,'1 - Project Details and Scoring'!$B$18:$B$500,0)))&amp;""</f>
        <v/>
      </c>
      <c r="E457" s="49"/>
      <c r="F457" s="63" t="str">
        <f>IF(SUMIF('2 - Planting Details'!$B:$B,B457,'2 - Planting Details'!$X:$X)&gt;0,SUMIF('2 - Planting Details'!$B:$B,$B457,'2 - Planting Details'!$X:$X),"")</f>
        <v/>
      </c>
      <c r="G457" s="49"/>
      <c r="H457" s="49" t="str">
        <f t="shared" si="13"/>
        <v/>
      </c>
      <c r="I457" s="77" t="str">
        <f t="shared" si="14"/>
        <v/>
      </c>
      <c r="J457" s="182">
        <v>444</v>
      </c>
    </row>
    <row r="458" spans="2:10" x14ac:dyDescent="0.25">
      <c r="B458" s="181" t="str">
        <f>IF(ISERROR(MATCH($J458,'1 - Project Details and Scoring'!$B$18:$B$500,0)),"",INDEX('1 - Project Details and Scoring'!$B$18:$B$500,MATCH($J458,'1 - Project Details and Scoring'!$B$18:$B$500,0)))&amp;""</f>
        <v/>
      </c>
      <c r="C458" s="181" t="str">
        <f>IF(ISERROR(MATCH($J458,'1 - Project Details and Scoring'!$B$18:$B$500,0)),"",INDEX('1 - Project Details and Scoring'!$C$18:$C$500,MATCH($J458,'1 - Project Details and Scoring'!$B$18:$B$500,0)))&amp;""</f>
        <v/>
      </c>
      <c r="D458" s="181" t="str">
        <f>IF(ISERROR(MATCH($J458,'1 - Project Details and Scoring'!$B$18:$B$500,0)),"",INDEX('1 - Project Details and Scoring'!$D$18:$D$500,MATCH($J458,'1 - Project Details and Scoring'!$B$18:$B$500,0)))&amp;""</f>
        <v/>
      </c>
      <c r="E458" s="49"/>
      <c r="F458" s="63" t="str">
        <f>IF(SUMIF('2 - Planting Details'!$B:$B,B458,'2 - Planting Details'!$X:$X)&gt;0,SUMIF('2 - Planting Details'!$B:$B,$B458,'2 - Planting Details'!$X:$X),"")</f>
        <v/>
      </c>
      <c r="G458" s="49"/>
      <c r="H458" s="49" t="str">
        <f t="shared" si="13"/>
        <v/>
      </c>
      <c r="I458" s="77" t="str">
        <f t="shared" si="14"/>
        <v/>
      </c>
      <c r="J458" s="182">
        <v>445</v>
      </c>
    </row>
    <row r="459" spans="2:10" x14ac:dyDescent="0.25">
      <c r="B459" s="181" t="str">
        <f>IF(ISERROR(MATCH($J459,'1 - Project Details and Scoring'!$B$18:$B$500,0)),"",INDEX('1 - Project Details and Scoring'!$B$18:$B$500,MATCH($J459,'1 - Project Details and Scoring'!$B$18:$B$500,0)))&amp;""</f>
        <v/>
      </c>
      <c r="C459" s="181" t="str">
        <f>IF(ISERROR(MATCH($J459,'1 - Project Details and Scoring'!$B$18:$B$500,0)),"",INDEX('1 - Project Details and Scoring'!$C$18:$C$500,MATCH($J459,'1 - Project Details and Scoring'!$B$18:$B$500,0)))&amp;""</f>
        <v/>
      </c>
      <c r="D459" s="181" t="str">
        <f>IF(ISERROR(MATCH($J459,'1 - Project Details and Scoring'!$B$18:$B$500,0)),"",INDEX('1 - Project Details and Scoring'!$D$18:$D$500,MATCH($J459,'1 - Project Details and Scoring'!$B$18:$B$500,0)))&amp;""</f>
        <v/>
      </c>
      <c r="E459" s="49"/>
      <c r="F459" s="63" t="str">
        <f>IF(SUMIF('2 - Planting Details'!$B:$B,B459,'2 - Planting Details'!$X:$X)&gt;0,SUMIF('2 - Planting Details'!$B:$B,$B459,'2 - Planting Details'!$X:$X),"")</f>
        <v/>
      </c>
      <c r="G459" s="49"/>
      <c r="H459" s="49" t="str">
        <f t="shared" si="13"/>
        <v/>
      </c>
      <c r="I459" s="77" t="str">
        <f t="shared" si="14"/>
        <v/>
      </c>
      <c r="J459" s="182">
        <v>446</v>
      </c>
    </row>
    <row r="460" spans="2:10" x14ac:dyDescent="0.25">
      <c r="B460" s="181" t="str">
        <f>IF(ISERROR(MATCH($J460,'1 - Project Details and Scoring'!$B$18:$B$500,0)),"",INDEX('1 - Project Details and Scoring'!$B$18:$B$500,MATCH($J460,'1 - Project Details and Scoring'!$B$18:$B$500,0)))&amp;""</f>
        <v/>
      </c>
      <c r="C460" s="181" t="str">
        <f>IF(ISERROR(MATCH($J460,'1 - Project Details and Scoring'!$B$18:$B$500,0)),"",INDEX('1 - Project Details and Scoring'!$C$18:$C$500,MATCH($J460,'1 - Project Details and Scoring'!$B$18:$B$500,0)))&amp;""</f>
        <v/>
      </c>
      <c r="D460" s="181" t="str">
        <f>IF(ISERROR(MATCH($J460,'1 - Project Details and Scoring'!$B$18:$B$500,0)),"",INDEX('1 - Project Details and Scoring'!$D$18:$D$500,MATCH($J460,'1 - Project Details and Scoring'!$B$18:$B$500,0)))&amp;""</f>
        <v/>
      </c>
      <c r="E460" s="49"/>
      <c r="F460" s="63" t="str">
        <f>IF(SUMIF('2 - Planting Details'!$B:$B,B460,'2 - Planting Details'!$X:$X)&gt;0,SUMIF('2 - Planting Details'!$B:$B,$B460,'2 - Planting Details'!$X:$X),"")</f>
        <v/>
      </c>
      <c r="G460" s="49"/>
      <c r="H460" s="49" t="str">
        <f t="shared" si="13"/>
        <v/>
      </c>
      <c r="I460" s="77" t="str">
        <f t="shared" si="14"/>
        <v/>
      </c>
      <c r="J460" s="182">
        <v>447</v>
      </c>
    </row>
    <row r="461" spans="2:10" x14ac:dyDescent="0.25">
      <c r="B461" s="181" t="str">
        <f>IF(ISERROR(MATCH($J461,'1 - Project Details and Scoring'!$B$18:$B$500,0)),"",INDEX('1 - Project Details and Scoring'!$B$18:$B$500,MATCH($J461,'1 - Project Details and Scoring'!$B$18:$B$500,0)))&amp;""</f>
        <v/>
      </c>
      <c r="C461" s="181" t="str">
        <f>IF(ISERROR(MATCH($J461,'1 - Project Details and Scoring'!$B$18:$B$500,0)),"",INDEX('1 - Project Details and Scoring'!$C$18:$C$500,MATCH($J461,'1 - Project Details and Scoring'!$B$18:$B$500,0)))&amp;""</f>
        <v/>
      </c>
      <c r="D461" s="181" t="str">
        <f>IF(ISERROR(MATCH($J461,'1 - Project Details and Scoring'!$B$18:$B$500,0)),"",INDEX('1 - Project Details and Scoring'!$D$18:$D$500,MATCH($J461,'1 - Project Details and Scoring'!$B$18:$B$500,0)))&amp;""</f>
        <v/>
      </c>
      <c r="E461" s="49"/>
      <c r="F461" s="63" t="str">
        <f>IF(SUMIF('2 - Planting Details'!$B:$B,B461,'2 - Planting Details'!$X:$X)&gt;0,SUMIF('2 - Planting Details'!$B:$B,$B461,'2 - Planting Details'!$X:$X),"")</f>
        <v/>
      </c>
      <c r="G461" s="49"/>
      <c r="H461" s="49" t="str">
        <f t="shared" si="13"/>
        <v/>
      </c>
      <c r="I461" s="77" t="str">
        <f t="shared" si="14"/>
        <v/>
      </c>
      <c r="J461" s="182">
        <v>448</v>
      </c>
    </row>
    <row r="462" spans="2:10" x14ac:dyDescent="0.25">
      <c r="B462" s="181" t="str">
        <f>IF(ISERROR(MATCH($J462,'1 - Project Details and Scoring'!$B$18:$B$500,0)),"",INDEX('1 - Project Details and Scoring'!$B$18:$B$500,MATCH($J462,'1 - Project Details and Scoring'!$B$18:$B$500,0)))&amp;""</f>
        <v/>
      </c>
      <c r="C462" s="181" t="str">
        <f>IF(ISERROR(MATCH($J462,'1 - Project Details and Scoring'!$B$18:$B$500,0)),"",INDEX('1 - Project Details and Scoring'!$C$18:$C$500,MATCH($J462,'1 - Project Details and Scoring'!$B$18:$B$500,0)))&amp;""</f>
        <v/>
      </c>
      <c r="D462" s="181" t="str">
        <f>IF(ISERROR(MATCH($J462,'1 - Project Details and Scoring'!$B$18:$B$500,0)),"",INDEX('1 - Project Details and Scoring'!$D$18:$D$500,MATCH($J462,'1 - Project Details and Scoring'!$B$18:$B$500,0)))&amp;""</f>
        <v/>
      </c>
      <c r="E462" s="49"/>
      <c r="F462" s="63" t="str">
        <f>IF(SUMIF('2 - Planting Details'!$B:$B,B462,'2 - Planting Details'!$X:$X)&gt;0,SUMIF('2 - Planting Details'!$B:$B,$B462,'2 - Planting Details'!$X:$X),"")</f>
        <v/>
      </c>
      <c r="G462" s="49"/>
      <c r="H462" s="49" t="str">
        <f t="shared" si="13"/>
        <v/>
      </c>
      <c r="I462" s="77" t="str">
        <f t="shared" si="14"/>
        <v/>
      </c>
      <c r="J462" s="182">
        <v>449</v>
      </c>
    </row>
    <row r="463" spans="2:10" x14ac:dyDescent="0.25">
      <c r="B463" s="181" t="str">
        <f>IF(ISERROR(MATCH($J463,'1 - Project Details and Scoring'!$B$18:$B$500,0)),"",INDEX('1 - Project Details and Scoring'!$B$18:$B$500,MATCH($J463,'1 - Project Details and Scoring'!$B$18:$B$500,0)))&amp;""</f>
        <v/>
      </c>
      <c r="C463" s="181" t="str">
        <f>IF(ISERROR(MATCH($J463,'1 - Project Details and Scoring'!$B$18:$B$500,0)),"",INDEX('1 - Project Details and Scoring'!$C$18:$C$500,MATCH($J463,'1 - Project Details and Scoring'!$B$18:$B$500,0)))&amp;""</f>
        <v/>
      </c>
      <c r="D463" s="181" t="str">
        <f>IF(ISERROR(MATCH($J463,'1 - Project Details and Scoring'!$B$18:$B$500,0)),"",INDEX('1 - Project Details and Scoring'!$D$18:$D$500,MATCH($J463,'1 - Project Details and Scoring'!$B$18:$B$500,0)))&amp;""</f>
        <v/>
      </c>
      <c r="E463" s="49"/>
      <c r="F463" s="63" t="str">
        <f>IF(SUMIF('2 - Planting Details'!$B:$B,B463,'2 - Planting Details'!$X:$X)&gt;0,SUMIF('2 - Planting Details'!$B:$B,$B463,'2 - Planting Details'!$X:$X),"")</f>
        <v/>
      </c>
      <c r="G463" s="49"/>
      <c r="H463" s="49" t="str">
        <f t="shared" ref="H463:H497" si="15">IF(G463&lt;&gt;"",G463,
IF(F463&lt;&gt;"",F463,""))</f>
        <v/>
      </c>
      <c r="I463" s="77" t="str">
        <f t="shared" si="14"/>
        <v/>
      </c>
      <c r="J463" s="182">
        <v>450</v>
      </c>
    </row>
    <row r="464" spans="2:10" x14ac:dyDescent="0.25">
      <c r="B464" s="181" t="str">
        <f>IF(ISERROR(MATCH($J464,'1 - Project Details and Scoring'!$B$18:$B$500,0)),"",INDEX('1 - Project Details and Scoring'!$B$18:$B$500,MATCH($J464,'1 - Project Details and Scoring'!$B$18:$B$500,0)))&amp;""</f>
        <v/>
      </c>
      <c r="C464" s="181" t="str">
        <f>IF(ISERROR(MATCH($J464,'1 - Project Details and Scoring'!$B$18:$B$500,0)),"",INDEX('1 - Project Details and Scoring'!$C$18:$C$500,MATCH($J464,'1 - Project Details and Scoring'!$B$18:$B$500,0)))&amp;""</f>
        <v/>
      </c>
      <c r="D464" s="181" t="str">
        <f>IF(ISERROR(MATCH($J464,'1 - Project Details and Scoring'!$B$18:$B$500,0)),"",INDEX('1 - Project Details and Scoring'!$D$18:$D$500,MATCH($J464,'1 - Project Details and Scoring'!$B$18:$B$500,0)))&amp;""</f>
        <v/>
      </c>
      <c r="E464" s="49"/>
      <c r="F464" s="63" t="str">
        <f>IF(SUMIF('2 - Planting Details'!$B:$B,B464,'2 - Planting Details'!$X:$X)&gt;0,SUMIF('2 - Planting Details'!$B:$B,$B464,'2 - Planting Details'!$X:$X),"")</f>
        <v/>
      </c>
      <c r="G464" s="49"/>
      <c r="H464" s="49" t="str">
        <f t="shared" si="15"/>
        <v/>
      </c>
      <c r="I464" s="77" t="str">
        <f t="shared" si="14"/>
        <v/>
      </c>
      <c r="J464" s="182">
        <v>451</v>
      </c>
    </row>
    <row r="465" spans="2:10" x14ac:dyDescent="0.25">
      <c r="B465" s="181" t="str">
        <f>IF(ISERROR(MATCH($J465,'1 - Project Details and Scoring'!$B$18:$B$500,0)),"",INDEX('1 - Project Details and Scoring'!$B$18:$B$500,MATCH($J465,'1 - Project Details and Scoring'!$B$18:$B$500,0)))&amp;""</f>
        <v/>
      </c>
      <c r="C465" s="181" t="str">
        <f>IF(ISERROR(MATCH($J465,'1 - Project Details and Scoring'!$B$18:$B$500,0)),"",INDEX('1 - Project Details and Scoring'!$C$18:$C$500,MATCH($J465,'1 - Project Details and Scoring'!$B$18:$B$500,0)))&amp;""</f>
        <v/>
      </c>
      <c r="D465" s="181" t="str">
        <f>IF(ISERROR(MATCH($J465,'1 - Project Details and Scoring'!$B$18:$B$500,0)),"",INDEX('1 - Project Details and Scoring'!$D$18:$D$500,MATCH($J465,'1 - Project Details and Scoring'!$B$18:$B$500,0)))&amp;""</f>
        <v/>
      </c>
      <c r="E465" s="49"/>
      <c r="F465" s="63" t="str">
        <f>IF(SUMIF('2 - Planting Details'!$B:$B,B465,'2 - Planting Details'!$X:$X)&gt;0,SUMIF('2 - Planting Details'!$B:$B,$B465,'2 - Planting Details'!$X:$X),"")</f>
        <v/>
      </c>
      <c r="G465" s="49"/>
      <c r="H465" s="49" t="str">
        <f t="shared" si="15"/>
        <v/>
      </c>
      <c r="I465" s="77" t="str">
        <f t="shared" si="14"/>
        <v/>
      </c>
      <c r="J465" s="182">
        <v>452</v>
      </c>
    </row>
    <row r="466" spans="2:10" x14ac:dyDescent="0.25">
      <c r="B466" s="181" t="str">
        <f>IF(ISERROR(MATCH($J466,'1 - Project Details and Scoring'!$B$18:$B$500,0)),"",INDEX('1 - Project Details and Scoring'!$B$18:$B$500,MATCH($J466,'1 - Project Details and Scoring'!$B$18:$B$500,0)))&amp;""</f>
        <v/>
      </c>
      <c r="C466" s="181" t="str">
        <f>IF(ISERROR(MATCH($J466,'1 - Project Details and Scoring'!$B$18:$B$500,0)),"",INDEX('1 - Project Details and Scoring'!$C$18:$C$500,MATCH($J466,'1 - Project Details and Scoring'!$B$18:$B$500,0)))&amp;""</f>
        <v/>
      </c>
      <c r="D466" s="181" t="str">
        <f>IF(ISERROR(MATCH($J466,'1 - Project Details and Scoring'!$B$18:$B$500,0)),"",INDEX('1 - Project Details and Scoring'!$D$18:$D$500,MATCH($J466,'1 - Project Details and Scoring'!$B$18:$B$500,0)))&amp;""</f>
        <v/>
      </c>
      <c r="E466" s="49"/>
      <c r="F466" s="63" t="str">
        <f>IF(SUMIF('2 - Planting Details'!$B:$B,B466,'2 - Planting Details'!$X:$X)&gt;0,SUMIF('2 - Planting Details'!$B:$B,$B466,'2 - Planting Details'!$X:$X),"")</f>
        <v/>
      </c>
      <c r="G466" s="49"/>
      <c r="H466" s="49" t="str">
        <f t="shared" si="15"/>
        <v/>
      </c>
      <c r="I466" s="77" t="str">
        <f t="shared" si="14"/>
        <v/>
      </c>
      <c r="J466" s="182">
        <v>453</v>
      </c>
    </row>
    <row r="467" spans="2:10" x14ac:dyDescent="0.25">
      <c r="B467" s="181" t="str">
        <f>IF(ISERROR(MATCH($J467,'1 - Project Details and Scoring'!$B$18:$B$500,0)),"",INDEX('1 - Project Details and Scoring'!$B$18:$B$500,MATCH($J467,'1 - Project Details and Scoring'!$B$18:$B$500,0)))&amp;""</f>
        <v/>
      </c>
      <c r="C467" s="181" t="str">
        <f>IF(ISERROR(MATCH($J467,'1 - Project Details and Scoring'!$B$18:$B$500,0)),"",INDEX('1 - Project Details and Scoring'!$C$18:$C$500,MATCH($J467,'1 - Project Details and Scoring'!$B$18:$B$500,0)))&amp;""</f>
        <v/>
      </c>
      <c r="D467" s="181" t="str">
        <f>IF(ISERROR(MATCH($J467,'1 - Project Details and Scoring'!$B$18:$B$500,0)),"",INDEX('1 - Project Details and Scoring'!$D$18:$D$500,MATCH($J467,'1 - Project Details and Scoring'!$B$18:$B$500,0)))&amp;""</f>
        <v/>
      </c>
      <c r="E467" s="49"/>
      <c r="F467" s="63" t="str">
        <f>IF(SUMIF('2 - Planting Details'!$B:$B,B467,'2 - Planting Details'!$X:$X)&gt;0,SUMIF('2 - Planting Details'!$B:$B,$B467,'2 - Planting Details'!$X:$X),"")</f>
        <v/>
      </c>
      <c r="G467" s="49"/>
      <c r="H467" s="49" t="str">
        <f t="shared" si="15"/>
        <v/>
      </c>
      <c r="I467" s="77" t="str">
        <f t="shared" si="14"/>
        <v/>
      </c>
      <c r="J467" s="182">
        <v>454</v>
      </c>
    </row>
    <row r="468" spans="2:10" x14ac:dyDescent="0.25">
      <c r="B468" s="181" t="str">
        <f>IF(ISERROR(MATCH($J468,'1 - Project Details and Scoring'!$B$18:$B$500,0)),"",INDEX('1 - Project Details and Scoring'!$B$18:$B$500,MATCH($J468,'1 - Project Details and Scoring'!$B$18:$B$500,0)))&amp;""</f>
        <v/>
      </c>
      <c r="C468" s="181" t="str">
        <f>IF(ISERROR(MATCH($J468,'1 - Project Details and Scoring'!$B$18:$B$500,0)),"",INDEX('1 - Project Details and Scoring'!$C$18:$C$500,MATCH($J468,'1 - Project Details and Scoring'!$B$18:$B$500,0)))&amp;""</f>
        <v/>
      </c>
      <c r="D468" s="181" t="str">
        <f>IF(ISERROR(MATCH($J468,'1 - Project Details and Scoring'!$B$18:$B$500,0)),"",INDEX('1 - Project Details and Scoring'!$D$18:$D$500,MATCH($J468,'1 - Project Details and Scoring'!$B$18:$B$500,0)))&amp;""</f>
        <v/>
      </c>
      <c r="E468" s="49"/>
      <c r="F468" s="63" t="str">
        <f>IF(SUMIF('2 - Planting Details'!$B:$B,B468,'2 - Planting Details'!$X:$X)&gt;0,SUMIF('2 - Planting Details'!$B:$B,$B468,'2 - Planting Details'!$X:$X),"")</f>
        <v/>
      </c>
      <c r="G468" s="49"/>
      <c r="H468" s="49" t="str">
        <f t="shared" si="15"/>
        <v/>
      </c>
      <c r="I468" s="77" t="str">
        <f t="shared" si="14"/>
        <v/>
      </c>
      <c r="J468" s="182">
        <v>455</v>
      </c>
    </row>
    <row r="469" spans="2:10" x14ac:dyDescent="0.25">
      <c r="B469" s="181" t="str">
        <f>IF(ISERROR(MATCH($J469,'1 - Project Details and Scoring'!$B$18:$B$500,0)),"",INDEX('1 - Project Details and Scoring'!$B$18:$B$500,MATCH($J469,'1 - Project Details and Scoring'!$B$18:$B$500,0)))&amp;""</f>
        <v/>
      </c>
      <c r="C469" s="181" t="str">
        <f>IF(ISERROR(MATCH($J469,'1 - Project Details and Scoring'!$B$18:$B$500,0)),"",INDEX('1 - Project Details and Scoring'!$C$18:$C$500,MATCH($J469,'1 - Project Details and Scoring'!$B$18:$B$500,0)))&amp;""</f>
        <v/>
      </c>
      <c r="D469" s="181" t="str">
        <f>IF(ISERROR(MATCH($J469,'1 - Project Details and Scoring'!$B$18:$B$500,0)),"",INDEX('1 - Project Details and Scoring'!$D$18:$D$500,MATCH($J469,'1 - Project Details and Scoring'!$B$18:$B$500,0)))&amp;""</f>
        <v/>
      </c>
      <c r="E469" s="49"/>
      <c r="F469" s="63" t="str">
        <f>IF(SUMIF('2 - Planting Details'!$B:$B,B469,'2 - Planting Details'!$X:$X)&gt;0,SUMIF('2 - Planting Details'!$B:$B,$B469,'2 - Planting Details'!$X:$X),"")</f>
        <v/>
      </c>
      <c r="G469" s="49"/>
      <c r="H469" s="49" t="str">
        <f t="shared" si="15"/>
        <v/>
      </c>
      <c r="I469" s="77" t="str">
        <f t="shared" ref="I469:I497" si="16">IFERROR(IF(AND(G469="",F469=""),"",
IF(AND(G469=0,F469&gt;0),0.5,
IF(G469&gt;F469,"Grant requested too high",
IF(G469&lt;=F469,G469/(2*F469),"")))),"")</f>
        <v/>
      </c>
      <c r="J469" s="182">
        <v>456</v>
      </c>
    </row>
    <row r="470" spans="2:10" x14ac:dyDescent="0.25">
      <c r="B470" s="181" t="str">
        <f>IF(ISERROR(MATCH($J470,'1 - Project Details and Scoring'!$B$18:$B$500,0)),"",INDEX('1 - Project Details and Scoring'!$B$18:$B$500,MATCH($J470,'1 - Project Details and Scoring'!$B$18:$B$500,0)))&amp;""</f>
        <v/>
      </c>
      <c r="C470" s="181" t="str">
        <f>IF(ISERROR(MATCH($J470,'1 - Project Details and Scoring'!$B$18:$B$500,0)),"",INDEX('1 - Project Details and Scoring'!$C$18:$C$500,MATCH($J470,'1 - Project Details and Scoring'!$B$18:$B$500,0)))&amp;""</f>
        <v/>
      </c>
      <c r="D470" s="181" t="str">
        <f>IF(ISERROR(MATCH($J470,'1 - Project Details and Scoring'!$B$18:$B$500,0)),"",INDEX('1 - Project Details and Scoring'!$D$18:$D$500,MATCH($J470,'1 - Project Details and Scoring'!$B$18:$B$500,0)))&amp;""</f>
        <v/>
      </c>
      <c r="E470" s="49"/>
      <c r="F470" s="63" t="str">
        <f>IF(SUMIF('2 - Planting Details'!$B:$B,B470,'2 - Planting Details'!$X:$X)&gt;0,SUMIF('2 - Planting Details'!$B:$B,$B470,'2 - Planting Details'!$X:$X),"")</f>
        <v/>
      </c>
      <c r="G470" s="49"/>
      <c r="H470" s="49" t="str">
        <f t="shared" si="15"/>
        <v/>
      </c>
      <c r="I470" s="77" t="str">
        <f t="shared" si="16"/>
        <v/>
      </c>
      <c r="J470" s="182">
        <v>457</v>
      </c>
    </row>
    <row r="471" spans="2:10" x14ac:dyDescent="0.25">
      <c r="B471" s="181" t="str">
        <f>IF(ISERROR(MATCH($J471,'1 - Project Details and Scoring'!$B$18:$B$500,0)),"",INDEX('1 - Project Details and Scoring'!$B$18:$B$500,MATCH($J471,'1 - Project Details and Scoring'!$B$18:$B$500,0)))&amp;""</f>
        <v/>
      </c>
      <c r="C471" s="181" t="str">
        <f>IF(ISERROR(MATCH($J471,'1 - Project Details and Scoring'!$B$18:$B$500,0)),"",INDEX('1 - Project Details and Scoring'!$C$18:$C$500,MATCH($J471,'1 - Project Details and Scoring'!$B$18:$B$500,0)))&amp;""</f>
        <v/>
      </c>
      <c r="D471" s="181" t="str">
        <f>IF(ISERROR(MATCH($J471,'1 - Project Details and Scoring'!$B$18:$B$500,0)),"",INDEX('1 - Project Details and Scoring'!$D$18:$D$500,MATCH($J471,'1 - Project Details and Scoring'!$B$18:$B$500,0)))&amp;""</f>
        <v/>
      </c>
      <c r="E471" s="49"/>
      <c r="F471" s="63" t="str">
        <f>IF(SUMIF('2 - Planting Details'!$B:$B,B471,'2 - Planting Details'!$X:$X)&gt;0,SUMIF('2 - Planting Details'!$B:$B,$B471,'2 - Planting Details'!$X:$X),"")</f>
        <v/>
      </c>
      <c r="G471" s="49"/>
      <c r="H471" s="49" t="str">
        <f t="shared" si="15"/>
        <v/>
      </c>
      <c r="I471" s="77" t="str">
        <f t="shared" si="16"/>
        <v/>
      </c>
      <c r="J471" s="182">
        <v>458</v>
      </c>
    </row>
    <row r="472" spans="2:10" x14ac:dyDescent="0.25">
      <c r="B472" s="181" t="str">
        <f>IF(ISERROR(MATCH($J472,'1 - Project Details and Scoring'!$B$18:$B$500,0)),"",INDEX('1 - Project Details and Scoring'!$B$18:$B$500,MATCH($J472,'1 - Project Details and Scoring'!$B$18:$B$500,0)))&amp;""</f>
        <v/>
      </c>
      <c r="C472" s="181" t="str">
        <f>IF(ISERROR(MATCH($J472,'1 - Project Details and Scoring'!$B$18:$B$500,0)),"",INDEX('1 - Project Details and Scoring'!$C$18:$C$500,MATCH($J472,'1 - Project Details and Scoring'!$B$18:$B$500,0)))&amp;""</f>
        <v/>
      </c>
      <c r="D472" s="181" t="str">
        <f>IF(ISERROR(MATCH($J472,'1 - Project Details and Scoring'!$B$18:$B$500,0)),"",INDEX('1 - Project Details and Scoring'!$D$18:$D$500,MATCH($J472,'1 - Project Details and Scoring'!$B$18:$B$500,0)))&amp;""</f>
        <v/>
      </c>
      <c r="E472" s="49"/>
      <c r="F472" s="63" t="str">
        <f>IF(SUMIF('2 - Planting Details'!$B:$B,B472,'2 - Planting Details'!$X:$X)&gt;0,SUMIF('2 - Planting Details'!$B:$B,$B472,'2 - Planting Details'!$X:$X),"")</f>
        <v/>
      </c>
      <c r="G472" s="49"/>
      <c r="H472" s="49" t="str">
        <f t="shared" si="15"/>
        <v/>
      </c>
      <c r="I472" s="77" t="str">
        <f t="shared" si="16"/>
        <v/>
      </c>
      <c r="J472" s="182">
        <v>459</v>
      </c>
    </row>
    <row r="473" spans="2:10" x14ac:dyDescent="0.25">
      <c r="B473" s="181" t="str">
        <f>IF(ISERROR(MATCH($J473,'1 - Project Details and Scoring'!$B$18:$B$500,0)),"",INDEX('1 - Project Details and Scoring'!$B$18:$B$500,MATCH($J473,'1 - Project Details and Scoring'!$B$18:$B$500,0)))&amp;""</f>
        <v/>
      </c>
      <c r="C473" s="181" t="str">
        <f>IF(ISERROR(MATCH($J473,'1 - Project Details and Scoring'!$B$18:$B$500,0)),"",INDEX('1 - Project Details and Scoring'!$C$18:$C$500,MATCH($J473,'1 - Project Details and Scoring'!$B$18:$B$500,0)))&amp;""</f>
        <v/>
      </c>
      <c r="D473" s="181" t="str">
        <f>IF(ISERROR(MATCH($J473,'1 - Project Details and Scoring'!$B$18:$B$500,0)),"",INDEX('1 - Project Details and Scoring'!$D$18:$D$500,MATCH($J473,'1 - Project Details and Scoring'!$B$18:$B$500,0)))&amp;""</f>
        <v/>
      </c>
      <c r="E473" s="49"/>
      <c r="F473" s="63" t="str">
        <f>IF(SUMIF('2 - Planting Details'!$B:$B,B473,'2 - Planting Details'!$X:$X)&gt;0,SUMIF('2 - Planting Details'!$B:$B,$B473,'2 - Planting Details'!$X:$X),"")</f>
        <v/>
      </c>
      <c r="G473" s="49"/>
      <c r="H473" s="49" t="str">
        <f t="shared" si="15"/>
        <v/>
      </c>
      <c r="I473" s="77" t="str">
        <f t="shared" si="16"/>
        <v/>
      </c>
      <c r="J473" s="182">
        <v>460</v>
      </c>
    </row>
    <row r="474" spans="2:10" x14ac:dyDescent="0.25">
      <c r="B474" s="181" t="str">
        <f>IF(ISERROR(MATCH($J474,'1 - Project Details and Scoring'!$B$18:$B$500,0)),"",INDEX('1 - Project Details and Scoring'!$B$18:$B$500,MATCH($J474,'1 - Project Details and Scoring'!$B$18:$B$500,0)))&amp;""</f>
        <v/>
      </c>
      <c r="C474" s="181" t="str">
        <f>IF(ISERROR(MATCH($J474,'1 - Project Details and Scoring'!$B$18:$B$500,0)),"",INDEX('1 - Project Details and Scoring'!$C$18:$C$500,MATCH($J474,'1 - Project Details and Scoring'!$B$18:$B$500,0)))&amp;""</f>
        <v/>
      </c>
      <c r="D474" s="181" t="str">
        <f>IF(ISERROR(MATCH($J474,'1 - Project Details and Scoring'!$B$18:$B$500,0)),"",INDEX('1 - Project Details and Scoring'!$D$18:$D$500,MATCH($J474,'1 - Project Details and Scoring'!$B$18:$B$500,0)))&amp;""</f>
        <v/>
      </c>
      <c r="E474" s="49"/>
      <c r="F474" s="63" t="str">
        <f>IF(SUMIF('2 - Planting Details'!$B:$B,B474,'2 - Planting Details'!$X:$X)&gt;0,SUMIF('2 - Planting Details'!$B:$B,$B474,'2 - Planting Details'!$X:$X),"")</f>
        <v/>
      </c>
      <c r="G474" s="49"/>
      <c r="H474" s="49" t="str">
        <f t="shared" si="15"/>
        <v/>
      </c>
      <c r="I474" s="77" t="str">
        <f t="shared" si="16"/>
        <v/>
      </c>
      <c r="J474" s="182">
        <v>461</v>
      </c>
    </row>
    <row r="475" spans="2:10" x14ac:dyDescent="0.25">
      <c r="B475" s="181" t="str">
        <f>IF(ISERROR(MATCH($J475,'1 - Project Details and Scoring'!$B$18:$B$500,0)),"",INDEX('1 - Project Details and Scoring'!$B$18:$B$500,MATCH($J475,'1 - Project Details and Scoring'!$B$18:$B$500,0)))&amp;""</f>
        <v/>
      </c>
      <c r="C475" s="181" t="str">
        <f>IF(ISERROR(MATCH($J475,'1 - Project Details and Scoring'!$B$18:$B$500,0)),"",INDEX('1 - Project Details and Scoring'!$C$18:$C$500,MATCH($J475,'1 - Project Details and Scoring'!$B$18:$B$500,0)))&amp;""</f>
        <v/>
      </c>
      <c r="D475" s="181" t="str">
        <f>IF(ISERROR(MATCH($J475,'1 - Project Details and Scoring'!$B$18:$B$500,0)),"",INDEX('1 - Project Details and Scoring'!$D$18:$D$500,MATCH($J475,'1 - Project Details and Scoring'!$B$18:$B$500,0)))&amp;""</f>
        <v/>
      </c>
      <c r="E475" s="49"/>
      <c r="F475" s="63" t="str">
        <f>IF(SUMIF('2 - Planting Details'!$B:$B,B475,'2 - Planting Details'!$X:$X)&gt;0,SUMIF('2 - Planting Details'!$B:$B,$B475,'2 - Planting Details'!$X:$X),"")</f>
        <v/>
      </c>
      <c r="G475" s="49"/>
      <c r="H475" s="49" t="str">
        <f t="shared" si="15"/>
        <v/>
      </c>
      <c r="I475" s="77" t="str">
        <f t="shared" si="16"/>
        <v/>
      </c>
      <c r="J475" s="182">
        <v>462</v>
      </c>
    </row>
    <row r="476" spans="2:10" x14ac:dyDescent="0.25">
      <c r="B476" s="181" t="str">
        <f>IF(ISERROR(MATCH($J476,'1 - Project Details and Scoring'!$B$18:$B$500,0)),"",INDEX('1 - Project Details and Scoring'!$B$18:$B$500,MATCH($J476,'1 - Project Details and Scoring'!$B$18:$B$500,0)))&amp;""</f>
        <v/>
      </c>
      <c r="C476" s="181" t="str">
        <f>IF(ISERROR(MATCH($J476,'1 - Project Details and Scoring'!$B$18:$B$500,0)),"",INDEX('1 - Project Details and Scoring'!$C$18:$C$500,MATCH($J476,'1 - Project Details and Scoring'!$B$18:$B$500,0)))&amp;""</f>
        <v/>
      </c>
      <c r="D476" s="181" t="str">
        <f>IF(ISERROR(MATCH($J476,'1 - Project Details and Scoring'!$B$18:$B$500,0)),"",INDEX('1 - Project Details and Scoring'!$D$18:$D$500,MATCH($J476,'1 - Project Details and Scoring'!$B$18:$B$500,0)))&amp;""</f>
        <v/>
      </c>
      <c r="E476" s="49"/>
      <c r="F476" s="63" t="str">
        <f>IF(SUMIF('2 - Planting Details'!$B:$B,B476,'2 - Planting Details'!$X:$X)&gt;0,SUMIF('2 - Planting Details'!$B:$B,$B476,'2 - Planting Details'!$X:$X),"")</f>
        <v/>
      </c>
      <c r="G476" s="49"/>
      <c r="H476" s="49" t="str">
        <f t="shared" si="15"/>
        <v/>
      </c>
      <c r="I476" s="77" t="str">
        <f t="shared" si="16"/>
        <v/>
      </c>
      <c r="J476" s="182">
        <v>463</v>
      </c>
    </row>
    <row r="477" spans="2:10" x14ac:dyDescent="0.25">
      <c r="B477" s="181" t="str">
        <f>IF(ISERROR(MATCH($J477,'1 - Project Details and Scoring'!$B$18:$B$500,0)),"",INDEX('1 - Project Details and Scoring'!$B$18:$B$500,MATCH($J477,'1 - Project Details and Scoring'!$B$18:$B$500,0)))&amp;""</f>
        <v/>
      </c>
      <c r="C477" s="181" t="str">
        <f>IF(ISERROR(MATCH($J477,'1 - Project Details and Scoring'!$B$18:$B$500,0)),"",INDEX('1 - Project Details and Scoring'!$C$18:$C$500,MATCH($J477,'1 - Project Details and Scoring'!$B$18:$B$500,0)))&amp;""</f>
        <v/>
      </c>
      <c r="D477" s="181" t="str">
        <f>IF(ISERROR(MATCH($J477,'1 - Project Details and Scoring'!$B$18:$B$500,0)),"",INDEX('1 - Project Details and Scoring'!$D$18:$D$500,MATCH($J477,'1 - Project Details and Scoring'!$B$18:$B$500,0)))&amp;""</f>
        <v/>
      </c>
      <c r="E477" s="49"/>
      <c r="F477" s="63" t="str">
        <f>IF(SUMIF('2 - Planting Details'!$B:$B,B477,'2 - Planting Details'!$X:$X)&gt;0,SUMIF('2 - Planting Details'!$B:$B,$B477,'2 - Planting Details'!$X:$X),"")</f>
        <v/>
      </c>
      <c r="G477" s="49"/>
      <c r="H477" s="49" t="str">
        <f t="shared" si="15"/>
        <v/>
      </c>
      <c r="I477" s="77" t="str">
        <f t="shared" si="16"/>
        <v/>
      </c>
      <c r="J477" s="182">
        <v>464</v>
      </c>
    </row>
    <row r="478" spans="2:10" x14ac:dyDescent="0.25">
      <c r="B478" s="181" t="str">
        <f>IF(ISERROR(MATCH($J478,'1 - Project Details and Scoring'!$B$18:$B$500,0)),"",INDEX('1 - Project Details and Scoring'!$B$18:$B$500,MATCH($J478,'1 - Project Details and Scoring'!$B$18:$B$500,0)))&amp;""</f>
        <v/>
      </c>
      <c r="C478" s="181" t="str">
        <f>IF(ISERROR(MATCH($J478,'1 - Project Details and Scoring'!$B$18:$B$500,0)),"",INDEX('1 - Project Details and Scoring'!$C$18:$C$500,MATCH($J478,'1 - Project Details and Scoring'!$B$18:$B$500,0)))&amp;""</f>
        <v/>
      </c>
      <c r="D478" s="181" t="str">
        <f>IF(ISERROR(MATCH($J478,'1 - Project Details and Scoring'!$B$18:$B$500,0)),"",INDEX('1 - Project Details and Scoring'!$D$18:$D$500,MATCH($J478,'1 - Project Details and Scoring'!$B$18:$B$500,0)))&amp;""</f>
        <v/>
      </c>
      <c r="E478" s="49"/>
      <c r="F478" s="63" t="str">
        <f>IF(SUMIF('2 - Planting Details'!$B:$B,B478,'2 - Planting Details'!$X:$X)&gt;0,SUMIF('2 - Planting Details'!$B:$B,$B478,'2 - Planting Details'!$X:$X),"")</f>
        <v/>
      </c>
      <c r="G478" s="49"/>
      <c r="H478" s="49" t="str">
        <f t="shared" si="15"/>
        <v/>
      </c>
      <c r="I478" s="77" t="str">
        <f t="shared" si="16"/>
        <v/>
      </c>
      <c r="J478" s="182">
        <v>465</v>
      </c>
    </row>
    <row r="479" spans="2:10" x14ac:dyDescent="0.25">
      <c r="B479" s="181" t="str">
        <f>IF(ISERROR(MATCH($J479,'1 - Project Details and Scoring'!$B$18:$B$500,0)),"",INDEX('1 - Project Details and Scoring'!$B$18:$B$500,MATCH($J479,'1 - Project Details and Scoring'!$B$18:$B$500,0)))&amp;""</f>
        <v/>
      </c>
      <c r="C479" s="181" t="str">
        <f>IF(ISERROR(MATCH($J479,'1 - Project Details and Scoring'!$B$18:$B$500,0)),"",INDEX('1 - Project Details and Scoring'!$C$18:$C$500,MATCH($J479,'1 - Project Details and Scoring'!$B$18:$B$500,0)))&amp;""</f>
        <v/>
      </c>
      <c r="D479" s="181" t="str">
        <f>IF(ISERROR(MATCH($J479,'1 - Project Details and Scoring'!$B$18:$B$500,0)),"",INDEX('1 - Project Details and Scoring'!$D$18:$D$500,MATCH($J479,'1 - Project Details and Scoring'!$B$18:$B$500,0)))&amp;""</f>
        <v/>
      </c>
      <c r="E479" s="49"/>
      <c r="F479" s="63" t="str">
        <f>IF(SUMIF('2 - Planting Details'!$B:$B,B479,'2 - Planting Details'!$X:$X)&gt;0,SUMIF('2 - Planting Details'!$B:$B,$B479,'2 - Planting Details'!$X:$X),"")</f>
        <v/>
      </c>
      <c r="G479" s="49"/>
      <c r="H479" s="49" t="str">
        <f t="shared" si="15"/>
        <v/>
      </c>
      <c r="I479" s="77" t="str">
        <f t="shared" si="16"/>
        <v/>
      </c>
      <c r="J479" s="182">
        <v>466</v>
      </c>
    </row>
    <row r="480" spans="2:10" x14ac:dyDescent="0.25">
      <c r="B480" s="181" t="str">
        <f>IF(ISERROR(MATCH($J480,'1 - Project Details and Scoring'!$B$18:$B$500,0)),"",INDEX('1 - Project Details and Scoring'!$B$18:$B$500,MATCH($J480,'1 - Project Details and Scoring'!$B$18:$B$500,0)))&amp;""</f>
        <v/>
      </c>
      <c r="C480" s="181" t="str">
        <f>IF(ISERROR(MATCH($J480,'1 - Project Details and Scoring'!$B$18:$B$500,0)),"",INDEX('1 - Project Details and Scoring'!$C$18:$C$500,MATCH($J480,'1 - Project Details and Scoring'!$B$18:$B$500,0)))&amp;""</f>
        <v/>
      </c>
      <c r="D480" s="181" t="str">
        <f>IF(ISERROR(MATCH($J480,'1 - Project Details and Scoring'!$B$18:$B$500,0)),"",INDEX('1 - Project Details and Scoring'!$D$18:$D$500,MATCH($J480,'1 - Project Details and Scoring'!$B$18:$B$500,0)))&amp;""</f>
        <v/>
      </c>
      <c r="E480" s="49"/>
      <c r="F480" s="63" t="str">
        <f>IF(SUMIF('2 - Planting Details'!$B:$B,B480,'2 - Planting Details'!$X:$X)&gt;0,SUMIF('2 - Planting Details'!$B:$B,$B480,'2 - Planting Details'!$X:$X),"")</f>
        <v/>
      </c>
      <c r="G480" s="49"/>
      <c r="H480" s="49" t="str">
        <f t="shared" si="15"/>
        <v/>
      </c>
      <c r="I480" s="77" t="str">
        <f t="shared" si="16"/>
        <v/>
      </c>
      <c r="J480" s="182">
        <v>467</v>
      </c>
    </row>
    <row r="481" spans="2:10" x14ac:dyDescent="0.25">
      <c r="B481" s="181" t="str">
        <f>IF(ISERROR(MATCH($J481,'1 - Project Details and Scoring'!$B$18:$B$500,0)),"",INDEX('1 - Project Details and Scoring'!$B$18:$B$500,MATCH($J481,'1 - Project Details and Scoring'!$B$18:$B$500,0)))&amp;""</f>
        <v/>
      </c>
      <c r="C481" s="181" t="str">
        <f>IF(ISERROR(MATCH($J481,'1 - Project Details and Scoring'!$B$18:$B$500,0)),"",INDEX('1 - Project Details and Scoring'!$C$18:$C$500,MATCH($J481,'1 - Project Details and Scoring'!$B$18:$B$500,0)))&amp;""</f>
        <v/>
      </c>
      <c r="D481" s="181" t="str">
        <f>IF(ISERROR(MATCH($J481,'1 - Project Details and Scoring'!$B$18:$B$500,0)),"",INDEX('1 - Project Details and Scoring'!$D$18:$D$500,MATCH($J481,'1 - Project Details and Scoring'!$B$18:$B$500,0)))&amp;""</f>
        <v/>
      </c>
      <c r="E481" s="49"/>
      <c r="F481" s="63" t="str">
        <f>IF(SUMIF('2 - Planting Details'!$B:$B,B481,'2 - Planting Details'!$X:$X)&gt;0,SUMIF('2 - Planting Details'!$B:$B,$B481,'2 - Planting Details'!$X:$X),"")</f>
        <v/>
      </c>
      <c r="G481" s="49"/>
      <c r="H481" s="49" t="str">
        <f t="shared" si="15"/>
        <v/>
      </c>
      <c r="I481" s="77" t="str">
        <f t="shared" si="16"/>
        <v/>
      </c>
      <c r="J481" s="182">
        <v>468</v>
      </c>
    </row>
    <row r="482" spans="2:10" x14ac:dyDescent="0.25">
      <c r="B482" s="181" t="str">
        <f>IF(ISERROR(MATCH($J482,'1 - Project Details and Scoring'!$B$18:$B$500,0)),"",INDEX('1 - Project Details and Scoring'!$B$18:$B$500,MATCH($J482,'1 - Project Details and Scoring'!$B$18:$B$500,0)))&amp;""</f>
        <v/>
      </c>
      <c r="C482" s="181" t="str">
        <f>IF(ISERROR(MATCH($J482,'1 - Project Details and Scoring'!$B$18:$B$500,0)),"",INDEX('1 - Project Details and Scoring'!$C$18:$C$500,MATCH($J482,'1 - Project Details and Scoring'!$B$18:$B$500,0)))&amp;""</f>
        <v/>
      </c>
      <c r="D482" s="181" t="str">
        <f>IF(ISERROR(MATCH($J482,'1 - Project Details and Scoring'!$B$18:$B$500,0)),"",INDEX('1 - Project Details and Scoring'!$D$18:$D$500,MATCH($J482,'1 - Project Details and Scoring'!$B$18:$B$500,0)))&amp;""</f>
        <v/>
      </c>
      <c r="E482" s="49"/>
      <c r="F482" s="63" t="str">
        <f>IF(SUMIF('2 - Planting Details'!$B:$B,B482,'2 - Planting Details'!$X:$X)&gt;0,SUMIF('2 - Planting Details'!$B:$B,$B482,'2 - Planting Details'!$X:$X),"")</f>
        <v/>
      </c>
      <c r="G482" s="49"/>
      <c r="H482" s="49" t="str">
        <f t="shared" si="15"/>
        <v/>
      </c>
      <c r="I482" s="77" t="str">
        <f t="shared" si="16"/>
        <v/>
      </c>
      <c r="J482" s="182">
        <v>469</v>
      </c>
    </row>
    <row r="483" spans="2:10" x14ac:dyDescent="0.25">
      <c r="B483" s="181" t="str">
        <f>IF(ISERROR(MATCH($J483,'1 - Project Details and Scoring'!$B$18:$B$500,0)),"",INDEX('1 - Project Details and Scoring'!$B$18:$B$500,MATCH($J483,'1 - Project Details and Scoring'!$B$18:$B$500,0)))&amp;""</f>
        <v/>
      </c>
      <c r="C483" s="181" t="str">
        <f>IF(ISERROR(MATCH($J483,'1 - Project Details and Scoring'!$B$18:$B$500,0)),"",INDEX('1 - Project Details and Scoring'!$C$18:$C$500,MATCH($J483,'1 - Project Details and Scoring'!$B$18:$B$500,0)))&amp;""</f>
        <v/>
      </c>
      <c r="D483" s="181" t="str">
        <f>IF(ISERROR(MATCH($J483,'1 - Project Details and Scoring'!$B$18:$B$500,0)),"",INDEX('1 - Project Details and Scoring'!$D$18:$D$500,MATCH($J483,'1 - Project Details and Scoring'!$B$18:$B$500,0)))&amp;""</f>
        <v/>
      </c>
      <c r="E483" s="49"/>
      <c r="F483" s="63" t="str">
        <f>IF(SUMIF('2 - Planting Details'!$B:$B,B483,'2 - Planting Details'!$X:$X)&gt;0,SUMIF('2 - Planting Details'!$B:$B,$B483,'2 - Planting Details'!$X:$X),"")</f>
        <v/>
      </c>
      <c r="G483" s="49"/>
      <c r="H483" s="49" t="str">
        <f t="shared" si="15"/>
        <v/>
      </c>
      <c r="I483" s="77" t="str">
        <f t="shared" si="16"/>
        <v/>
      </c>
      <c r="J483" s="182">
        <v>470</v>
      </c>
    </row>
    <row r="484" spans="2:10" x14ac:dyDescent="0.25">
      <c r="B484" s="181" t="str">
        <f>IF(ISERROR(MATCH($J484,'1 - Project Details and Scoring'!$B$18:$B$500,0)),"",INDEX('1 - Project Details and Scoring'!$B$18:$B$500,MATCH($J484,'1 - Project Details and Scoring'!$B$18:$B$500,0)))&amp;""</f>
        <v/>
      </c>
      <c r="C484" s="181" t="str">
        <f>IF(ISERROR(MATCH($J484,'1 - Project Details and Scoring'!$B$18:$B$500,0)),"",INDEX('1 - Project Details and Scoring'!$C$18:$C$500,MATCH($J484,'1 - Project Details and Scoring'!$B$18:$B$500,0)))&amp;""</f>
        <v/>
      </c>
      <c r="D484" s="181" t="str">
        <f>IF(ISERROR(MATCH($J484,'1 - Project Details and Scoring'!$B$18:$B$500,0)),"",INDEX('1 - Project Details and Scoring'!$D$18:$D$500,MATCH($J484,'1 - Project Details and Scoring'!$B$18:$B$500,0)))&amp;""</f>
        <v/>
      </c>
      <c r="E484" s="49"/>
      <c r="F484" s="63" t="str">
        <f>IF(SUMIF('2 - Planting Details'!$B:$B,B484,'2 - Planting Details'!$X:$X)&gt;0,SUMIF('2 - Planting Details'!$B:$B,$B484,'2 - Planting Details'!$X:$X),"")</f>
        <v/>
      </c>
      <c r="G484" s="49"/>
      <c r="H484" s="49" t="str">
        <f t="shared" si="15"/>
        <v/>
      </c>
      <c r="I484" s="77" t="str">
        <f t="shared" si="16"/>
        <v/>
      </c>
      <c r="J484" s="182">
        <v>471</v>
      </c>
    </row>
    <row r="485" spans="2:10" x14ac:dyDescent="0.25">
      <c r="B485" s="181" t="str">
        <f>IF(ISERROR(MATCH($J485,'1 - Project Details and Scoring'!$B$18:$B$500,0)),"",INDEX('1 - Project Details and Scoring'!$B$18:$B$500,MATCH($J485,'1 - Project Details and Scoring'!$B$18:$B$500,0)))&amp;""</f>
        <v/>
      </c>
      <c r="C485" s="181" t="str">
        <f>IF(ISERROR(MATCH($J485,'1 - Project Details and Scoring'!$B$18:$B$500,0)),"",INDEX('1 - Project Details and Scoring'!$C$18:$C$500,MATCH($J485,'1 - Project Details and Scoring'!$B$18:$B$500,0)))&amp;""</f>
        <v/>
      </c>
      <c r="D485" s="181" t="str">
        <f>IF(ISERROR(MATCH($J485,'1 - Project Details and Scoring'!$B$18:$B$500,0)),"",INDEX('1 - Project Details and Scoring'!$D$18:$D$500,MATCH($J485,'1 - Project Details and Scoring'!$B$18:$B$500,0)))&amp;""</f>
        <v/>
      </c>
      <c r="E485" s="49"/>
      <c r="F485" s="63" t="str">
        <f>IF(SUMIF('2 - Planting Details'!$B:$B,B485,'2 - Planting Details'!$X:$X)&gt;0,SUMIF('2 - Planting Details'!$B:$B,$B485,'2 - Planting Details'!$X:$X),"")</f>
        <v/>
      </c>
      <c r="G485" s="49"/>
      <c r="H485" s="49" t="str">
        <f t="shared" si="15"/>
        <v/>
      </c>
      <c r="I485" s="77" t="str">
        <f t="shared" si="16"/>
        <v/>
      </c>
      <c r="J485" s="182">
        <v>472</v>
      </c>
    </row>
    <row r="486" spans="2:10" x14ac:dyDescent="0.25">
      <c r="B486" s="181" t="str">
        <f>IF(ISERROR(MATCH($J486,'1 - Project Details and Scoring'!$B$18:$B$500,0)),"",INDEX('1 - Project Details and Scoring'!$B$18:$B$500,MATCH($J486,'1 - Project Details and Scoring'!$B$18:$B$500,0)))&amp;""</f>
        <v/>
      </c>
      <c r="C486" s="181" t="str">
        <f>IF(ISERROR(MATCH($J486,'1 - Project Details and Scoring'!$B$18:$B$500,0)),"",INDEX('1 - Project Details and Scoring'!$C$18:$C$500,MATCH($J486,'1 - Project Details and Scoring'!$B$18:$B$500,0)))&amp;""</f>
        <v/>
      </c>
      <c r="D486" s="181" t="str">
        <f>IF(ISERROR(MATCH($J486,'1 - Project Details and Scoring'!$B$18:$B$500,0)),"",INDEX('1 - Project Details and Scoring'!$D$18:$D$500,MATCH($J486,'1 - Project Details and Scoring'!$B$18:$B$500,0)))&amp;""</f>
        <v/>
      </c>
      <c r="E486" s="49"/>
      <c r="F486" s="63" t="str">
        <f>IF(SUMIF('2 - Planting Details'!$B:$B,B486,'2 - Planting Details'!$X:$X)&gt;0,SUMIF('2 - Planting Details'!$B:$B,$B486,'2 - Planting Details'!$X:$X),"")</f>
        <v/>
      </c>
      <c r="G486" s="49"/>
      <c r="H486" s="49" t="str">
        <f t="shared" si="15"/>
        <v/>
      </c>
      <c r="I486" s="77" t="str">
        <f t="shared" si="16"/>
        <v/>
      </c>
      <c r="J486" s="182">
        <v>473</v>
      </c>
    </row>
    <row r="487" spans="2:10" x14ac:dyDescent="0.25">
      <c r="B487" s="181" t="str">
        <f>IF(ISERROR(MATCH($J487,'1 - Project Details and Scoring'!$B$18:$B$500,0)),"",INDEX('1 - Project Details and Scoring'!$B$18:$B$500,MATCH($J487,'1 - Project Details and Scoring'!$B$18:$B$500,0)))&amp;""</f>
        <v/>
      </c>
      <c r="C487" s="181" t="str">
        <f>IF(ISERROR(MATCH($J487,'1 - Project Details and Scoring'!$B$18:$B$500,0)),"",INDEX('1 - Project Details and Scoring'!$C$18:$C$500,MATCH($J487,'1 - Project Details and Scoring'!$B$18:$B$500,0)))&amp;""</f>
        <v/>
      </c>
      <c r="D487" s="181" t="str">
        <f>IF(ISERROR(MATCH($J487,'1 - Project Details and Scoring'!$B$18:$B$500,0)),"",INDEX('1 - Project Details and Scoring'!$D$18:$D$500,MATCH($J487,'1 - Project Details and Scoring'!$B$18:$B$500,0)))&amp;""</f>
        <v/>
      </c>
      <c r="E487" s="49"/>
      <c r="F487" s="63" t="str">
        <f>IF(SUMIF('2 - Planting Details'!$B:$B,B487,'2 - Planting Details'!$X:$X)&gt;0,SUMIF('2 - Planting Details'!$B:$B,$B487,'2 - Planting Details'!$X:$X),"")</f>
        <v/>
      </c>
      <c r="G487" s="49"/>
      <c r="H487" s="49" t="str">
        <f t="shared" si="15"/>
        <v/>
      </c>
      <c r="I487" s="77" t="str">
        <f t="shared" si="16"/>
        <v/>
      </c>
      <c r="J487" s="182">
        <v>474</v>
      </c>
    </row>
    <row r="488" spans="2:10" x14ac:dyDescent="0.25">
      <c r="B488" s="181" t="str">
        <f>IF(ISERROR(MATCH($J488,'1 - Project Details and Scoring'!$B$18:$B$500,0)),"",INDEX('1 - Project Details and Scoring'!$B$18:$B$500,MATCH($J488,'1 - Project Details and Scoring'!$B$18:$B$500,0)))&amp;""</f>
        <v/>
      </c>
      <c r="C488" s="181" t="str">
        <f>IF(ISERROR(MATCH($J488,'1 - Project Details and Scoring'!$B$18:$B$500,0)),"",INDEX('1 - Project Details and Scoring'!$C$18:$C$500,MATCH($J488,'1 - Project Details and Scoring'!$B$18:$B$500,0)))&amp;""</f>
        <v/>
      </c>
      <c r="D488" s="181" t="str">
        <f>IF(ISERROR(MATCH($J488,'1 - Project Details and Scoring'!$B$18:$B$500,0)),"",INDEX('1 - Project Details and Scoring'!$D$18:$D$500,MATCH($J488,'1 - Project Details and Scoring'!$B$18:$B$500,0)))&amp;""</f>
        <v/>
      </c>
      <c r="E488" s="49"/>
      <c r="F488" s="63" t="str">
        <f>IF(SUMIF('2 - Planting Details'!$B:$B,B488,'2 - Planting Details'!$X:$X)&gt;0,SUMIF('2 - Planting Details'!$B:$B,$B488,'2 - Planting Details'!$X:$X),"")</f>
        <v/>
      </c>
      <c r="G488" s="49"/>
      <c r="H488" s="49" t="str">
        <f t="shared" si="15"/>
        <v/>
      </c>
      <c r="I488" s="77" t="str">
        <f t="shared" si="16"/>
        <v/>
      </c>
      <c r="J488" s="182">
        <v>475</v>
      </c>
    </row>
    <row r="489" spans="2:10" x14ac:dyDescent="0.25">
      <c r="B489" s="181" t="str">
        <f>IF(ISERROR(MATCH($J489,'1 - Project Details and Scoring'!$B$18:$B$500,0)),"",INDEX('1 - Project Details and Scoring'!$B$18:$B$500,MATCH($J489,'1 - Project Details and Scoring'!$B$18:$B$500,0)))&amp;""</f>
        <v/>
      </c>
      <c r="C489" s="181" t="str">
        <f>IF(ISERROR(MATCH($J489,'1 - Project Details and Scoring'!$B$18:$B$500,0)),"",INDEX('1 - Project Details and Scoring'!$C$18:$C$500,MATCH($J489,'1 - Project Details and Scoring'!$B$18:$B$500,0)))&amp;""</f>
        <v/>
      </c>
      <c r="D489" s="181" t="str">
        <f>IF(ISERROR(MATCH($J489,'1 - Project Details and Scoring'!$B$18:$B$500,0)),"",INDEX('1 - Project Details and Scoring'!$D$18:$D$500,MATCH($J489,'1 - Project Details and Scoring'!$B$18:$B$500,0)))&amp;""</f>
        <v/>
      </c>
      <c r="E489" s="49"/>
      <c r="F489" s="63" t="str">
        <f>IF(SUMIF('2 - Planting Details'!$B:$B,B489,'2 - Planting Details'!$X:$X)&gt;0,SUMIF('2 - Planting Details'!$B:$B,$B489,'2 - Planting Details'!$X:$X),"")</f>
        <v/>
      </c>
      <c r="G489" s="49"/>
      <c r="H489" s="49" t="str">
        <f t="shared" si="15"/>
        <v/>
      </c>
      <c r="I489" s="77" t="str">
        <f t="shared" si="16"/>
        <v/>
      </c>
      <c r="J489" s="182">
        <v>476</v>
      </c>
    </row>
    <row r="490" spans="2:10" x14ac:dyDescent="0.25">
      <c r="B490" s="181" t="str">
        <f>IF(ISERROR(MATCH($J490,'1 - Project Details and Scoring'!$B$18:$B$500,0)),"",INDEX('1 - Project Details and Scoring'!$B$18:$B$500,MATCH($J490,'1 - Project Details and Scoring'!$B$18:$B$500,0)))&amp;""</f>
        <v/>
      </c>
      <c r="C490" s="181" t="str">
        <f>IF(ISERROR(MATCH($J490,'1 - Project Details and Scoring'!$B$18:$B$500,0)),"",INDEX('1 - Project Details and Scoring'!$C$18:$C$500,MATCH($J490,'1 - Project Details and Scoring'!$B$18:$B$500,0)))&amp;""</f>
        <v/>
      </c>
      <c r="D490" s="181" t="str">
        <f>IF(ISERROR(MATCH($J490,'1 - Project Details and Scoring'!$B$18:$B$500,0)),"",INDEX('1 - Project Details and Scoring'!$D$18:$D$500,MATCH($J490,'1 - Project Details and Scoring'!$B$18:$B$500,0)))&amp;""</f>
        <v/>
      </c>
      <c r="E490" s="49"/>
      <c r="F490" s="63" t="str">
        <f>IF(SUMIF('2 - Planting Details'!$B:$B,B490,'2 - Planting Details'!$X:$X)&gt;0,SUMIF('2 - Planting Details'!$B:$B,$B490,'2 - Planting Details'!$X:$X),"")</f>
        <v/>
      </c>
      <c r="G490" s="49"/>
      <c r="H490" s="49" t="str">
        <f t="shared" si="15"/>
        <v/>
      </c>
      <c r="I490" s="77" t="str">
        <f t="shared" si="16"/>
        <v/>
      </c>
      <c r="J490" s="182">
        <v>477</v>
      </c>
    </row>
    <row r="491" spans="2:10" x14ac:dyDescent="0.25">
      <c r="B491" s="181" t="str">
        <f>IF(ISERROR(MATCH($J491,'1 - Project Details and Scoring'!$B$18:$B$500,0)),"",INDEX('1 - Project Details and Scoring'!$B$18:$B$500,MATCH($J491,'1 - Project Details and Scoring'!$B$18:$B$500,0)))&amp;""</f>
        <v/>
      </c>
      <c r="C491" s="181" t="str">
        <f>IF(ISERROR(MATCH($J491,'1 - Project Details and Scoring'!$B$18:$B$500,0)),"",INDEX('1 - Project Details and Scoring'!$C$18:$C$500,MATCH($J491,'1 - Project Details and Scoring'!$B$18:$B$500,0)))&amp;""</f>
        <v/>
      </c>
      <c r="D491" s="181" t="str">
        <f>IF(ISERROR(MATCH($J491,'1 - Project Details and Scoring'!$B$18:$B$500,0)),"",INDEX('1 - Project Details and Scoring'!$D$18:$D$500,MATCH($J491,'1 - Project Details and Scoring'!$B$18:$B$500,0)))&amp;""</f>
        <v/>
      </c>
      <c r="E491" s="49"/>
      <c r="F491" s="63" t="str">
        <f>IF(SUMIF('2 - Planting Details'!$B:$B,B491,'2 - Planting Details'!$X:$X)&gt;0,SUMIF('2 - Planting Details'!$B:$B,$B491,'2 - Planting Details'!$X:$X),"")</f>
        <v/>
      </c>
      <c r="G491" s="49"/>
      <c r="H491" s="49" t="str">
        <f t="shared" si="15"/>
        <v/>
      </c>
      <c r="I491" s="77" t="str">
        <f t="shared" si="16"/>
        <v/>
      </c>
      <c r="J491" s="182">
        <v>478</v>
      </c>
    </row>
    <row r="492" spans="2:10" x14ac:dyDescent="0.25">
      <c r="B492" s="181" t="str">
        <f>IF(ISERROR(MATCH($J492,'1 - Project Details and Scoring'!$B$18:$B$500,0)),"",INDEX('1 - Project Details and Scoring'!$B$18:$B$500,MATCH($J492,'1 - Project Details and Scoring'!$B$18:$B$500,0)))&amp;""</f>
        <v/>
      </c>
      <c r="C492" s="181" t="str">
        <f>IF(ISERROR(MATCH($J492,'1 - Project Details and Scoring'!$B$18:$B$500,0)),"",INDEX('1 - Project Details and Scoring'!$C$18:$C$500,MATCH($J492,'1 - Project Details and Scoring'!$B$18:$B$500,0)))&amp;""</f>
        <v/>
      </c>
      <c r="D492" s="181" t="str">
        <f>IF(ISERROR(MATCH($J492,'1 - Project Details and Scoring'!$B$18:$B$500,0)),"",INDEX('1 - Project Details and Scoring'!$D$18:$D$500,MATCH($J492,'1 - Project Details and Scoring'!$B$18:$B$500,0)))&amp;""</f>
        <v/>
      </c>
      <c r="E492" s="49"/>
      <c r="F492" s="63" t="str">
        <f>IF(SUMIF('2 - Planting Details'!$B:$B,B492,'2 - Planting Details'!$X:$X)&gt;0,SUMIF('2 - Planting Details'!$B:$B,$B492,'2 - Planting Details'!$X:$X),"")</f>
        <v/>
      </c>
      <c r="G492" s="49"/>
      <c r="H492" s="49" t="str">
        <f t="shared" si="15"/>
        <v/>
      </c>
      <c r="I492" s="77" t="str">
        <f t="shared" si="16"/>
        <v/>
      </c>
      <c r="J492" s="182">
        <v>479</v>
      </c>
    </row>
    <row r="493" spans="2:10" x14ac:dyDescent="0.25">
      <c r="B493" s="181" t="str">
        <f>IF(ISERROR(MATCH($J493,'1 - Project Details and Scoring'!$B$18:$B$500,0)),"",INDEX('1 - Project Details and Scoring'!$B$18:$B$500,MATCH($J493,'1 - Project Details and Scoring'!$B$18:$B$500,0)))&amp;""</f>
        <v/>
      </c>
      <c r="C493" s="181" t="str">
        <f>IF(ISERROR(MATCH($J493,'1 - Project Details and Scoring'!$B$18:$B$500,0)),"",INDEX('1 - Project Details and Scoring'!$C$18:$C$500,MATCH($J493,'1 - Project Details and Scoring'!$B$18:$B$500,0)))&amp;""</f>
        <v/>
      </c>
      <c r="D493" s="181" t="str">
        <f>IF(ISERROR(MATCH($J493,'1 - Project Details and Scoring'!$B$18:$B$500,0)),"",INDEX('1 - Project Details and Scoring'!$D$18:$D$500,MATCH($J493,'1 - Project Details and Scoring'!$B$18:$B$500,0)))&amp;""</f>
        <v/>
      </c>
      <c r="E493" s="49"/>
      <c r="F493" s="63" t="str">
        <f>IF(SUMIF('2 - Planting Details'!$B:$B,B493,'2 - Planting Details'!$X:$X)&gt;0,SUMIF('2 - Planting Details'!$B:$B,$B493,'2 - Planting Details'!$X:$X),"")</f>
        <v/>
      </c>
      <c r="G493" s="49"/>
      <c r="H493" s="49" t="str">
        <f t="shared" si="15"/>
        <v/>
      </c>
      <c r="I493" s="77" t="str">
        <f t="shared" si="16"/>
        <v/>
      </c>
      <c r="J493" s="182">
        <v>480</v>
      </c>
    </row>
    <row r="494" spans="2:10" x14ac:dyDescent="0.25">
      <c r="B494" s="181" t="str">
        <f>IF(ISERROR(MATCH($J494,'1 - Project Details and Scoring'!$B$18:$B$500,0)),"",INDEX('1 - Project Details and Scoring'!$B$18:$B$500,MATCH($J494,'1 - Project Details and Scoring'!$B$18:$B$500,0)))&amp;""</f>
        <v/>
      </c>
      <c r="C494" s="181" t="str">
        <f>IF(ISERROR(MATCH($J494,'1 - Project Details and Scoring'!$B$18:$B$500,0)),"",INDEX('1 - Project Details and Scoring'!$C$18:$C$500,MATCH($J494,'1 - Project Details and Scoring'!$B$18:$B$500,0)))&amp;""</f>
        <v/>
      </c>
      <c r="D494" s="181" t="str">
        <f>IF(ISERROR(MATCH($J494,'1 - Project Details and Scoring'!$B$18:$B$500,0)),"",INDEX('1 - Project Details and Scoring'!$D$18:$D$500,MATCH($J494,'1 - Project Details and Scoring'!$B$18:$B$500,0)))&amp;""</f>
        <v/>
      </c>
      <c r="E494" s="49"/>
      <c r="F494" s="63" t="str">
        <f>IF(SUMIF('2 - Planting Details'!$B:$B,B494,'2 - Planting Details'!$X:$X)&gt;0,SUMIF('2 - Planting Details'!$B:$B,$B494,'2 - Planting Details'!$X:$X),"")</f>
        <v/>
      </c>
      <c r="G494" s="49"/>
      <c r="H494" s="49" t="str">
        <f t="shared" si="15"/>
        <v/>
      </c>
      <c r="I494" s="77" t="str">
        <f t="shared" si="16"/>
        <v/>
      </c>
      <c r="J494" s="182">
        <v>481</v>
      </c>
    </row>
    <row r="495" spans="2:10" x14ac:dyDescent="0.25">
      <c r="B495" s="181" t="str">
        <f>IF(ISERROR(MATCH($J495,'1 - Project Details and Scoring'!$B$18:$B$500,0)),"",INDEX('1 - Project Details and Scoring'!$B$18:$B$500,MATCH($J495,'1 - Project Details and Scoring'!$B$18:$B$500,0)))&amp;""</f>
        <v/>
      </c>
      <c r="C495" s="181" t="str">
        <f>IF(ISERROR(MATCH($J495,'1 - Project Details and Scoring'!$B$18:$B$500,0)),"",INDEX('1 - Project Details and Scoring'!$C$18:$C$500,MATCH($J495,'1 - Project Details and Scoring'!$B$18:$B$500,0)))&amp;""</f>
        <v/>
      </c>
      <c r="D495" s="181" t="str">
        <f>IF(ISERROR(MATCH($J495,'1 - Project Details and Scoring'!$B$18:$B$500,0)),"",INDEX('1 - Project Details and Scoring'!$D$18:$D$500,MATCH($J495,'1 - Project Details and Scoring'!$B$18:$B$500,0)))&amp;""</f>
        <v/>
      </c>
      <c r="E495" s="49"/>
      <c r="F495" s="63" t="str">
        <f>IF(SUMIF('2 - Planting Details'!$B:$B,B495,'2 - Planting Details'!$X:$X)&gt;0,SUMIF('2 - Planting Details'!$B:$B,$B495,'2 - Planting Details'!$X:$X),"")</f>
        <v/>
      </c>
      <c r="G495" s="49"/>
      <c r="H495" s="49" t="str">
        <f t="shared" si="15"/>
        <v/>
      </c>
      <c r="I495" s="77" t="str">
        <f t="shared" si="16"/>
        <v/>
      </c>
      <c r="J495" s="182">
        <v>482</v>
      </c>
    </row>
    <row r="496" spans="2:10" x14ac:dyDescent="0.25">
      <c r="B496" s="181" t="str">
        <f>IF(ISERROR(MATCH($J496,'1 - Project Details and Scoring'!$B$18:$B$500,0)),"",INDEX('1 - Project Details and Scoring'!$B$18:$B$500,MATCH($J496,'1 - Project Details and Scoring'!$B$18:$B$500,0)))&amp;""</f>
        <v/>
      </c>
      <c r="C496" s="181" t="str">
        <f>IF(ISERROR(MATCH($J496,'1 - Project Details and Scoring'!$B$18:$B$500,0)),"",INDEX('1 - Project Details and Scoring'!$C$18:$C$500,MATCH($J496,'1 - Project Details and Scoring'!$B$18:$B$500,0)))&amp;""</f>
        <v/>
      </c>
      <c r="D496" s="181" t="str">
        <f>IF(ISERROR(MATCH($J496,'1 - Project Details and Scoring'!$B$18:$B$500,0)),"",INDEX('1 - Project Details and Scoring'!$D$18:$D$500,MATCH($J496,'1 - Project Details and Scoring'!$B$18:$B$500,0)))&amp;""</f>
        <v/>
      </c>
      <c r="E496" s="49"/>
      <c r="F496" s="63" t="str">
        <f>IF(SUMIF('2 - Planting Details'!$B:$B,B496,'2 - Planting Details'!$X:$X)&gt;0,SUMIF('2 - Planting Details'!$B:$B,$B496,'2 - Planting Details'!$X:$X),"")</f>
        <v/>
      </c>
      <c r="G496" s="49"/>
      <c r="H496" s="49" t="str">
        <f t="shared" si="15"/>
        <v/>
      </c>
      <c r="I496" s="77" t="str">
        <f t="shared" si="16"/>
        <v/>
      </c>
      <c r="J496" s="182">
        <v>483</v>
      </c>
    </row>
    <row r="497" spans="2:10" x14ac:dyDescent="0.25">
      <c r="B497" s="181" t="str">
        <f>IF(ISERROR(MATCH($J497,'1 - Project Details and Scoring'!$B$18:$B$500,0)),"",INDEX('1 - Project Details and Scoring'!$B$18:$B$500,MATCH($J497,'1 - Project Details and Scoring'!$B$18:$B$500,0)))&amp;""</f>
        <v/>
      </c>
      <c r="C497" s="181" t="str">
        <f>IF(ISERROR(MATCH($J497,'1 - Project Details and Scoring'!$B$18:$B$500,0)),"",INDEX('1 - Project Details and Scoring'!$C$18:$C$500,MATCH($J497,'1 - Project Details and Scoring'!$B$18:$B$500,0)))&amp;""</f>
        <v/>
      </c>
      <c r="D497" s="181" t="str">
        <f>IF(ISERROR(MATCH($J497,'1 - Project Details and Scoring'!$B$18:$B$500,0)),"",INDEX('1 - Project Details and Scoring'!$D$18:$D$500,MATCH($J497,'1 - Project Details and Scoring'!$B$18:$B$500,0)))&amp;""</f>
        <v/>
      </c>
      <c r="E497" s="49"/>
      <c r="F497" s="63" t="str">
        <f>IF(SUMIF('2 - Planting Details'!$B:$B,B497,'2 - Planting Details'!$X:$X)&gt;0,SUMIF('2 - Planting Details'!$B:$B,$B497,'2 - Planting Details'!$X:$X),"")</f>
        <v/>
      </c>
      <c r="G497" s="49"/>
      <c r="H497" s="49" t="str">
        <f t="shared" si="15"/>
        <v/>
      </c>
      <c r="I497" s="77" t="str">
        <f t="shared" si="16"/>
        <v/>
      </c>
      <c r="J497" s="182">
        <v>484</v>
      </c>
    </row>
    <row r="498" spans="2:10" x14ac:dyDescent="0.25"/>
    <row r="499" spans="2:10" x14ac:dyDescent="0.25"/>
  </sheetData>
  <sheetProtection password="CC6B" sheet="1" objects="1" scenarios="1"/>
  <mergeCells count="12">
    <mergeCell ref="B2:I2"/>
    <mergeCell ref="E5:I5"/>
    <mergeCell ref="E7:I7"/>
    <mergeCell ref="B10:B12"/>
    <mergeCell ref="E10:I10"/>
    <mergeCell ref="C11:C12"/>
    <mergeCell ref="D11:D12"/>
    <mergeCell ref="E11:E12"/>
    <mergeCell ref="F11:F12"/>
    <mergeCell ref="G11:G12"/>
    <mergeCell ref="I11:I12"/>
    <mergeCell ref="C10:D10"/>
  </mergeCells>
  <conditionalFormatting sqref="E14:E497">
    <cfRule type="expression" dxfId="5" priority="4">
      <formula>AND($B14&lt;&gt;"",E14="",COUNTBLANK($C14:$M14)&gt;0)</formula>
    </cfRule>
  </conditionalFormatting>
  <conditionalFormatting sqref="G14:G497">
    <cfRule type="cellIs" dxfId="4" priority="2" operator="greaterThan">
      <formula>$G14</formula>
    </cfRule>
    <cfRule type="expression" dxfId="3" priority="3">
      <formula>AND($B14&lt;&gt;"",G14="",COUNTBLANK($C14:$M14)&gt;0)</formula>
    </cfRule>
  </conditionalFormatting>
  <conditionalFormatting sqref="I14:I497">
    <cfRule type="containsText" dxfId="2" priority="1" operator="containsText" text="Grant requested too high">
      <formula>NOT(ISERROR(SEARCH("Grant requested too high",I14)))</formula>
    </cfRule>
  </conditionalFormatting>
  <pageMargins left="0.70866141732283472" right="0.70866141732283472" top="0.74803149606299213" bottom="0.74803149606299213" header="0.31496062992125984" footer="0.31496062992125984"/>
  <pageSetup paperSize="9" scale="93" fitToHeight="0" orientation="landscape" r:id="rId1"/>
  <headerFooter>
    <oddFooter>&amp;CUrban Tree Challenge Fund Application Form Annex - 2019/2020 - v1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49"/>
  <sheetViews>
    <sheetView showGridLines="0" showRowColHeaders="0" workbookViewId="0">
      <selection activeCell="J15" sqref="J15"/>
    </sheetView>
  </sheetViews>
  <sheetFormatPr defaultColWidth="0" defaultRowHeight="15" zeroHeight="1" x14ac:dyDescent="0.25"/>
  <cols>
    <col min="1" max="1" width="4.85546875" style="22" customWidth="1"/>
    <col min="2" max="2" width="21" style="22" customWidth="1"/>
    <col min="3" max="3" width="13.5703125" style="22" customWidth="1"/>
    <col min="4" max="4" width="16.7109375" style="22" customWidth="1"/>
    <col min="5" max="5" width="16.85546875" style="22" customWidth="1"/>
    <col min="6" max="6" width="16" style="22" customWidth="1"/>
    <col min="7" max="7" width="14.7109375" style="22" customWidth="1"/>
    <col min="8" max="8" width="16.85546875" style="22" customWidth="1"/>
    <col min="9" max="9" width="13.28515625" style="22" customWidth="1"/>
    <col min="10" max="10" width="12.42578125" style="22" customWidth="1"/>
    <col min="11" max="11" width="9.140625" style="22" customWidth="1"/>
    <col min="12" max="12" width="16.28515625" style="22" customWidth="1"/>
    <col min="13" max="13" width="9.140625" style="22" customWidth="1"/>
    <col min="14" max="14" width="4" style="22" customWidth="1"/>
    <col min="15" max="16384" width="9.140625" style="22" hidden="1"/>
  </cols>
  <sheetData>
    <row r="1" spans="1:13" x14ac:dyDescent="0.25">
      <c r="A1" s="142"/>
      <c r="B1" s="142"/>
      <c r="C1" s="142"/>
      <c r="D1" s="142"/>
      <c r="E1" s="142"/>
      <c r="F1" s="142"/>
      <c r="G1" s="142"/>
      <c r="H1" s="142"/>
      <c r="I1" s="142"/>
      <c r="J1" s="142"/>
      <c r="K1" s="142"/>
      <c r="L1" s="142"/>
      <c r="M1" s="142"/>
    </row>
    <row r="2" spans="1:13" ht="80.25" customHeight="1" x14ac:dyDescent="0.25">
      <c r="A2" s="142"/>
      <c r="B2" s="306" t="s">
        <v>578</v>
      </c>
      <c r="C2" s="307"/>
      <c r="D2" s="307"/>
      <c r="E2" s="307"/>
      <c r="F2" s="307"/>
      <c r="G2" s="307"/>
      <c r="H2" s="307"/>
      <c r="I2" s="307"/>
      <c r="J2" s="307"/>
      <c r="K2" s="307"/>
      <c r="L2" s="307"/>
      <c r="M2" s="308"/>
    </row>
    <row r="3" spans="1:13" ht="33.75" customHeight="1" x14ac:dyDescent="0.25">
      <c r="A3" s="142"/>
      <c r="B3" s="309"/>
      <c r="C3" s="310"/>
      <c r="D3" s="310"/>
      <c r="E3" s="310"/>
      <c r="F3" s="310"/>
      <c r="G3" s="310"/>
      <c r="H3" s="310"/>
      <c r="I3" s="310"/>
      <c r="J3" s="310"/>
      <c r="K3" s="310"/>
      <c r="L3" s="310"/>
      <c r="M3" s="311"/>
    </row>
    <row r="4" spans="1:13" ht="11.25" customHeight="1" x14ac:dyDescent="0.25">
      <c r="A4" s="142"/>
      <c r="B4" s="312"/>
      <c r="C4" s="313"/>
      <c r="D4" s="313"/>
      <c r="E4" s="313"/>
      <c r="F4" s="313"/>
      <c r="G4" s="313"/>
      <c r="H4" s="313"/>
      <c r="I4" s="313"/>
      <c r="J4" s="313"/>
      <c r="K4" s="313"/>
      <c r="L4" s="313"/>
      <c r="M4" s="314"/>
    </row>
    <row r="5" spans="1:13" x14ac:dyDescent="0.25">
      <c r="A5" s="142"/>
      <c r="B5" s="142"/>
      <c r="C5" s="142"/>
      <c r="D5" s="142"/>
      <c r="E5" s="142"/>
      <c r="F5" s="142"/>
      <c r="G5" s="142"/>
      <c r="H5" s="142"/>
      <c r="I5" s="142"/>
      <c r="J5" s="142"/>
      <c r="K5" s="142"/>
      <c r="L5" s="142"/>
      <c r="M5" s="142"/>
    </row>
    <row r="6" spans="1:13" ht="18.75" x14ac:dyDescent="0.3">
      <c r="A6" s="142"/>
      <c r="B6" s="20" t="s">
        <v>426</v>
      </c>
      <c r="C6" s="142"/>
      <c r="D6" s="26"/>
      <c r="E6" s="142"/>
      <c r="F6" s="142"/>
      <c r="G6" s="142"/>
      <c r="H6" s="142"/>
      <c r="I6" s="142"/>
      <c r="J6" s="142"/>
      <c r="K6" s="142"/>
      <c r="L6" s="142"/>
      <c r="M6" s="142"/>
    </row>
    <row r="7" spans="1:13" x14ac:dyDescent="0.25">
      <c r="A7" s="142"/>
      <c r="B7" s="142"/>
      <c r="C7" s="142"/>
      <c r="D7" s="142"/>
      <c r="E7" s="142"/>
      <c r="F7" s="142"/>
      <c r="G7" s="142"/>
      <c r="H7" s="142"/>
      <c r="I7" s="142"/>
      <c r="J7" s="142"/>
      <c r="K7" s="142"/>
      <c r="L7" s="142"/>
      <c r="M7" s="142"/>
    </row>
    <row r="8" spans="1:13" x14ac:dyDescent="0.25">
      <c r="A8" s="142"/>
      <c r="B8" s="95" t="s">
        <v>471</v>
      </c>
      <c r="C8" s="142"/>
      <c r="D8" s="279" t="str">
        <f>IF('1 - Project Details and Scoring'!$E$9="","",'1 - Project Details and Scoring'!$E$9)</f>
        <v/>
      </c>
      <c r="E8" s="280"/>
      <c r="F8" s="280"/>
      <c r="G8" s="280"/>
      <c r="H8" s="280"/>
      <c r="I8" s="280"/>
      <c r="J8" s="281"/>
      <c r="K8" s="142"/>
      <c r="L8" s="142"/>
      <c r="M8" s="142"/>
    </row>
    <row r="9" spans="1:13" ht="7.5" customHeight="1" x14ac:dyDescent="0.25">
      <c r="A9" s="142"/>
      <c r="B9" s="19"/>
      <c r="C9" s="16"/>
      <c r="D9" s="17"/>
      <c r="E9" s="17"/>
      <c r="F9" s="17"/>
      <c r="G9" s="17"/>
      <c r="H9" s="17"/>
      <c r="I9" s="17"/>
      <c r="J9" s="17"/>
      <c r="K9" s="142"/>
      <c r="L9" s="142"/>
      <c r="M9" s="142"/>
    </row>
    <row r="10" spans="1:13" x14ac:dyDescent="0.25">
      <c r="A10" s="142"/>
      <c r="B10" s="95" t="s">
        <v>470</v>
      </c>
      <c r="C10" s="142"/>
      <c r="D10" s="279" t="str">
        <f>IF('1 - Project Details and Scoring'!$E$11="","",'1 - Project Details and Scoring'!$E$11)</f>
        <v/>
      </c>
      <c r="E10" s="280"/>
      <c r="F10" s="280"/>
      <c r="G10" s="280"/>
      <c r="H10" s="280"/>
      <c r="I10" s="280"/>
      <c r="J10" s="281"/>
      <c r="K10" s="142"/>
      <c r="L10" s="142"/>
      <c r="M10" s="142"/>
    </row>
    <row r="11" spans="1:13" x14ac:dyDescent="0.25">
      <c r="A11" s="142"/>
      <c r="B11" s="142"/>
      <c r="C11" s="142"/>
      <c r="D11" s="142"/>
      <c r="E11" s="142"/>
      <c r="F11" s="142"/>
      <c r="G11" s="142"/>
      <c r="H11" s="142"/>
      <c r="I11" s="142"/>
      <c r="J11" s="142"/>
      <c r="K11" s="142"/>
      <c r="L11" s="142"/>
      <c r="M11" s="142"/>
    </row>
    <row r="12" spans="1:13" x14ac:dyDescent="0.25">
      <c r="A12" s="142"/>
      <c r="B12" s="64" t="str">
        <f>IF(G14&gt;=500000,"","Error: The minimum block bid value is £500,000. Please return to worksheet 2 and adjust your planting details accordingly")</f>
        <v>Error: The minimum block bid value is £500,000. Please return to worksheet 2 and adjust your planting details accordingly</v>
      </c>
      <c r="C12" s="142"/>
      <c r="D12" s="142"/>
      <c r="E12" s="142"/>
      <c r="F12" s="142"/>
      <c r="G12" s="142"/>
      <c r="H12" s="142"/>
      <c r="I12" s="142"/>
      <c r="J12" s="142"/>
      <c r="K12" s="142"/>
      <c r="L12" s="142"/>
      <c r="M12" s="142"/>
    </row>
    <row r="13" spans="1:13" ht="60" x14ac:dyDescent="0.25">
      <c r="A13" s="142"/>
      <c r="B13" s="132" t="s">
        <v>427</v>
      </c>
      <c r="C13" s="105" t="s">
        <v>428</v>
      </c>
      <c r="D13" s="105" t="s">
        <v>429</v>
      </c>
      <c r="E13" s="105" t="s">
        <v>546</v>
      </c>
      <c r="F13" s="133" t="s">
        <v>547</v>
      </c>
      <c r="G13" s="105" t="s">
        <v>491</v>
      </c>
      <c r="H13" s="105" t="s">
        <v>508</v>
      </c>
      <c r="I13" s="142"/>
      <c r="J13" s="142"/>
      <c r="K13" s="142"/>
      <c r="L13" s="142"/>
      <c r="M13" s="142"/>
    </row>
    <row r="14" spans="1:13" x14ac:dyDescent="0.25">
      <c r="A14" s="142"/>
      <c r="B14" s="62" t="s">
        <v>3</v>
      </c>
      <c r="C14" s="93">
        <f>SUM('2 - Planting Details'!$F18:$F501)</f>
        <v>0</v>
      </c>
      <c r="D14" s="21">
        <v>418.72500000000002</v>
      </c>
      <c r="E14" s="21">
        <f>SUM('2 - Planting Details'!$I$18:$I$501)</f>
        <v>0</v>
      </c>
      <c r="F14" s="327">
        <f>SUM(E14:E16)</f>
        <v>0</v>
      </c>
      <c r="G14" s="315">
        <f>SUM('3- Funding Details'!H14:H497)</f>
        <v>0</v>
      </c>
      <c r="H14" s="318">
        <f>IFERROR(G14/(2*F14),0)</f>
        <v>0</v>
      </c>
      <c r="I14" s="142"/>
      <c r="J14" s="142"/>
      <c r="K14" s="142"/>
      <c r="L14" s="142"/>
      <c r="M14" s="142"/>
    </row>
    <row r="15" spans="1:13" x14ac:dyDescent="0.25">
      <c r="A15" s="142"/>
      <c r="B15" s="62" t="s">
        <v>4</v>
      </c>
      <c r="C15" s="93">
        <f>SUM('2 - Planting Details'!$L18:$L501)</f>
        <v>0</v>
      </c>
      <c r="D15" s="21">
        <v>1.895</v>
      </c>
      <c r="E15" s="21">
        <f>SUM('2 - Planting Details'!$O$18:$O$501)</f>
        <v>0</v>
      </c>
      <c r="F15" s="328"/>
      <c r="G15" s="316"/>
      <c r="H15" s="319"/>
      <c r="I15" s="142"/>
      <c r="J15" s="142"/>
      <c r="K15" s="142"/>
      <c r="L15" s="142"/>
      <c r="M15" s="142"/>
    </row>
    <row r="16" spans="1:13" x14ac:dyDescent="0.25">
      <c r="A16" s="142"/>
      <c r="B16" s="62" t="s">
        <v>5</v>
      </c>
      <c r="C16" s="93">
        <f>SUM('2 - Planting Details'!$R18:$R501)</f>
        <v>0</v>
      </c>
      <c r="D16" s="21">
        <v>1.145</v>
      </c>
      <c r="E16" s="21">
        <f>SUM('2 - Planting Details'!$U$18:$U$501)</f>
        <v>0</v>
      </c>
      <c r="F16" s="328"/>
      <c r="G16" s="317"/>
      <c r="H16" s="320"/>
      <c r="I16" s="142"/>
      <c r="J16" s="142"/>
      <c r="K16" s="142"/>
      <c r="L16" s="142"/>
      <c r="M16" s="142"/>
    </row>
    <row r="17" spans="1:13" x14ac:dyDescent="0.25">
      <c r="A17" s="142"/>
      <c r="B17" s="142"/>
      <c r="C17" s="142"/>
      <c r="D17" s="142"/>
      <c r="E17" s="142"/>
      <c r="F17" s="142"/>
      <c r="G17" s="142"/>
      <c r="H17" s="142"/>
      <c r="I17" s="142"/>
      <c r="J17" s="142"/>
      <c r="K17" s="142"/>
      <c r="L17" s="142"/>
      <c r="M17" s="142"/>
    </row>
    <row r="18" spans="1:13" ht="36.75" customHeight="1" x14ac:dyDescent="0.25">
      <c r="A18" s="142"/>
      <c r="B18" s="321" t="s">
        <v>8</v>
      </c>
      <c r="C18" s="322"/>
      <c r="D18" s="322"/>
      <c r="E18" s="322"/>
      <c r="F18" s="322"/>
      <c r="G18" s="322"/>
      <c r="H18" s="322"/>
      <c r="I18" s="323"/>
      <c r="J18" s="142"/>
      <c r="K18" s="142"/>
      <c r="L18" s="142"/>
      <c r="M18" s="142"/>
    </row>
    <row r="19" spans="1:13" x14ac:dyDescent="0.25">
      <c r="A19" s="142"/>
      <c r="B19" s="324" t="s">
        <v>497</v>
      </c>
      <c r="C19" s="57" t="s">
        <v>495</v>
      </c>
      <c r="D19" s="58"/>
      <c r="E19" s="336" t="s">
        <v>475</v>
      </c>
      <c r="F19" s="336"/>
      <c r="G19" s="336"/>
      <c r="H19" s="337"/>
      <c r="I19" s="325" t="s">
        <v>496</v>
      </c>
      <c r="J19" s="142"/>
      <c r="K19" s="142"/>
      <c r="L19" s="142"/>
      <c r="M19" s="142"/>
    </row>
    <row r="20" spans="1:13" s="1" customFormat="1" ht="69" customHeight="1" x14ac:dyDescent="0.25">
      <c r="B20" s="324"/>
      <c r="C20" s="55" t="s">
        <v>583</v>
      </c>
      <c r="D20" s="60" t="s">
        <v>431</v>
      </c>
      <c r="E20" s="56" t="s">
        <v>498</v>
      </c>
      <c r="F20" s="59" t="s">
        <v>499</v>
      </c>
      <c r="G20" s="59" t="s">
        <v>516</v>
      </c>
      <c r="H20" s="60" t="s">
        <v>431</v>
      </c>
      <c r="I20" s="326"/>
    </row>
    <row r="21" spans="1:13" ht="30.75" customHeight="1" x14ac:dyDescent="0.25">
      <c r="A21" s="142"/>
      <c r="B21" s="59" t="s">
        <v>493</v>
      </c>
      <c r="C21" s="134">
        <f>IFERROR(D28,0)</f>
        <v>0</v>
      </c>
      <c r="D21" s="135">
        <f>IFERROR(E28,0)</f>
        <v>0</v>
      </c>
      <c r="E21" s="136">
        <f>IFERROR(D35,0)</f>
        <v>0</v>
      </c>
      <c r="F21" s="137">
        <f>IFERROR(G35,0)</f>
        <v>0</v>
      </c>
      <c r="G21" s="137">
        <f>IFERROR(J35,0)</f>
        <v>0</v>
      </c>
      <c r="H21" s="135">
        <f>IFERROR((E35+H35+K35),0)</f>
        <v>0</v>
      </c>
      <c r="I21" s="138">
        <f>IFERROR((D21+H21),0)</f>
        <v>0</v>
      </c>
      <c r="J21" s="142"/>
      <c r="K21" s="142"/>
      <c r="L21" s="142"/>
      <c r="M21" s="142"/>
    </row>
    <row r="22" spans="1:13" ht="26.25" customHeight="1" x14ac:dyDescent="0.25">
      <c r="A22" s="142"/>
      <c r="B22" s="59" t="s">
        <v>494</v>
      </c>
      <c r="C22" s="134">
        <f>IFERROR(D29,0)</f>
        <v>0</v>
      </c>
      <c r="D22" s="135">
        <f>IFERROR(E29,0)</f>
        <v>0</v>
      </c>
      <c r="E22" s="136">
        <f>IFERROR(D36,0)</f>
        <v>0</v>
      </c>
      <c r="F22" s="137">
        <f>IFERROR(G36,0)</f>
        <v>0</v>
      </c>
      <c r="G22" s="137">
        <f>IFERROR(J36,0)</f>
        <v>0</v>
      </c>
      <c r="H22" s="135">
        <f>IFERROR((E36+H36+K36),0)</f>
        <v>0</v>
      </c>
      <c r="I22" s="138">
        <f>IFERROR((D22+H22),0)</f>
        <v>0</v>
      </c>
      <c r="J22" s="142"/>
      <c r="K22" s="142"/>
      <c r="L22" s="142"/>
      <c r="M22" s="142"/>
    </row>
    <row r="23" spans="1:13" ht="15.75" customHeight="1" x14ac:dyDescent="0.25">
      <c r="A23" s="142"/>
      <c r="B23" s="142"/>
      <c r="C23" s="142"/>
      <c r="D23" s="142"/>
      <c r="E23" s="142"/>
      <c r="F23" s="142"/>
      <c r="G23" s="142"/>
      <c r="H23" s="142"/>
      <c r="I23" s="142"/>
      <c r="J23" s="142"/>
      <c r="K23" s="142"/>
      <c r="L23" s="142"/>
      <c r="M23" s="142"/>
    </row>
    <row r="24" spans="1:13" s="96" customFormat="1" ht="3.75" hidden="1" customHeight="1" x14ac:dyDescent="0.25"/>
    <row r="25" spans="1:13" hidden="1" x14ac:dyDescent="0.25">
      <c r="A25" s="142"/>
      <c r="B25" s="91" t="s">
        <v>534</v>
      </c>
      <c r="C25" s="142"/>
      <c r="D25" s="142"/>
      <c r="E25" s="142"/>
      <c r="F25" s="142"/>
      <c r="G25" s="142"/>
      <c r="H25" s="142"/>
      <c r="I25" s="142"/>
      <c r="J25" s="142"/>
      <c r="K25" s="142"/>
      <c r="L25" s="142"/>
      <c r="M25" s="142"/>
    </row>
    <row r="26" spans="1:13" ht="15.75" hidden="1" thickBot="1" x14ac:dyDescent="0.3">
      <c r="A26" s="142"/>
      <c r="B26" s="95" t="s">
        <v>495</v>
      </c>
      <c r="C26" s="142"/>
      <c r="D26" s="142"/>
      <c r="E26" s="142"/>
      <c r="F26" s="142"/>
      <c r="G26" s="142"/>
      <c r="H26" s="142"/>
      <c r="I26" s="142"/>
      <c r="J26" s="142"/>
      <c r="K26" s="142"/>
      <c r="L26" s="142"/>
      <c r="M26" s="142"/>
    </row>
    <row r="27" spans="1:13" ht="30" hidden="1" x14ac:dyDescent="0.25">
      <c r="A27" s="142"/>
      <c r="B27" s="97" t="s">
        <v>521</v>
      </c>
      <c r="C27" s="98" t="s">
        <v>522</v>
      </c>
      <c r="D27" s="98" t="s">
        <v>523</v>
      </c>
      <c r="E27" s="99" t="s">
        <v>524</v>
      </c>
      <c r="F27" s="142"/>
      <c r="G27" s="142"/>
      <c r="H27" s="142"/>
      <c r="I27" s="142"/>
      <c r="J27" s="142"/>
      <c r="K27" s="142"/>
      <c r="L27" s="142"/>
      <c r="M27" s="142"/>
    </row>
    <row r="28" spans="1:13" hidden="1" x14ac:dyDescent="0.25">
      <c r="A28" s="142"/>
      <c r="B28" s="100" t="s">
        <v>525</v>
      </c>
      <c r="C28" s="143">
        <f>SUMIF('1 - Project Details and Scoring'!G:G,"YES",'1 - Project Details and Scoring'!N:N)</f>
        <v>0</v>
      </c>
      <c r="D28" s="141" t="e">
        <f>$C$28/'1 - Project Details and Scoring'!$N$17</f>
        <v>#DIV/0!</v>
      </c>
      <c r="E28" s="61" t="e">
        <f>D28*100</f>
        <v>#DIV/0!</v>
      </c>
      <c r="F28" s="142"/>
      <c r="G28" s="142"/>
      <c r="H28" s="142"/>
      <c r="I28" s="142"/>
      <c r="J28" s="142"/>
      <c r="K28" s="142"/>
      <c r="L28" s="142"/>
      <c r="M28" s="142"/>
    </row>
    <row r="29" spans="1:13" ht="15.75" hidden="1" thickBot="1" x14ac:dyDescent="0.3">
      <c r="A29" s="142"/>
      <c r="B29" s="101" t="s">
        <v>526</v>
      </c>
      <c r="C29" s="158">
        <f>SUMIF('1 - Project Details and Scoring'!G:G,"YES",'1 - Project Details and Scoring'!O:O)</f>
        <v>0</v>
      </c>
      <c r="D29" s="159" t="e">
        <f>$C$29/'1 - Project Details and Scoring'!$O$17</f>
        <v>#DIV/0!</v>
      </c>
      <c r="E29" s="160" t="e">
        <f>D29*100</f>
        <v>#DIV/0!</v>
      </c>
      <c r="F29" s="142"/>
      <c r="G29" s="142"/>
      <c r="H29" s="142"/>
      <c r="I29" s="142"/>
      <c r="J29" s="142"/>
      <c r="K29" s="142"/>
      <c r="L29" s="142"/>
      <c r="M29" s="142"/>
    </row>
    <row r="30" spans="1:13" hidden="1" x14ac:dyDescent="0.25">
      <c r="A30" s="142"/>
      <c r="B30" s="142"/>
      <c r="C30" s="142"/>
      <c r="D30" s="142"/>
      <c r="E30" s="142"/>
      <c r="F30" s="142"/>
      <c r="G30" s="142"/>
      <c r="H30" s="142"/>
      <c r="I30" s="142"/>
      <c r="J30" s="142"/>
      <c r="K30" s="142"/>
      <c r="L30" s="142"/>
      <c r="M30" s="142"/>
    </row>
    <row r="31" spans="1:13" hidden="1" x14ac:dyDescent="0.25">
      <c r="A31" s="142"/>
      <c r="B31" s="142"/>
      <c r="C31" s="142"/>
      <c r="D31" s="142"/>
      <c r="E31" s="142"/>
      <c r="F31" s="142"/>
      <c r="G31" s="142"/>
      <c r="H31" s="142"/>
      <c r="I31" s="142"/>
      <c r="J31" s="142"/>
      <c r="K31" s="142"/>
      <c r="L31" s="142"/>
      <c r="M31" s="142"/>
    </row>
    <row r="32" spans="1:13" ht="15.75" hidden="1" thickBot="1" x14ac:dyDescent="0.3">
      <c r="A32" s="142"/>
      <c r="B32" s="95" t="s">
        <v>527</v>
      </c>
      <c r="C32" s="142"/>
      <c r="D32" s="142"/>
      <c r="E32" s="142"/>
      <c r="F32" s="142"/>
      <c r="G32" s="142"/>
      <c r="H32" s="142"/>
      <c r="I32" s="142"/>
      <c r="J32" s="142"/>
      <c r="K32" s="142"/>
      <c r="L32" s="142"/>
      <c r="M32" s="142"/>
    </row>
    <row r="33" spans="1:13" hidden="1" x14ac:dyDescent="0.25">
      <c r="A33" s="142"/>
      <c r="B33" s="329" t="s">
        <v>521</v>
      </c>
      <c r="C33" s="331" t="s">
        <v>528</v>
      </c>
      <c r="D33" s="332"/>
      <c r="E33" s="332"/>
      <c r="F33" s="333" t="s">
        <v>529</v>
      </c>
      <c r="G33" s="333"/>
      <c r="H33" s="333"/>
      <c r="I33" s="334" t="s">
        <v>548</v>
      </c>
      <c r="J33" s="334"/>
      <c r="K33" s="335"/>
      <c r="L33" s="140" t="s">
        <v>538</v>
      </c>
      <c r="M33" s="142"/>
    </row>
    <row r="34" spans="1:13" hidden="1" x14ac:dyDescent="0.25">
      <c r="A34" s="142"/>
      <c r="B34" s="330"/>
      <c r="C34" s="150" t="s">
        <v>530</v>
      </c>
      <c r="D34" s="151" t="s">
        <v>531</v>
      </c>
      <c r="E34" s="151" t="s">
        <v>431</v>
      </c>
      <c r="F34" s="149" t="s">
        <v>530</v>
      </c>
      <c r="G34" s="149" t="s">
        <v>531</v>
      </c>
      <c r="H34" s="149" t="s">
        <v>431</v>
      </c>
      <c r="I34" s="152" t="s">
        <v>530</v>
      </c>
      <c r="J34" s="152" t="s">
        <v>531</v>
      </c>
      <c r="K34" s="153" t="s">
        <v>431</v>
      </c>
      <c r="L34" s="139"/>
      <c r="M34" s="142"/>
    </row>
    <row r="35" spans="1:13" hidden="1" x14ac:dyDescent="0.25">
      <c r="A35" s="142"/>
      <c r="B35" s="144" t="s">
        <v>525</v>
      </c>
      <c r="C35" s="143">
        <f>SUMIF('1 - Project Details and Scoring'!$H:$H,"LOW",'1 - Project Details and Scoring'!$N:$N)</f>
        <v>0</v>
      </c>
      <c r="D35" s="141" t="e">
        <f>$C$35/'1 - Project Details and Scoring'!$N$17</f>
        <v>#DIV/0!</v>
      </c>
      <c r="E35" s="155" t="e">
        <f>D35*100</f>
        <v>#DIV/0!</v>
      </c>
      <c r="F35" s="143">
        <f>SUMIF('1 - Project Details and Scoring'!$H:$H,"medium",'1 - Project Details and Scoring'!$N:$N)</f>
        <v>0</v>
      </c>
      <c r="G35" s="141" t="e">
        <f>$F$35/'1 - Project Details and Scoring'!$N$17</f>
        <v>#DIV/0!</v>
      </c>
      <c r="H35" s="155" t="e">
        <f>G35*50</f>
        <v>#DIV/0!</v>
      </c>
      <c r="I35" s="143">
        <f>SUMIF('1 - Project Details and Scoring'!$H:$H,"high",'1 - Project Details and Scoring'!$N:$N)
+SUMIF('1 - Project Details and Scoring'!$H:$H,"N/A",'1 - Project Details and Scoring'!$N:$N)</f>
        <v>0</v>
      </c>
      <c r="J35" s="141" t="e">
        <f>$I$35/'1 - Project Details and Scoring'!$N$17</f>
        <v>#DIV/0!</v>
      </c>
      <c r="K35" s="161" t="e">
        <f>J35*0</f>
        <v>#DIV/0!</v>
      </c>
      <c r="L35" s="162">
        <f>'1 - Project Details and Scoring'!N17</f>
        <v>0</v>
      </c>
      <c r="M35" s="142"/>
    </row>
    <row r="36" spans="1:13" ht="15.75" hidden="1" thickBot="1" x14ac:dyDescent="0.3">
      <c r="A36" s="142"/>
      <c r="B36" s="145" t="s">
        <v>526</v>
      </c>
      <c r="C36" s="158">
        <f>SUMIF('1 - Project Details and Scoring'!$H:$H,"LOW",'1 - Project Details and Scoring'!$O:$O)</f>
        <v>0</v>
      </c>
      <c r="D36" s="159" t="e">
        <f>$C$36/'1 - Project Details and Scoring'!$O$17</f>
        <v>#DIV/0!</v>
      </c>
      <c r="E36" s="163" t="e">
        <f>D36*100</f>
        <v>#DIV/0!</v>
      </c>
      <c r="F36" s="167">
        <f>SUMIF('1 - Project Details and Scoring'!$H:$H,"medium",'1 - Project Details and Scoring'!$O:$O)</f>
        <v>0</v>
      </c>
      <c r="G36" s="159" t="e">
        <f>$F$36/'1 - Project Details and Scoring'!$O$17</f>
        <v>#DIV/0!</v>
      </c>
      <c r="H36" s="163" t="e">
        <f>G36*50</f>
        <v>#DIV/0!</v>
      </c>
      <c r="I36" s="158">
        <f>SUMIF('1 - Project Details and Scoring'!$H:$H,"high",'1 - Project Details and Scoring'!$O:$O)
+SUMIF('1 - Project Details and Scoring'!$H:$H,"N/A",'1 - Project Details and Scoring'!$O:$O)</f>
        <v>0</v>
      </c>
      <c r="J36" s="159" t="e">
        <f>$I$36/'1 - Project Details and Scoring'!$O$17</f>
        <v>#DIV/0!</v>
      </c>
      <c r="K36" s="164" t="e">
        <f>J36*0</f>
        <v>#DIV/0!</v>
      </c>
      <c r="L36" s="165">
        <f>'1 - Project Details and Scoring'!O17</f>
        <v>0</v>
      </c>
      <c r="M36" s="142"/>
    </row>
    <row r="37" spans="1:13" ht="15.75" hidden="1" thickBot="1" x14ac:dyDescent="0.3">
      <c r="A37" s="142"/>
      <c r="B37" s="103" t="s">
        <v>536</v>
      </c>
      <c r="C37" s="166">
        <f>SUM(C35:C36)</f>
        <v>0</v>
      </c>
      <c r="D37" s="154"/>
      <c r="E37" s="154"/>
      <c r="F37" s="166">
        <f>SUM(F35:F36)</f>
        <v>0</v>
      </c>
      <c r="G37" s="154"/>
      <c r="H37" s="154"/>
      <c r="I37" s="166">
        <f>SUM(I35:I36)</f>
        <v>0</v>
      </c>
      <c r="J37" s="154"/>
      <c r="K37" s="154"/>
      <c r="L37" s="166">
        <f>C37+F37+I37</f>
        <v>0</v>
      </c>
      <c r="M37" s="142"/>
    </row>
    <row r="38" spans="1:13" s="92" customFormat="1" ht="15.75" hidden="1" thickBot="1" x14ac:dyDescent="0.3">
      <c r="A38" s="142"/>
      <c r="B38" s="37"/>
      <c r="C38" s="34"/>
      <c r="D38" s="142"/>
      <c r="E38" s="142"/>
      <c r="F38" s="34"/>
      <c r="G38" s="142"/>
      <c r="H38" s="142"/>
      <c r="I38" s="34"/>
      <c r="J38" s="142"/>
      <c r="K38" s="142"/>
      <c r="L38" s="34"/>
      <c r="M38" s="142"/>
    </row>
    <row r="39" spans="1:13" s="92" customFormat="1" ht="15.75" hidden="1" thickBot="1" x14ac:dyDescent="0.3">
      <c r="A39" s="142"/>
      <c r="B39" s="37"/>
      <c r="C39" s="34"/>
      <c r="D39" s="142"/>
      <c r="E39" s="142"/>
      <c r="F39" s="34"/>
      <c r="G39" s="142"/>
      <c r="H39" s="142"/>
      <c r="I39" s="34"/>
      <c r="J39" s="142"/>
      <c r="K39" s="168" t="s">
        <v>537</v>
      </c>
      <c r="L39" s="169" t="str">
        <f>IF((L37-SUM(L35:L36))=0,"OK","Error in application")</f>
        <v>OK</v>
      </c>
      <c r="M39" s="142"/>
    </row>
    <row r="40" spans="1:13" hidden="1" x14ac:dyDescent="0.25">
      <c r="A40" s="142"/>
      <c r="B40" s="142"/>
      <c r="C40" s="142"/>
      <c r="D40" s="142"/>
      <c r="E40" s="142"/>
      <c r="F40" s="142"/>
      <c r="G40" s="142"/>
      <c r="H40" s="142"/>
      <c r="I40" s="142"/>
      <c r="J40" s="142"/>
      <c r="K40" s="142"/>
      <c r="L40" s="142"/>
      <c r="M40" s="142"/>
    </row>
    <row r="41" spans="1:13" hidden="1" x14ac:dyDescent="0.25">
      <c r="A41" s="142"/>
      <c r="B41" s="94" t="s">
        <v>532</v>
      </c>
      <c r="C41" s="142"/>
      <c r="D41" s="142"/>
      <c r="E41" s="142"/>
      <c r="F41" s="142"/>
      <c r="G41" s="142"/>
      <c r="H41" s="142"/>
      <c r="I41" s="142"/>
      <c r="J41" s="142"/>
      <c r="K41" s="142"/>
      <c r="L41" s="142"/>
      <c r="M41" s="142"/>
    </row>
    <row r="42" spans="1:13" hidden="1" x14ac:dyDescent="0.25">
      <c r="A42" s="142"/>
      <c r="B42" s="104" t="s">
        <v>493</v>
      </c>
      <c r="C42" s="155" t="e">
        <f>E28+E35+H35</f>
        <v>#DIV/0!</v>
      </c>
      <c r="D42" s="142"/>
      <c r="E42" s="142"/>
      <c r="F42" s="142"/>
      <c r="G42" s="142"/>
      <c r="H42" s="142"/>
      <c r="I42" s="142"/>
      <c r="J42" s="142"/>
      <c r="K42" s="142"/>
      <c r="L42" s="142"/>
      <c r="M42" s="142"/>
    </row>
    <row r="43" spans="1:13" hidden="1" x14ac:dyDescent="0.25">
      <c r="A43" s="142"/>
      <c r="B43" s="104" t="s">
        <v>494</v>
      </c>
      <c r="C43" s="155" t="e">
        <f>E29+E36+H36</f>
        <v>#DIV/0!</v>
      </c>
      <c r="D43" s="146"/>
      <c r="E43" s="142"/>
      <c r="F43" s="142"/>
      <c r="G43" s="142"/>
      <c r="H43" s="142"/>
      <c r="I43" s="142"/>
      <c r="J43" s="142"/>
      <c r="K43" s="142"/>
      <c r="L43" s="142"/>
      <c r="M43" s="142"/>
    </row>
    <row r="44" spans="1:13" hidden="1" x14ac:dyDescent="0.25">
      <c r="A44" s="142"/>
      <c r="B44" s="142"/>
      <c r="C44" s="142"/>
      <c r="D44" s="142"/>
      <c r="E44" s="142"/>
      <c r="F44" s="142"/>
      <c r="G44" s="142"/>
      <c r="H44" s="142"/>
      <c r="I44" s="142"/>
      <c r="J44" s="142"/>
      <c r="K44" s="142"/>
      <c r="L44" s="142"/>
      <c r="M44" s="142"/>
    </row>
    <row r="45" spans="1:13" hidden="1" x14ac:dyDescent="0.25">
      <c r="A45" s="142"/>
      <c r="B45" s="142"/>
      <c r="C45" s="142"/>
      <c r="D45" s="142"/>
      <c r="E45" s="142"/>
      <c r="F45" s="142"/>
      <c r="G45" s="142"/>
      <c r="H45" s="142"/>
      <c r="I45" s="142"/>
      <c r="J45" s="142"/>
      <c r="K45" s="142"/>
      <c r="L45" s="142"/>
      <c r="M45" s="142"/>
    </row>
    <row r="46" spans="1:13" ht="45" hidden="1" x14ac:dyDescent="0.25">
      <c r="A46" s="142"/>
      <c r="B46" s="157" t="s">
        <v>533</v>
      </c>
      <c r="C46" s="157" t="s">
        <v>549</v>
      </c>
      <c r="D46" s="170" t="s">
        <v>537</v>
      </c>
      <c r="E46" s="142"/>
      <c r="F46" s="142"/>
      <c r="G46" s="142"/>
      <c r="H46" s="142"/>
      <c r="I46" s="142"/>
      <c r="J46" s="142"/>
      <c r="K46" s="142"/>
      <c r="L46" s="142"/>
      <c r="M46" s="142"/>
    </row>
    <row r="47" spans="1:13" hidden="1" x14ac:dyDescent="0.25">
      <c r="A47" s="142"/>
      <c r="B47" s="156" t="e">
        <f>AVERAGE(C42:C43)</f>
        <v>#DIV/0!</v>
      </c>
      <c r="C47" s="156" t="e">
        <f>'1 - Project Details and Scoring'!Z17</f>
        <v>#DIV/0!</v>
      </c>
      <c r="D47" s="170" t="e">
        <f>IF(B47=C47,"OK","Error in Application")</f>
        <v>#DIV/0!</v>
      </c>
      <c r="E47" s="142"/>
      <c r="F47" s="142"/>
      <c r="G47" s="142"/>
      <c r="H47" s="142"/>
      <c r="I47" s="142"/>
      <c r="J47" s="142"/>
      <c r="K47" s="142"/>
      <c r="L47" s="142"/>
      <c r="M47" s="142"/>
    </row>
    <row r="48" spans="1:13" hidden="1" x14ac:dyDescent="0.25">
      <c r="A48" s="142"/>
      <c r="B48" s="142"/>
      <c r="C48" s="142"/>
      <c r="D48" s="142"/>
      <c r="E48" s="142"/>
      <c r="F48" s="142"/>
      <c r="G48" s="142"/>
      <c r="H48" s="142"/>
      <c r="I48" s="142"/>
      <c r="J48" s="142"/>
      <c r="K48" s="142"/>
      <c r="L48" s="142"/>
      <c r="M48" s="142"/>
    </row>
    <row r="49" spans="1:13" x14ac:dyDescent="0.25">
      <c r="A49" s="142"/>
      <c r="B49" s="142"/>
      <c r="C49" s="142"/>
      <c r="D49" s="142"/>
      <c r="E49" s="142"/>
      <c r="F49" s="142"/>
      <c r="G49" s="142"/>
      <c r="H49" s="142"/>
      <c r="I49" s="142"/>
      <c r="J49" s="142"/>
      <c r="K49" s="142"/>
      <c r="L49" s="142"/>
      <c r="M49" s="142"/>
    </row>
  </sheetData>
  <sheetProtection password="CC6B" sheet="1" objects="1" scenarios="1"/>
  <mergeCells count="14">
    <mergeCell ref="B18:I18"/>
    <mergeCell ref="B19:B20"/>
    <mergeCell ref="I19:I20"/>
    <mergeCell ref="F14:F16"/>
    <mergeCell ref="B33:B34"/>
    <mergeCell ref="C33:E33"/>
    <mergeCell ref="F33:H33"/>
    <mergeCell ref="I33:K33"/>
    <mergeCell ref="E19:H19"/>
    <mergeCell ref="B2:M4"/>
    <mergeCell ref="D8:J8"/>
    <mergeCell ref="D10:J10"/>
    <mergeCell ref="G14:G16"/>
    <mergeCell ref="H14:H16"/>
  </mergeCells>
  <conditionalFormatting sqref="C21:C22">
    <cfRule type="containsText" dxfId="1" priority="3" operator="containsText" text="error">
      <formula>NOT(ISERROR(SEARCH("error",C21)))</formula>
    </cfRule>
  </conditionalFormatting>
  <conditionalFormatting sqref="G14:G16">
    <cfRule type="cellIs" dxfId="0" priority="1" operator="lessThan">
      <formula>500000</formula>
    </cfRule>
  </conditionalFormatting>
  <pageMargins left="0.70866141732283472" right="0.70866141732283472" top="0.74803149606299213" bottom="0.74803149606299213" header="0.31496062992125984" footer="0.31496062992125984"/>
  <pageSetup paperSize="9" scale="76" orientation="landscape" r:id="rId1"/>
  <headerFooter>
    <oddFooter>&amp;CUrban Tree Challenge Fund Application Form Annex - 2019/2020 - v1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96"/>
  <sheetViews>
    <sheetView showGridLines="0" showRowColHeaders="0" workbookViewId="0">
      <selection activeCell="B4" sqref="B4:C4"/>
    </sheetView>
  </sheetViews>
  <sheetFormatPr defaultColWidth="0" defaultRowHeight="15" zeroHeight="1" x14ac:dyDescent="0.25"/>
  <cols>
    <col min="1" max="1" width="4.28515625" customWidth="1"/>
    <col min="2" max="2" width="24.5703125" customWidth="1"/>
    <col min="3" max="3" width="30.28515625" customWidth="1"/>
    <col min="4" max="4" width="16.28515625" customWidth="1"/>
    <col min="5" max="5" width="4.28515625" customWidth="1"/>
    <col min="6" max="6" width="20.85546875" customWidth="1"/>
    <col min="7" max="7" width="31.85546875" customWidth="1"/>
    <col min="8" max="8" width="15.42578125" customWidth="1"/>
    <col min="9" max="9" width="3.85546875" customWidth="1"/>
    <col min="10" max="10" width="2.28515625" customWidth="1"/>
    <col min="11" max="16384" width="9.140625" hidden="1"/>
  </cols>
  <sheetData>
    <row r="1" spans="1:9" s="14" customFormat="1" x14ac:dyDescent="0.25"/>
    <row r="2" spans="1:9" s="14" customFormat="1" ht="53.25" customHeight="1" x14ac:dyDescent="0.25">
      <c r="B2" s="340" t="s">
        <v>576</v>
      </c>
      <c r="C2" s="341"/>
      <c r="D2" s="341"/>
      <c r="E2" s="341"/>
      <c r="F2" s="341"/>
      <c r="G2" s="341"/>
      <c r="H2" s="342"/>
    </row>
    <row r="3" spans="1:9" s="14" customFormat="1" ht="95.25" customHeight="1" x14ac:dyDescent="0.25">
      <c r="A3" s="45"/>
      <c r="B3" s="343"/>
      <c r="C3" s="344"/>
      <c r="D3" s="344"/>
      <c r="E3" s="344"/>
      <c r="F3" s="344"/>
      <c r="G3" s="344"/>
      <c r="H3" s="345"/>
    </row>
    <row r="4" spans="1:9" s="9" customFormat="1" ht="18.75" customHeight="1" x14ac:dyDescent="0.25">
      <c r="B4" s="346" t="s">
        <v>492</v>
      </c>
      <c r="C4" s="347"/>
      <c r="D4" s="52"/>
      <c r="E4" s="52"/>
      <c r="F4" s="52"/>
      <c r="G4" s="52"/>
      <c r="H4" s="53"/>
    </row>
    <row r="5" spans="1:9" ht="21.75" customHeight="1" x14ac:dyDescent="0.25">
      <c r="A5" s="11"/>
      <c r="B5" s="339" t="s">
        <v>27</v>
      </c>
      <c r="C5" s="339"/>
      <c r="D5" s="11"/>
      <c r="E5" s="11"/>
      <c r="F5" s="11"/>
      <c r="G5" s="11"/>
      <c r="H5" s="11"/>
      <c r="I5" s="8"/>
    </row>
    <row r="6" spans="1:9" x14ac:dyDescent="0.25">
      <c r="A6" s="11"/>
      <c r="B6" s="11"/>
      <c r="C6" s="11"/>
      <c r="D6" s="11"/>
      <c r="E6" s="11"/>
      <c r="F6" s="11"/>
      <c r="G6" s="11"/>
      <c r="H6" s="11"/>
      <c r="I6" s="8"/>
    </row>
    <row r="7" spans="1:9" x14ac:dyDescent="0.25">
      <c r="A7" s="9"/>
      <c r="B7" s="338" t="s">
        <v>28</v>
      </c>
      <c r="C7" s="338"/>
      <c r="D7" s="338"/>
      <c r="E7" s="9"/>
      <c r="F7" s="338" t="s">
        <v>29</v>
      </c>
      <c r="G7" s="338"/>
      <c r="H7" s="338"/>
      <c r="I7" s="8"/>
    </row>
    <row r="8" spans="1:9" x14ac:dyDescent="0.25">
      <c r="A8" s="9"/>
      <c r="B8" s="54" t="s">
        <v>30</v>
      </c>
      <c r="C8" s="54" t="s">
        <v>31</v>
      </c>
      <c r="D8" s="54" t="s">
        <v>32</v>
      </c>
      <c r="E8" s="9"/>
      <c r="F8" s="54" t="s">
        <v>30</v>
      </c>
      <c r="G8" s="54" t="s">
        <v>31</v>
      </c>
      <c r="H8" s="54" t="s">
        <v>32</v>
      </c>
      <c r="I8" s="8"/>
    </row>
    <row r="9" spans="1:9" x14ac:dyDescent="0.25">
      <c r="A9" s="9"/>
      <c r="B9" s="12" t="s">
        <v>33</v>
      </c>
      <c r="C9" s="12" t="s">
        <v>34</v>
      </c>
      <c r="D9" s="12" t="s">
        <v>35</v>
      </c>
      <c r="E9" s="10"/>
      <c r="F9" s="12" t="s">
        <v>36</v>
      </c>
      <c r="G9" s="12" t="s">
        <v>37</v>
      </c>
      <c r="H9" s="12" t="s">
        <v>38</v>
      </c>
      <c r="I9" s="8"/>
    </row>
    <row r="10" spans="1:9" x14ac:dyDescent="0.25">
      <c r="A10" s="9"/>
      <c r="B10" s="12" t="s">
        <v>39</v>
      </c>
      <c r="C10" s="12" t="s">
        <v>40</v>
      </c>
      <c r="D10" s="12" t="s">
        <v>41</v>
      </c>
      <c r="E10" s="10"/>
      <c r="F10" s="12" t="s">
        <v>42</v>
      </c>
      <c r="G10" s="12" t="s">
        <v>43</v>
      </c>
      <c r="H10" s="12" t="s">
        <v>44</v>
      </c>
      <c r="I10" s="8"/>
    </row>
    <row r="11" spans="1:9" x14ac:dyDescent="0.25">
      <c r="A11" s="9"/>
      <c r="B11" s="12" t="s">
        <v>45</v>
      </c>
      <c r="C11" s="12" t="s">
        <v>46</v>
      </c>
      <c r="D11" s="12" t="s">
        <v>47</v>
      </c>
      <c r="E11" s="10"/>
      <c r="F11" s="12" t="s">
        <v>48</v>
      </c>
      <c r="G11" s="12" t="s">
        <v>49</v>
      </c>
      <c r="H11" s="12" t="s">
        <v>50</v>
      </c>
      <c r="I11" s="8"/>
    </row>
    <row r="12" spans="1:9" x14ac:dyDescent="0.25">
      <c r="A12" s="9"/>
      <c r="B12" s="12" t="s">
        <v>51</v>
      </c>
      <c r="C12" s="12" t="s">
        <v>52</v>
      </c>
      <c r="D12" s="12" t="s">
        <v>53</v>
      </c>
      <c r="E12" s="10"/>
      <c r="F12" s="12" t="s">
        <v>54</v>
      </c>
      <c r="G12" s="12" t="s">
        <v>55</v>
      </c>
      <c r="H12" s="12" t="s">
        <v>56</v>
      </c>
      <c r="I12" s="8"/>
    </row>
    <row r="13" spans="1:9" x14ac:dyDescent="0.25">
      <c r="A13" s="9"/>
      <c r="B13" s="12" t="s">
        <v>57</v>
      </c>
      <c r="C13" s="12" t="s">
        <v>58</v>
      </c>
      <c r="D13" s="12" t="s">
        <v>59</v>
      </c>
      <c r="E13" s="10"/>
      <c r="F13" s="12" t="s">
        <v>60</v>
      </c>
      <c r="G13" s="12" t="s">
        <v>61</v>
      </c>
      <c r="H13" s="12" t="s">
        <v>62</v>
      </c>
      <c r="I13" s="8"/>
    </row>
    <row r="14" spans="1:9" x14ac:dyDescent="0.25">
      <c r="A14" s="9"/>
      <c r="B14" s="12" t="s">
        <v>63</v>
      </c>
      <c r="C14" s="12" t="s">
        <v>64</v>
      </c>
      <c r="D14" s="12" t="s">
        <v>65</v>
      </c>
      <c r="E14" s="10"/>
      <c r="F14" s="12" t="s">
        <v>66</v>
      </c>
      <c r="G14" s="12" t="s">
        <v>67</v>
      </c>
      <c r="H14" s="12" t="s">
        <v>68</v>
      </c>
      <c r="I14" s="8"/>
    </row>
    <row r="15" spans="1:9" x14ac:dyDescent="0.25">
      <c r="A15" s="9"/>
      <c r="B15" s="12" t="s">
        <v>69</v>
      </c>
      <c r="C15" s="12" t="s">
        <v>70</v>
      </c>
      <c r="D15" s="12" t="s">
        <v>71</v>
      </c>
      <c r="E15" s="10"/>
      <c r="F15" s="12" t="s">
        <v>72</v>
      </c>
      <c r="G15" s="12" t="s">
        <v>73</v>
      </c>
      <c r="H15" s="12" t="s">
        <v>74</v>
      </c>
      <c r="I15" s="8"/>
    </row>
    <row r="16" spans="1:9" x14ac:dyDescent="0.25">
      <c r="A16" s="9"/>
      <c r="B16" s="12" t="s">
        <v>75</v>
      </c>
      <c r="C16" s="12" t="s">
        <v>76</v>
      </c>
      <c r="D16" s="12" t="s">
        <v>77</v>
      </c>
      <c r="E16" s="10"/>
      <c r="F16" s="12" t="s">
        <v>78</v>
      </c>
      <c r="G16" s="12" t="s">
        <v>79</v>
      </c>
      <c r="H16" s="12" t="s">
        <v>80</v>
      </c>
      <c r="I16" s="8"/>
    </row>
    <row r="17" spans="1:9" x14ac:dyDescent="0.25">
      <c r="A17" s="9"/>
      <c r="B17" s="12" t="s">
        <v>81</v>
      </c>
      <c r="C17" s="12" t="s">
        <v>82</v>
      </c>
      <c r="D17" s="12" t="s">
        <v>83</v>
      </c>
      <c r="E17" s="10"/>
      <c r="F17" s="12" t="s">
        <v>84</v>
      </c>
      <c r="G17" s="12" t="s">
        <v>85</v>
      </c>
      <c r="H17" s="12" t="s">
        <v>86</v>
      </c>
      <c r="I17" s="8"/>
    </row>
    <row r="18" spans="1:9" x14ac:dyDescent="0.25">
      <c r="A18" s="8"/>
      <c r="B18" s="12" t="s">
        <v>87</v>
      </c>
      <c r="C18" s="12" t="s">
        <v>88</v>
      </c>
      <c r="D18" s="12" t="s">
        <v>89</v>
      </c>
      <c r="E18" s="10"/>
      <c r="F18" s="12" t="s">
        <v>90</v>
      </c>
      <c r="G18" s="12" t="s">
        <v>91</v>
      </c>
      <c r="H18" s="12" t="s">
        <v>92</v>
      </c>
      <c r="I18" s="8"/>
    </row>
    <row r="19" spans="1:9" x14ac:dyDescent="0.25">
      <c r="A19" s="8"/>
      <c r="B19" s="12" t="s">
        <v>93</v>
      </c>
      <c r="C19" s="12" t="s">
        <v>94</v>
      </c>
      <c r="D19" s="12" t="s">
        <v>95</v>
      </c>
      <c r="E19" s="10"/>
      <c r="F19" s="12" t="s">
        <v>96</v>
      </c>
      <c r="G19" s="12" t="s">
        <v>97</v>
      </c>
      <c r="H19" s="12" t="s">
        <v>98</v>
      </c>
      <c r="I19" s="8"/>
    </row>
    <row r="20" spans="1:9" x14ac:dyDescent="0.25">
      <c r="A20" s="8"/>
      <c r="B20" s="12" t="s">
        <v>99</v>
      </c>
      <c r="C20" s="12" t="s">
        <v>100</v>
      </c>
      <c r="D20" s="12" t="s">
        <v>101</v>
      </c>
      <c r="E20" s="10"/>
      <c r="F20" s="12" t="s">
        <v>102</v>
      </c>
      <c r="G20" s="12" t="s">
        <v>103</v>
      </c>
      <c r="H20" s="12" t="s">
        <v>104</v>
      </c>
      <c r="I20" s="8"/>
    </row>
    <row r="21" spans="1:9" x14ac:dyDescent="0.25">
      <c r="A21" s="8"/>
      <c r="B21" s="12" t="s">
        <v>105</v>
      </c>
      <c r="C21" s="12" t="s">
        <v>106</v>
      </c>
      <c r="D21" s="12" t="s">
        <v>107</v>
      </c>
      <c r="E21" s="10"/>
      <c r="F21" s="12" t="s">
        <v>505</v>
      </c>
      <c r="G21" s="12" t="s">
        <v>108</v>
      </c>
      <c r="H21" s="12" t="s">
        <v>109</v>
      </c>
      <c r="I21" s="8"/>
    </row>
    <row r="22" spans="1:9" x14ac:dyDescent="0.25">
      <c r="A22" s="8"/>
      <c r="B22" s="12" t="s">
        <v>110</v>
      </c>
      <c r="C22" s="12" t="s">
        <v>111</v>
      </c>
      <c r="D22" s="12" t="s">
        <v>112</v>
      </c>
      <c r="E22" s="10"/>
      <c r="F22" s="12" t="s">
        <v>113</v>
      </c>
      <c r="G22" s="12" t="s">
        <v>114</v>
      </c>
      <c r="H22" s="12" t="s">
        <v>115</v>
      </c>
      <c r="I22" s="8"/>
    </row>
    <row r="23" spans="1:9" x14ac:dyDescent="0.25">
      <c r="A23" s="8"/>
      <c r="B23" s="12" t="s">
        <v>116</v>
      </c>
      <c r="C23" s="12" t="s">
        <v>117</v>
      </c>
      <c r="D23" s="12" t="s">
        <v>118</v>
      </c>
      <c r="E23" s="10"/>
      <c r="F23" s="12" t="s">
        <v>119</v>
      </c>
      <c r="G23" s="12" t="s">
        <v>120</v>
      </c>
      <c r="H23" s="12" t="s">
        <v>121</v>
      </c>
      <c r="I23" s="8"/>
    </row>
    <row r="24" spans="1:9" x14ac:dyDescent="0.25">
      <c r="A24" s="8"/>
      <c r="B24" s="12" t="s">
        <v>122</v>
      </c>
      <c r="C24" s="12" t="s">
        <v>123</v>
      </c>
      <c r="D24" s="12" t="s">
        <v>124</v>
      </c>
      <c r="E24" s="10"/>
      <c r="F24" s="12" t="s">
        <v>125</v>
      </c>
      <c r="G24" s="12" t="s">
        <v>126</v>
      </c>
      <c r="H24" s="12" t="s">
        <v>127</v>
      </c>
      <c r="I24" s="8"/>
    </row>
    <row r="25" spans="1:9" x14ac:dyDescent="0.25">
      <c r="A25" s="8"/>
      <c r="B25" s="12" t="s">
        <v>128</v>
      </c>
      <c r="C25" s="12" t="s">
        <v>129</v>
      </c>
      <c r="D25" s="12" t="s">
        <v>130</v>
      </c>
      <c r="E25" s="10"/>
      <c r="F25" s="12" t="s">
        <v>131</v>
      </c>
      <c r="G25" s="12" t="s">
        <v>132</v>
      </c>
      <c r="H25" s="12" t="s">
        <v>133</v>
      </c>
      <c r="I25" s="8"/>
    </row>
    <row r="26" spans="1:9" x14ac:dyDescent="0.25">
      <c r="A26" s="8"/>
      <c r="B26" s="12" t="s">
        <v>134</v>
      </c>
      <c r="C26" s="12" t="s">
        <v>135</v>
      </c>
      <c r="D26" s="12" t="s">
        <v>136</v>
      </c>
      <c r="E26" s="10"/>
      <c r="F26" s="12" t="s">
        <v>137</v>
      </c>
      <c r="G26" s="12" t="s">
        <v>138</v>
      </c>
      <c r="H26" s="12" t="s">
        <v>139</v>
      </c>
      <c r="I26" s="8"/>
    </row>
    <row r="27" spans="1:9" x14ac:dyDescent="0.25">
      <c r="A27" s="8"/>
      <c r="B27" s="12" t="s">
        <v>140</v>
      </c>
      <c r="C27" s="12" t="s">
        <v>141</v>
      </c>
      <c r="D27" s="13" t="s">
        <v>142</v>
      </c>
      <c r="E27" s="10"/>
      <c r="F27" s="12" t="s">
        <v>143</v>
      </c>
      <c r="G27" s="12" t="s">
        <v>144</v>
      </c>
      <c r="H27" s="12" t="s">
        <v>145</v>
      </c>
      <c r="I27" s="8"/>
    </row>
    <row r="28" spans="1:9" x14ac:dyDescent="0.25">
      <c r="A28" s="8"/>
      <c r="B28" s="12" t="s">
        <v>146</v>
      </c>
      <c r="C28" s="12" t="s">
        <v>147</v>
      </c>
      <c r="D28" s="12" t="s">
        <v>148</v>
      </c>
      <c r="E28" s="10"/>
      <c r="F28" s="12" t="s">
        <v>149</v>
      </c>
      <c r="G28" s="12" t="s">
        <v>150</v>
      </c>
      <c r="H28" s="12" t="s">
        <v>151</v>
      </c>
      <c r="I28" s="8"/>
    </row>
    <row r="29" spans="1:9" x14ac:dyDescent="0.25">
      <c r="A29" s="8"/>
      <c r="B29" s="12" t="s">
        <v>152</v>
      </c>
      <c r="C29" s="12" t="s">
        <v>153</v>
      </c>
      <c r="D29" s="12" t="s">
        <v>154</v>
      </c>
      <c r="E29" s="10"/>
      <c r="F29" s="12" t="s">
        <v>155</v>
      </c>
      <c r="G29" s="12" t="s">
        <v>156</v>
      </c>
      <c r="H29" s="12" t="s">
        <v>157</v>
      </c>
      <c r="I29" s="8"/>
    </row>
    <row r="30" spans="1:9" x14ac:dyDescent="0.25">
      <c r="A30" s="8"/>
      <c r="B30" s="12" t="s">
        <v>158</v>
      </c>
      <c r="C30" s="12" t="s">
        <v>159</v>
      </c>
      <c r="D30" s="12" t="s">
        <v>160</v>
      </c>
      <c r="E30" s="10"/>
      <c r="F30" s="12" t="s">
        <v>161</v>
      </c>
      <c r="G30" s="12" t="s">
        <v>162</v>
      </c>
      <c r="H30" s="12" t="s">
        <v>163</v>
      </c>
      <c r="I30" s="8"/>
    </row>
    <row r="31" spans="1:9" x14ac:dyDescent="0.25">
      <c r="A31" s="8"/>
      <c r="B31" s="12" t="s">
        <v>164</v>
      </c>
      <c r="C31" s="12" t="s">
        <v>165</v>
      </c>
      <c r="D31" s="12" t="s">
        <v>166</v>
      </c>
      <c r="E31" s="10"/>
      <c r="F31" s="12" t="s">
        <v>167</v>
      </c>
      <c r="G31" s="12" t="s">
        <v>168</v>
      </c>
      <c r="H31" s="12" t="s">
        <v>169</v>
      </c>
      <c r="I31" s="8"/>
    </row>
    <row r="32" spans="1:9" x14ac:dyDescent="0.25">
      <c r="A32" s="8"/>
      <c r="B32" s="12" t="s">
        <v>170</v>
      </c>
      <c r="C32" s="12" t="s">
        <v>171</v>
      </c>
      <c r="D32" s="12" t="s">
        <v>172</v>
      </c>
      <c r="E32" s="10"/>
      <c r="F32" s="12" t="s">
        <v>173</v>
      </c>
      <c r="G32" s="12" t="s">
        <v>174</v>
      </c>
      <c r="H32" s="12" t="s">
        <v>175</v>
      </c>
      <c r="I32" s="8"/>
    </row>
    <row r="33" spans="1:9" x14ac:dyDescent="0.25">
      <c r="A33" s="8"/>
      <c r="B33" s="12" t="s">
        <v>176</v>
      </c>
      <c r="C33" s="12" t="s">
        <v>177</v>
      </c>
      <c r="D33" s="12" t="s">
        <v>178</v>
      </c>
      <c r="E33" s="10"/>
      <c r="F33" s="12" t="s">
        <v>179</v>
      </c>
      <c r="G33" s="12" t="s">
        <v>180</v>
      </c>
      <c r="H33" s="12" t="s">
        <v>181</v>
      </c>
      <c r="I33" s="8"/>
    </row>
    <row r="34" spans="1:9" x14ac:dyDescent="0.25">
      <c r="A34" s="8"/>
      <c r="B34" s="12" t="s">
        <v>182</v>
      </c>
      <c r="C34" s="12" t="s">
        <v>183</v>
      </c>
      <c r="D34" s="12" t="s">
        <v>184</v>
      </c>
      <c r="E34" s="10"/>
      <c r="F34" s="12" t="s">
        <v>185</v>
      </c>
      <c r="G34" s="12" t="s">
        <v>186</v>
      </c>
      <c r="H34" s="12" t="s">
        <v>187</v>
      </c>
      <c r="I34" s="8"/>
    </row>
    <row r="35" spans="1:9" x14ac:dyDescent="0.25">
      <c r="A35" s="8"/>
      <c r="B35" s="12" t="s">
        <v>188</v>
      </c>
      <c r="C35" s="12" t="s">
        <v>189</v>
      </c>
      <c r="D35" s="12" t="s">
        <v>190</v>
      </c>
      <c r="E35" s="10"/>
      <c r="F35" s="12" t="s">
        <v>191</v>
      </c>
      <c r="G35" s="12" t="s">
        <v>192</v>
      </c>
      <c r="H35" s="12" t="s">
        <v>193</v>
      </c>
      <c r="I35" s="8"/>
    </row>
    <row r="36" spans="1:9" x14ac:dyDescent="0.25">
      <c r="A36" s="8"/>
      <c r="B36" s="12" t="s">
        <v>194</v>
      </c>
      <c r="C36" s="12" t="s">
        <v>195</v>
      </c>
      <c r="D36" s="12" t="s">
        <v>196</v>
      </c>
      <c r="E36" s="10"/>
      <c r="F36" s="12" t="s">
        <v>197</v>
      </c>
      <c r="G36" s="12" t="s">
        <v>198</v>
      </c>
      <c r="H36" s="12" t="s">
        <v>199</v>
      </c>
      <c r="I36" s="8"/>
    </row>
    <row r="37" spans="1:9" x14ac:dyDescent="0.25">
      <c r="A37" s="8"/>
      <c r="B37" s="12" t="s">
        <v>200</v>
      </c>
      <c r="C37" s="12" t="s">
        <v>201</v>
      </c>
      <c r="D37" s="12" t="s">
        <v>202</v>
      </c>
      <c r="E37" s="10"/>
      <c r="F37" s="12" t="s">
        <v>203</v>
      </c>
      <c r="G37" s="12" t="s">
        <v>204</v>
      </c>
      <c r="H37" s="12" t="s">
        <v>205</v>
      </c>
      <c r="I37" s="8"/>
    </row>
    <row r="38" spans="1:9" x14ac:dyDescent="0.25">
      <c r="A38" s="8"/>
      <c r="B38" s="12" t="s">
        <v>206</v>
      </c>
      <c r="C38" s="12" t="s">
        <v>207</v>
      </c>
      <c r="D38" s="12" t="s">
        <v>208</v>
      </c>
      <c r="E38" s="10"/>
      <c r="F38" s="12" t="s">
        <v>209</v>
      </c>
      <c r="G38" s="12" t="s">
        <v>210</v>
      </c>
      <c r="H38" s="12" t="s">
        <v>211</v>
      </c>
      <c r="I38" s="8"/>
    </row>
    <row r="39" spans="1:9" x14ac:dyDescent="0.25">
      <c r="A39" s="8"/>
      <c r="B39" s="12" t="s">
        <v>212</v>
      </c>
      <c r="C39" s="12" t="s">
        <v>213</v>
      </c>
      <c r="D39" s="12" t="s">
        <v>214</v>
      </c>
      <c r="E39" s="10"/>
      <c r="F39" s="12" t="s">
        <v>506</v>
      </c>
      <c r="G39" s="12" t="s">
        <v>215</v>
      </c>
      <c r="H39" s="12" t="s">
        <v>216</v>
      </c>
      <c r="I39" s="8"/>
    </row>
    <row r="40" spans="1:9" x14ac:dyDescent="0.25">
      <c r="A40" s="8"/>
      <c r="B40" s="12" t="s">
        <v>217</v>
      </c>
      <c r="C40" s="12" t="s">
        <v>218</v>
      </c>
      <c r="D40" s="12" t="s">
        <v>219</v>
      </c>
      <c r="E40" s="10"/>
      <c r="F40" s="12" t="s">
        <v>220</v>
      </c>
      <c r="G40" s="12" t="s">
        <v>174</v>
      </c>
      <c r="H40" s="12" t="s">
        <v>221</v>
      </c>
      <c r="I40" s="8"/>
    </row>
    <row r="41" spans="1:9" x14ac:dyDescent="0.25">
      <c r="A41" s="8"/>
      <c r="B41" s="12" t="s">
        <v>222</v>
      </c>
      <c r="C41" s="12" t="s">
        <v>223</v>
      </c>
      <c r="D41" s="12" t="s">
        <v>224</v>
      </c>
      <c r="E41" s="10"/>
      <c r="F41" s="12" t="s">
        <v>225</v>
      </c>
      <c r="G41" s="12" t="s">
        <v>226</v>
      </c>
      <c r="H41" s="12" t="s">
        <v>227</v>
      </c>
      <c r="I41" s="8"/>
    </row>
    <row r="42" spans="1:9" x14ac:dyDescent="0.25">
      <c r="A42" s="8"/>
      <c r="B42" s="12" t="s">
        <v>228</v>
      </c>
      <c r="C42" s="12" t="s">
        <v>229</v>
      </c>
      <c r="D42" s="12" t="s">
        <v>230</v>
      </c>
      <c r="E42" s="10"/>
      <c r="F42" s="12" t="s">
        <v>231</v>
      </c>
      <c r="G42" s="12" t="s">
        <v>232</v>
      </c>
      <c r="H42" s="12" t="s">
        <v>233</v>
      </c>
      <c r="I42" s="8"/>
    </row>
    <row r="43" spans="1:9" x14ac:dyDescent="0.25">
      <c r="A43" s="8"/>
      <c r="B43" s="12" t="s">
        <v>234</v>
      </c>
      <c r="C43" s="12" t="s">
        <v>235</v>
      </c>
      <c r="D43" s="12" t="s">
        <v>236</v>
      </c>
      <c r="E43" s="10"/>
      <c r="F43" s="12" t="s">
        <v>507</v>
      </c>
      <c r="G43" s="12" t="s">
        <v>237</v>
      </c>
      <c r="H43" s="12" t="s">
        <v>238</v>
      </c>
      <c r="I43" s="8"/>
    </row>
    <row r="44" spans="1:9" x14ac:dyDescent="0.25">
      <c r="A44" s="8"/>
      <c r="B44" s="12" t="s">
        <v>239</v>
      </c>
      <c r="C44" s="12" t="s">
        <v>240</v>
      </c>
      <c r="D44" s="12" t="s">
        <v>241</v>
      </c>
      <c r="E44" s="10"/>
      <c r="F44" s="12" t="s">
        <v>242</v>
      </c>
      <c r="G44" s="12" t="s">
        <v>243</v>
      </c>
      <c r="H44" s="12" t="s">
        <v>244</v>
      </c>
      <c r="I44" s="8"/>
    </row>
    <row r="45" spans="1:9" x14ac:dyDescent="0.25">
      <c r="A45" s="8"/>
      <c r="B45" s="12" t="s">
        <v>245</v>
      </c>
      <c r="C45" s="12" t="s">
        <v>246</v>
      </c>
      <c r="D45" s="13" t="s">
        <v>247</v>
      </c>
      <c r="E45" s="10"/>
      <c r="F45" s="12" t="s">
        <v>248</v>
      </c>
      <c r="G45" s="12" t="s">
        <v>249</v>
      </c>
      <c r="H45" s="12" t="s">
        <v>250</v>
      </c>
      <c r="I45" s="8"/>
    </row>
    <row r="46" spans="1:9" x14ac:dyDescent="0.25">
      <c r="A46" s="8"/>
      <c r="B46" s="12" t="s">
        <v>251</v>
      </c>
      <c r="C46" s="12" t="s">
        <v>252</v>
      </c>
      <c r="D46" s="12" t="s">
        <v>253</v>
      </c>
      <c r="E46" s="10"/>
      <c r="F46" s="12" t="s">
        <v>254</v>
      </c>
      <c r="G46" s="12" t="s">
        <v>255</v>
      </c>
      <c r="H46" s="12" t="s">
        <v>256</v>
      </c>
      <c r="I46" s="8"/>
    </row>
    <row r="47" spans="1:9" x14ac:dyDescent="0.25">
      <c r="A47" s="8"/>
      <c r="B47" s="12" t="s">
        <v>257</v>
      </c>
      <c r="C47" s="12" t="s">
        <v>258</v>
      </c>
      <c r="D47" s="12" t="s">
        <v>259</v>
      </c>
      <c r="E47" s="10"/>
      <c r="F47" s="12" t="s">
        <v>260</v>
      </c>
      <c r="G47" s="12" t="s">
        <v>261</v>
      </c>
      <c r="H47" s="12" t="s">
        <v>262</v>
      </c>
      <c r="I47" s="8"/>
    </row>
    <row r="48" spans="1:9" x14ac:dyDescent="0.25">
      <c r="A48" s="8"/>
      <c r="B48" s="12" t="s">
        <v>263</v>
      </c>
      <c r="C48" s="12" t="s">
        <v>264</v>
      </c>
      <c r="D48" s="12" t="s">
        <v>265</v>
      </c>
      <c r="E48" s="10"/>
      <c r="F48" s="12" t="s">
        <v>266</v>
      </c>
      <c r="G48" s="12" t="s">
        <v>267</v>
      </c>
      <c r="H48" s="12" t="s">
        <v>268</v>
      </c>
      <c r="I48" s="8"/>
    </row>
    <row r="49" spans="1:9" x14ac:dyDescent="0.25">
      <c r="A49" s="8"/>
      <c r="B49" s="12" t="s">
        <v>269</v>
      </c>
      <c r="C49" s="12" t="s">
        <v>270</v>
      </c>
      <c r="D49" s="12" t="s">
        <v>271</v>
      </c>
      <c r="E49" s="10"/>
      <c r="F49" s="12" t="s">
        <v>272</v>
      </c>
      <c r="G49" s="12" t="s">
        <v>273</v>
      </c>
      <c r="H49" s="12" t="s">
        <v>274</v>
      </c>
      <c r="I49" s="8"/>
    </row>
    <row r="50" spans="1:9" x14ac:dyDescent="0.25">
      <c r="A50" s="8"/>
      <c r="B50" s="12" t="s">
        <v>275</v>
      </c>
      <c r="C50" s="12" t="s">
        <v>174</v>
      </c>
      <c r="D50" s="12" t="s">
        <v>276</v>
      </c>
      <c r="E50" s="10"/>
      <c r="F50" s="12" t="s">
        <v>277</v>
      </c>
      <c r="G50" s="12" t="s">
        <v>278</v>
      </c>
      <c r="H50" s="12" t="s">
        <v>279</v>
      </c>
      <c r="I50" s="8"/>
    </row>
    <row r="51" spans="1:9" x14ac:dyDescent="0.25">
      <c r="A51" s="8"/>
      <c r="B51" s="12" t="s">
        <v>280</v>
      </c>
      <c r="C51" s="12" t="s">
        <v>281</v>
      </c>
      <c r="D51" s="12" t="s">
        <v>282</v>
      </c>
      <c r="E51" s="10"/>
      <c r="F51" s="12" t="s">
        <v>283</v>
      </c>
      <c r="G51" s="12" t="s">
        <v>284</v>
      </c>
      <c r="H51" s="12" t="s">
        <v>285</v>
      </c>
      <c r="I51" s="8"/>
    </row>
    <row r="52" spans="1:9" x14ac:dyDescent="0.25">
      <c r="A52" s="8"/>
      <c r="B52" s="12" t="s">
        <v>286</v>
      </c>
      <c r="C52" s="12" t="s">
        <v>287</v>
      </c>
      <c r="D52" s="12" t="s">
        <v>288</v>
      </c>
      <c r="E52" s="10"/>
      <c r="F52" s="12" t="s">
        <v>289</v>
      </c>
      <c r="G52" s="12" t="s">
        <v>290</v>
      </c>
      <c r="H52" s="12" t="s">
        <v>291</v>
      </c>
      <c r="I52" s="8"/>
    </row>
    <row r="53" spans="1:9" x14ac:dyDescent="0.25">
      <c r="A53" s="8"/>
      <c r="B53" s="12" t="s">
        <v>292</v>
      </c>
      <c r="C53" s="12" t="s">
        <v>293</v>
      </c>
      <c r="D53" s="12" t="s">
        <v>294</v>
      </c>
      <c r="E53" s="10"/>
      <c r="F53" s="12" t="s">
        <v>295</v>
      </c>
      <c r="G53" s="12" t="s">
        <v>296</v>
      </c>
      <c r="H53" s="12" t="s">
        <v>297</v>
      </c>
      <c r="I53" s="8"/>
    </row>
    <row r="54" spans="1:9" x14ac:dyDescent="0.25">
      <c r="A54" s="8"/>
      <c r="B54" s="12" t="s">
        <v>298</v>
      </c>
      <c r="C54" s="12" t="s">
        <v>299</v>
      </c>
      <c r="D54" s="12" t="s">
        <v>300</v>
      </c>
      <c r="E54" s="10"/>
      <c r="F54" s="12" t="s">
        <v>301</v>
      </c>
      <c r="G54" s="12" t="s">
        <v>302</v>
      </c>
      <c r="H54" s="12" t="s">
        <v>303</v>
      </c>
      <c r="I54" s="8"/>
    </row>
    <row r="55" spans="1:9" x14ac:dyDescent="0.25">
      <c r="A55" s="8"/>
      <c r="B55" s="12" t="s">
        <v>304</v>
      </c>
      <c r="C55" s="12" t="s">
        <v>305</v>
      </c>
      <c r="D55" s="12" t="s">
        <v>306</v>
      </c>
      <c r="E55" s="10"/>
      <c r="F55" s="12" t="s">
        <v>307</v>
      </c>
      <c r="G55" s="12" t="s">
        <v>308</v>
      </c>
      <c r="H55" s="12" t="s">
        <v>309</v>
      </c>
      <c r="I55" s="8"/>
    </row>
    <row r="56" spans="1:9" x14ac:dyDescent="0.25">
      <c r="A56" s="8"/>
      <c r="B56" s="12" t="s">
        <v>310</v>
      </c>
      <c r="C56" s="12" t="s">
        <v>174</v>
      </c>
      <c r="D56" s="12" t="s">
        <v>311</v>
      </c>
      <c r="E56" s="10"/>
      <c r="F56" s="12" t="s">
        <v>312</v>
      </c>
      <c r="G56" s="12" t="s">
        <v>313</v>
      </c>
      <c r="H56" s="12" t="s">
        <v>314</v>
      </c>
      <c r="I56" s="8"/>
    </row>
    <row r="57" spans="1:9" x14ac:dyDescent="0.25">
      <c r="A57" s="8"/>
      <c r="B57" s="12" t="s">
        <v>315</v>
      </c>
      <c r="C57" s="12" t="s">
        <v>316</v>
      </c>
      <c r="D57" s="12" t="s">
        <v>317</v>
      </c>
      <c r="E57" s="10"/>
      <c r="F57" s="9"/>
      <c r="G57" s="9"/>
      <c r="H57" s="9"/>
      <c r="I57" s="8"/>
    </row>
    <row r="58" spans="1:9" x14ac:dyDescent="0.25">
      <c r="A58" s="8"/>
      <c r="B58" s="12" t="s">
        <v>318</v>
      </c>
      <c r="C58" s="12" t="s">
        <v>318</v>
      </c>
      <c r="D58" s="12" t="s">
        <v>319</v>
      </c>
      <c r="E58" s="10"/>
      <c r="F58" s="9"/>
      <c r="G58" s="9"/>
      <c r="H58" s="9"/>
      <c r="I58" s="8"/>
    </row>
    <row r="59" spans="1:9" x14ac:dyDescent="0.25">
      <c r="A59" s="8"/>
      <c r="B59" s="12" t="s">
        <v>320</v>
      </c>
      <c r="C59" s="12" t="s">
        <v>321</v>
      </c>
      <c r="D59" s="12" t="s">
        <v>322</v>
      </c>
      <c r="E59" s="10"/>
      <c r="F59" s="9"/>
      <c r="G59" s="9"/>
      <c r="H59" s="9"/>
      <c r="I59" s="8"/>
    </row>
    <row r="60" spans="1:9" x14ac:dyDescent="0.25">
      <c r="A60" s="8"/>
      <c r="B60" s="12" t="s">
        <v>323</v>
      </c>
      <c r="C60" s="12" t="s">
        <v>293</v>
      </c>
      <c r="D60" s="12" t="s">
        <v>324</v>
      </c>
      <c r="E60" s="10"/>
      <c r="F60" s="9"/>
      <c r="G60" s="9"/>
      <c r="H60" s="9"/>
      <c r="I60" s="8"/>
    </row>
    <row r="61" spans="1:9" x14ac:dyDescent="0.25">
      <c r="A61" s="8"/>
      <c r="B61" s="12" t="s">
        <v>325</v>
      </c>
      <c r="C61" s="12" t="s">
        <v>326</v>
      </c>
      <c r="D61" s="12" t="s">
        <v>327</v>
      </c>
      <c r="E61" s="10"/>
      <c r="F61" s="9"/>
      <c r="G61" s="9"/>
      <c r="H61" s="9"/>
      <c r="I61" s="8"/>
    </row>
    <row r="62" spans="1:9" x14ac:dyDescent="0.25">
      <c r="A62" s="8"/>
      <c r="B62" s="12" t="s">
        <v>328</v>
      </c>
      <c r="C62" s="12" t="s">
        <v>329</v>
      </c>
      <c r="D62" s="12" t="s">
        <v>330</v>
      </c>
      <c r="E62" s="10"/>
      <c r="F62" s="9"/>
      <c r="G62" s="9"/>
      <c r="H62" s="9"/>
      <c r="I62" s="8"/>
    </row>
    <row r="63" spans="1:9" x14ac:dyDescent="0.25">
      <c r="A63" s="8"/>
      <c r="B63" s="12" t="s">
        <v>331</v>
      </c>
      <c r="C63" s="12" t="s">
        <v>332</v>
      </c>
      <c r="D63" s="12" t="s">
        <v>333</v>
      </c>
      <c r="E63" s="10"/>
      <c r="F63" s="10"/>
      <c r="G63" s="10"/>
      <c r="H63" s="10"/>
      <c r="I63" s="8"/>
    </row>
    <row r="64" spans="1:9" x14ac:dyDescent="0.25">
      <c r="A64" s="8"/>
      <c r="B64" s="12" t="s">
        <v>334</v>
      </c>
      <c r="C64" s="12" t="s">
        <v>335</v>
      </c>
      <c r="D64" s="12" t="s">
        <v>336</v>
      </c>
      <c r="E64" s="10"/>
      <c r="F64" s="10"/>
      <c r="G64" s="10"/>
      <c r="H64" s="10"/>
      <c r="I64" s="8"/>
    </row>
    <row r="65" spans="1:9" x14ac:dyDescent="0.25">
      <c r="A65" s="8"/>
      <c r="B65" s="12" t="s">
        <v>337</v>
      </c>
      <c r="C65" s="12" t="s">
        <v>338</v>
      </c>
      <c r="D65" s="12" t="s">
        <v>339</v>
      </c>
      <c r="E65" s="10"/>
      <c r="F65" s="10"/>
      <c r="G65" s="10"/>
      <c r="H65" s="10"/>
      <c r="I65" s="8"/>
    </row>
    <row r="66" spans="1:9" x14ac:dyDescent="0.25">
      <c r="A66" s="8"/>
      <c r="B66" s="12" t="s">
        <v>340</v>
      </c>
      <c r="C66" s="12" t="s">
        <v>341</v>
      </c>
      <c r="D66" s="12" t="s">
        <v>342</v>
      </c>
      <c r="E66" s="10"/>
      <c r="F66" s="10"/>
      <c r="G66" s="10"/>
      <c r="H66" s="10"/>
      <c r="I66" s="8"/>
    </row>
    <row r="67" spans="1:9" x14ac:dyDescent="0.25">
      <c r="A67" s="8"/>
      <c r="B67" s="12" t="s">
        <v>343</v>
      </c>
      <c r="C67" s="12" t="s">
        <v>344</v>
      </c>
      <c r="D67" s="12" t="s">
        <v>345</v>
      </c>
      <c r="E67" s="10"/>
      <c r="F67" s="10"/>
      <c r="G67" s="10"/>
      <c r="H67" s="10"/>
      <c r="I67" s="8"/>
    </row>
    <row r="68" spans="1:9" x14ac:dyDescent="0.25">
      <c r="A68" s="8"/>
      <c r="B68" s="12" t="s">
        <v>346</v>
      </c>
      <c r="C68" s="12" t="s">
        <v>347</v>
      </c>
      <c r="D68" s="12" t="s">
        <v>348</v>
      </c>
      <c r="E68" s="10"/>
      <c r="F68" s="10"/>
      <c r="G68" s="10"/>
      <c r="H68" s="10"/>
      <c r="I68" s="8"/>
    </row>
    <row r="69" spans="1:9" x14ac:dyDescent="0.25">
      <c r="A69" s="8"/>
      <c r="B69" s="12" t="s">
        <v>349</v>
      </c>
      <c r="C69" s="12" t="s">
        <v>350</v>
      </c>
      <c r="D69" s="12" t="s">
        <v>351</v>
      </c>
      <c r="E69" s="10"/>
      <c r="F69" s="10"/>
      <c r="G69" s="10"/>
      <c r="H69" s="10"/>
      <c r="I69" s="8"/>
    </row>
    <row r="70" spans="1:9" x14ac:dyDescent="0.25">
      <c r="A70" s="8"/>
      <c r="B70" s="12" t="s">
        <v>352</v>
      </c>
      <c r="C70" s="12" t="s">
        <v>353</v>
      </c>
      <c r="D70" s="12" t="s">
        <v>354</v>
      </c>
      <c r="E70" s="10"/>
      <c r="F70" s="10"/>
      <c r="G70" s="10"/>
      <c r="H70" s="10"/>
      <c r="I70" s="8"/>
    </row>
    <row r="71" spans="1:9" x14ac:dyDescent="0.25">
      <c r="A71" s="8"/>
      <c r="B71" s="12" t="s">
        <v>355</v>
      </c>
      <c r="C71" s="12" t="s">
        <v>356</v>
      </c>
      <c r="D71" s="12" t="s">
        <v>357</v>
      </c>
      <c r="E71" s="10"/>
      <c r="F71" s="10"/>
      <c r="G71" s="10"/>
      <c r="H71" s="10"/>
      <c r="I71" s="8"/>
    </row>
    <row r="72" spans="1:9" x14ac:dyDescent="0.25">
      <c r="A72" s="8"/>
      <c r="B72" s="12" t="s">
        <v>358</v>
      </c>
      <c r="C72" s="12" t="s">
        <v>359</v>
      </c>
      <c r="D72" s="12" t="s">
        <v>360</v>
      </c>
      <c r="E72" s="10"/>
      <c r="F72" s="10"/>
      <c r="G72" s="10"/>
      <c r="H72" s="10"/>
      <c r="I72" s="8"/>
    </row>
    <row r="73" spans="1:9" x14ac:dyDescent="0.25">
      <c r="A73" s="8"/>
      <c r="B73" s="12" t="s">
        <v>361</v>
      </c>
      <c r="C73" s="12" t="s">
        <v>362</v>
      </c>
      <c r="D73" s="12" t="s">
        <v>363</v>
      </c>
      <c r="E73" s="10"/>
      <c r="F73" s="10"/>
      <c r="G73" s="10"/>
      <c r="H73" s="10"/>
      <c r="I73" s="8"/>
    </row>
    <row r="74" spans="1:9" x14ac:dyDescent="0.25">
      <c r="A74" s="8"/>
      <c r="B74" s="12" t="s">
        <v>364</v>
      </c>
      <c r="C74" s="12" t="s">
        <v>365</v>
      </c>
      <c r="D74" s="12" t="s">
        <v>366</v>
      </c>
      <c r="E74" s="10"/>
      <c r="F74" s="10"/>
      <c r="G74" s="10"/>
      <c r="H74" s="10"/>
      <c r="I74" s="8"/>
    </row>
    <row r="75" spans="1:9" x14ac:dyDescent="0.25">
      <c r="A75" s="8"/>
      <c r="B75" s="12" t="s">
        <v>367</v>
      </c>
      <c r="C75" s="12" t="s">
        <v>368</v>
      </c>
      <c r="D75" s="12" t="s">
        <v>369</v>
      </c>
      <c r="E75" s="10"/>
      <c r="F75" s="10"/>
      <c r="G75" s="10"/>
      <c r="H75" s="10"/>
      <c r="I75" s="8"/>
    </row>
    <row r="76" spans="1:9" x14ac:dyDescent="0.25">
      <c r="A76" s="8"/>
      <c r="B76" s="12" t="s">
        <v>370</v>
      </c>
      <c r="C76" s="12" t="s">
        <v>371</v>
      </c>
      <c r="D76" s="12" t="s">
        <v>372</v>
      </c>
      <c r="E76" s="10"/>
      <c r="F76" s="10"/>
      <c r="G76" s="10"/>
      <c r="H76" s="10"/>
      <c r="I76" s="8"/>
    </row>
    <row r="77" spans="1:9" x14ac:dyDescent="0.25">
      <c r="A77" s="8"/>
      <c r="B77" s="12" t="s">
        <v>373</v>
      </c>
      <c r="C77" s="12" t="s">
        <v>374</v>
      </c>
      <c r="D77" s="12" t="s">
        <v>375</v>
      </c>
      <c r="E77" s="10"/>
      <c r="F77" s="10"/>
      <c r="G77" s="10"/>
      <c r="H77" s="10"/>
      <c r="I77" s="8"/>
    </row>
    <row r="78" spans="1:9" x14ac:dyDescent="0.25">
      <c r="A78" s="8"/>
      <c r="B78" s="12" t="s">
        <v>376</v>
      </c>
      <c r="C78" s="12" t="s">
        <v>377</v>
      </c>
      <c r="D78" s="12" t="s">
        <v>378</v>
      </c>
      <c r="E78" s="10"/>
      <c r="F78" s="10"/>
      <c r="G78" s="10"/>
      <c r="H78" s="10"/>
      <c r="I78" s="8"/>
    </row>
    <row r="79" spans="1:9" x14ac:dyDescent="0.25">
      <c r="A79" s="8"/>
      <c r="B79" s="12" t="s">
        <v>379</v>
      </c>
      <c r="C79" s="12" t="s">
        <v>380</v>
      </c>
      <c r="D79" s="12" t="s">
        <v>381</v>
      </c>
      <c r="E79" s="10"/>
      <c r="F79" s="10"/>
      <c r="G79" s="10"/>
      <c r="H79" s="10"/>
      <c r="I79" s="8"/>
    </row>
    <row r="80" spans="1:9" x14ac:dyDescent="0.25">
      <c r="A80" s="8"/>
      <c r="B80" s="12" t="s">
        <v>382</v>
      </c>
      <c r="C80" s="12" t="s">
        <v>383</v>
      </c>
      <c r="D80" s="12" t="s">
        <v>384</v>
      </c>
      <c r="E80" s="10"/>
      <c r="F80" s="10"/>
      <c r="G80" s="10"/>
      <c r="H80" s="10"/>
      <c r="I80" s="8"/>
    </row>
    <row r="81" spans="1:9" x14ac:dyDescent="0.25">
      <c r="A81" s="8"/>
      <c r="B81" s="12" t="s">
        <v>385</v>
      </c>
      <c r="C81" s="12" t="s">
        <v>386</v>
      </c>
      <c r="D81" s="13" t="s">
        <v>387</v>
      </c>
      <c r="E81" s="10"/>
      <c r="F81" s="10"/>
      <c r="G81" s="10"/>
      <c r="H81" s="10"/>
      <c r="I81" s="8"/>
    </row>
    <row r="82" spans="1:9" x14ac:dyDescent="0.25">
      <c r="A82" s="8"/>
      <c r="B82" s="12" t="s">
        <v>388</v>
      </c>
      <c r="C82" s="12" t="s">
        <v>389</v>
      </c>
      <c r="D82" s="12" t="s">
        <v>390</v>
      </c>
      <c r="E82" s="10"/>
      <c r="F82" s="10"/>
      <c r="G82" s="10"/>
      <c r="H82" s="10"/>
      <c r="I82" s="8"/>
    </row>
    <row r="83" spans="1:9" x14ac:dyDescent="0.25">
      <c r="A83" s="8"/>
      <c r="B83" s="12" t="s">
        <v>391</v>
      </c>
      <c r="C83" s="12" t="s">
        <v>392</v>
      </c>
      <c r="D83" s="12" t="s">
        <v>393</v>
      </c>
      <c r="E83" s="10"/>
      <c r="F83" s="10"/>
      <c r="G83" s="10"/>
      <c r="H83" s="10"/>
      <c r="I83" s="8"/>
    </row>
    <row r="84" spans="1:9" x14ac:dyDescent="0.25">
      <c r="A84" s="8"/>
      <c r="B84" s="12" t="s">
        <v>394</v>
      </c>
      <c r="C84" s="12" t="s">
        <v>395</v>
      </c>
      <c r="D84" s="12" t="s">
        <v>396</v>
      </c>
      <c r="E84" s="10"/>
      <c r="F84" s="10"/>
      <c r="G84" s="10"/>
      <c r="H84" s="10"/>
      <c r="I84" s="8"/>
    </row>
    <row r="85" spans="1:9" x14ac:dyDescent="0.25">
      <c r="A85" s="8"/>
      <c r="B85" s="12" t="s">
        <v>397</v>
      </c>
      <c r="C85" s="12" t="s">
        <v>398</v>
      </c>
      <c r="D85" s="12" t="s">
        <v>399</v>
      </c>
      <c r="E85" s="10"/>
      <c r="F85" s="10"/>
      <c r="G85" s="10"/>
      <c r="H85" s="10"/>
      <c r="I85" s="8"/>
    </row>
    <row r="86" spans="1:9" x14ac:dyDescent="0.25">
      <c r="A86" s="8"/>
      <c r="B86" s="12" t="s">
        <v>400</v>
      </c>
      <c r="C86" s="12" t="s">
        <v>401</v>
      </c>
      <c r="D86" s="12" t="s">
        <v>402</v>
      </c>
      <c r="E86" s="10"/>
      <c r="F86" s="10"/>
      <c r="G86" s="10"/>
      <c r="H86" s="10"/>
      <c r="I86" s="8"/>
    </row>
    <row r="87" spans="1:9" x14ac:dyDescent="0.25">
      <c r="A87" s="8"/>
      <c r="B87" s="12" t="s">
        <v>403</v>
      </c>
      <c r="C87" s="12" t="s">
        <v>404</v>
      </c>
      <c r="D87" s="12" t="s">
        <v>405</v>
      </c>
      <c r="E87" s="10"/>
      <c r="F87" s="10"/>
      <c r="G87" s="10"/>
      <c r="H87" s="10"/>
      <c r="I87" s="8"/>
    </row>
    <row r="88" spans="1:9" x14ac:dyDescent="0.25">
      <c r="A88" s="8"/>
      <c r="B88" s="12" t="s">
        <v>406</v>
      </c>
      <c r="C88" s="12" t="s">
        <v>407</v>
      </c>
      <c r="D88" s="12" t="s">
        <v>408</v>
      </c>
      <c r="E88" s="10"/>
      <c r="F88" s="10"/>
      <c r="G88" s="10"/>
      <c r="H88" s="10"/>
      <c r="I88" s="8"/>
    </row>
    <row r="89" spans="1:9" x14ac:dyDescent="0.25">
      <c r="A89" s="8"/>
      <c r="B89" s="12" t="s">
        <v>409</v>
      </c>
      <c r="C89" s="12" t="s">
        <v>410</v>
      </c>
      <c r="D89" s="12" t="s">
        <v>411</v>
      </c>
      <c r="E89" s="10"/>
      <c r="F89" s="10"/>
      <c r="G89" s="10"/>
      <c r="H89" s="10"/>
      <c r="I89" s="8"/>
    </row>
    <row r="90" spans="1:9" x14ac:dyDescent="0.25">
      <c r="A90" s="8"/>
      <c r="B90" s="12" t="s">
        <v>412</v>
      </c>
      <c r="C90" s="12" t="s">
        <v>413</v>
      </c>
      <c r="D90" s="12" t="s">
        <v>414</v>
      </c>
      <c r="E90" s="10"/>
      <c r="F90" s="10"/>
      <c r="G90" s="10"/>
      <c r="H90" s="10"/>
      <c r="I90" s="8"/>
    </row>
    <row r="91" spans="1:9" x14ac:dyDescent="0.25">
      <c r="A91" s="8"/>
      <c r="B91" s="12" t="s">
        <v>415</v>
      </c>
      <c r="C91" s="12" t="s">
        <v>416</v>
      </c>
      <c r="D91" s="12" t="s">
        <v>417</v>
      </c>
      <c r="E91" s="10"/>
      <c r="F91" s="10"/>
      <c r="G91" s="10"/>
      <c r="H91" s="10"/>
      <c r="I91" s="8"/>
    </row>
    <row r="92" spans="1:9" x14ac:dyDescent="0.25">
      <c r="A92" s="8"/>
      <c r="B92" s="12" t="s">
        <v>418</v>
      </c>
      <c r="C92" s="12" t="s">
        <v>419</v>
      </c>
      <c r="D92" s="12" t="s">
        <v>420</v>
      </c>
      <c r="E92" s="10"/>
      <c r="F92" s="10"/>
      <c r="G92" s="10"/>
      <c r="H92" s="10"/>
      <c r="I92" s="8"/>
    </row>
    <row r="93" spans="1:9" x14ac:dyDescent="0.25">
      <c r="A93" s="8"/>
      <c r="B93" s="12" t="s">
        <v>421</v>
      </c>
      <c r="C93" s="12" t="s">
        <v>422</v>
      </c>
      <c r="D93" s="12" t="s">
        <v>423</v>
      </c>
      <c r="E93" s="10"/>
      <c r="F93" s="10"/>
      <c r="G93" s="10"/>
      <c r="H93" s="10"/>
      <c r="I93" s="8"/>
    </row>
    <row r="94" spans="1:9" x14ac:dyDescent="0.25">
      <c r="A94" s="8"/>
      <c r="B94" s="9"/>
      <c r="C94" s="9"/>
      <c r="D94" s="9"/>
      <c r="E94" s="10"/>
      <c r="F94" s="10"/>
      <c r="G94" s="10"/>
      <c r="H94" s="10"/>
      <c r="I94" s="8"/>
    </row>
    <row r="95" spans="1:9" hidden="1" x14ac:dyDescent="0.25"/>
    <row r="96" spans="1:9" x14ac:dyDescent="0.25"/>
  </sheetData>
  <sheetProtection password="CC6B" sheet="1" objects="1" scenarios="1"/>
  <mergeCells count="5">
    <mergeCell ref="B7:D7"/>
    <mergeCell ref="F7:H7"/>
    <mergeCell ref="B5:C5"/>
    <mergeCell ref="B2:H3"/>
    <mergeCell ref="B4:C4"/>
  </mergeCells>
  <hyperlinks>
    <hyperlink ref="B4" r:id="rId1"/>
  </hyperlinks>
  <pageMargins left="0.70866141732283472" right="0.70866141732283472" top="0.74803149606299213" bottom="0.74803149606299213" header="0.31496062992125984" footer="0.31496062992125984"/>
  <pageSetup paperSize="9" orientation="portrait" verticalDpi="0" r:id="rId2"/>
  <headerFooter>
    <oddFooter>&amp;CUrban Tree Challenge Fund Application Form Annex - 2019/2020 - v1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28"/>
  <sheetViews>
    <sheetView showGridLines="0" showRowColHeaders="0" zoomScale="110" zoomScaleNormal="110" workbookViewId="0">
      <selection activeCell="B5" sqref="B5"/>
    </sheetView>
  </sheetViews>
  <sheetFormatPr defaultColWidth="0" defaultRowHeight="15" zeroHeight="1" x14ac:dyDescent="0.25"/>
  <cols>
    <col min="1" max="1" width="3.42578125" customWidth="1"/>
    <col min="2" max="2" width="23.42578125" customWidth="1"/>
    <col min="3" max="3" width="32.5703125" customWidth="1"/>
    <col min="4" max="4" width="39.28515625" customWidth="1"/>
    <col min="5" max="5" width="4.7109375" customWidth="1"/>
    <col min="6" max="9" width="0" hidden="1" customWidth="1"/>
    <col min="10" max="16384" width="9.140625" hidden="1"/>
  </cols>
  <sheetData>
    <row r="1" spans="1:9" x14ac:dyDescent="0.25">
      <c r="A1" s="22"/>
      <c r="B1" s="22"/>
      <c r="C1" s="22"/>
      <c r="D1" s="22"/>
      <c r="E1" s="22"/>
    </row>
    <row r="2" spans="1:9" ht="62.25" customHeight="1" x14ac:dyDescent="0.25">
      <c r="A2" s="22"/>
      <c r="B2" s="340" t="s">
        <v>514</v>
      </c>
      <c r="C2" s="341"/>
      <c r="D2" s="342"/>
      <c r="E2" s="22"/>
      <c r="F2" s="45"/>
      <c r="G2" s="45"/>
      <c r="H2" s="45"/>
      <c r="I2" s="45"/>
    </row>
    <row r="3" spans="1:9" ht="71.25" customHeight="1" x14ac:dyDescent="0.25">
      <c r="A3" s="22"/>
      <c r="B3" s="348"/>
      <c r="C3" s="349"/>
      <c r="D3" s="350"/>
      <c r="E3" s="22"/>
      <c r="F3" s="45"/>
      <c r="G3" s="45"/>
      <c r="H3" s="45"/>
      <c r="I3" s="45"/>
    </row>
    <row r="4" spans="1:9" x14ac:dyDescent="0.25">
      <c r="A4" s="22"/>
      <c r="B4" s="22"/>
      <c r="C4" s="22"/>
      <c r="D4" s="22"/>
      <c r="E4" s="22"/>
    </row>
    <row r="5" spans="1:9" s="22" customFormat="1" ht="18.75" x14ac:dyDescent="0.3">
      <c r="B5" s="20" t="s">
        <v>486</v>
      </c>
    </row>
    <row r="6" spans="1:9" ht="15.75" thickBot="1" x14ac:dyDescent="0.3">
      <c r="A6" s="22"/>
      <c r="B6" s="22"/>
      <c r="C6" s="22"/>
      <c r="D6" s="22"/>
      <c r="E6" s="22"/>
    </row>
    <row r="7" spans="1:9" ht="30" x14ac:dyDescent="0.25">
      <c r="A7" s="22"/>
      <c r="B7" s="68" t="s">
        <v>482</v>
      </c>
      <c r="C7" s="69" t="s">
        <v>509</v>
      </c>
      <c r="D7" s="70" t="s">
        <v>485</v>
      </c>
      <c r="E7" s="22"/>
    </row>
    <row r="8" spans="1:9" x14ac:dyDescent="0.25">
      <c r="A8" s="22"/>
      <c r="B8" s="351" t="s">
        <v>510</v>
      </c>
      <c r="C8" s="66" t="s">
        <v>511</v>
      </c>
      <c r="D8" s="71">
        <v>1.4999999999999999E-2</v>
      </c>
      <c r="E8" s="22"/>
    </row>
    <row r="9" spans="1:9" x14ac:dyDescent="0.25">
      <c r="A9" s="22"/>
      <c r="B9" s="351"/>
      <c r="C9" s="67">
        <v>5000</v>
      </c>
      <c r="D9" s="72" t="s">
        <v>512</v>
      </c>
      <c r="E9" s="22"/>
    </row>
    <row r="10" spans="1:9" x14ac:dyDescent="0.25">
      <c r="A10" s="22"/>
      <c r="B10" s="351" t="s">
        <v>513</v>
      </c>
      <c r="C10" s="66" t="s">
        <v>511</v>
      </c>
      <c r="D10" s="71">
        <v>3.3750000000000002E-2</v>
      </c>
      <c r="E10" s="22"/>
    </row>
    <row r="11" spans="1:9" x14ac:dyDescent="0.25">
      <c r="A11" s="22"/>
      <c r="B11" s="351"/>
      <c r="C11" s="67">
        <v>2222.2222222222222</v>
      </c>
      <c r="D11" s="72" t="s">
        <v>512</v>
      </c>
      <c r="E11" s="22"/>
    </row>
    <row r="12" spans="1:9" x14ac:dyDescent="0.25">
      <c r="A12" s="22"/>
      <c r="B12" s="351" t="s">
        <v>483</v>
      </c>
      <c r="C12" s="66" t="s">
        <v>511</v>
      </c>
      <c r="D12" s="71">
        <v>0.06</v>
      </c>
      <c r="E12" s="22"/>
    </row>
    <row r="13" spans="1:9" x14ac:dyDescent="0.25">
      <c r="A13" s="22"/>
      <c r="B13" s="351"/>
      <c r="C13" s="67">
        <v>1250</v>
      </c>
      <c r="D13" s="72" t="s">
        <v>512</v>
      </c>
      <c r="E13" s="22"/>
    </row>
    <row r="14" spans="1:9" x14ac:dyDescent="0.25">
      <c r="A14" s="22"/>
      <c r="B14" s="351" t="s">
        <v>484</v>
      </c>
      <c r="C14" s="66" t="s">
        <v>511</v>
      </c>
      <c r="D14" s="71">
        <v>9.375E-2</v>
      </c>
      <c r="E14" s="22"/>
    </row>
    <row r="15" spans="1:9" ht="15.75" thickBot="1" x14ac:dyDescent="0.3">
      <c r="A15" s="22"/>
      <c r="B15" s="352"/>
      <c r="C15" s="73">
        <v>800</v>
      </c>
      <c r="D15" s="74" t="s">
        <v>512</v>
      </c>
      <c r="E15" s="22"/>
    </row>
    <row r="16" spans="1:9" x14ac:dyDescent="0.25">
      <c r="A16" s="22"/>
      <c r="B16" s="22"/>
      <c r="C16" s="22"/>
      <c r="D16" s="22"/>
      <c r="E16" s="22"/>
    </row>
    <row r="17" spans="1:5" x14ac:dyDescent="0.25">
      <c r="A17" s="22"/>
      <c r="B17" s="22"/>
      <c r="C17" s="22"/>
      <c r="D17" s="22"/>
      <c r="E17" s="22"/>
    </row>
    <row r="18" spans="1:5" x14ac:dyDescent="0.25">
      <c r="A18" s="22"/>
      <c r="B18" s="22"/>
      <c r="C18" s="22"/>
      <c r="D18" s="22"/>
      <c r="E18" s="22"/>
    </row>
    <row r="19" spans="1:5" x14ac:dyDescent="0.25">
      <c r="A19" s="22"/>
      <c r="B19" s="22"/>
      <c r="C19" s="22"/>
      <c r="D19" s="22"/>
      <c r="E19" s="22"/>
    </row>
    <row r="20" spans="1:5" x14ac:dyDescent="0.25">
      <c r="A20" s="22"/>
      <c r="B20" s="22"/>
      <c r="C20" s="22"/>
      <c r="D20" s="22"/>
      <c r="E20" s="22"/>
    </row>
    <row r="21" spans="1:5" x14ac:dyDescent="0.25">
      <c r="A21" s="22"/>
      <c r="B21" s="22"/>
      <c r="C21" s="22"/>
      <c r="D21" s="22"/>
      <c r="E21" s="22"/>
    </row>
    <row r="22" spans="1:5" x14ac:dyDescent="0.25">
      <c r="A22" s="22"/>
      <c r="B22" s="22"/>
      <c r="C22" s="22"/>
      <c r="D22" s="22"/>
      <c r="E22" s="22"/>
    </row>
    <row r="23" spans="1:5" x14ac:dyDescent="0.25">
      <c r="A23" s="22"/>
      <c r="B23" s="22"/>
      <c r="C23" s="22"/>
      <c r="D23" s="22"/>
      <c r="E23" s="22"/>
    </row>
    <row r="24" spans="1:5" x14ac:dyDescent="0.25">
      <c r="A24" s="22"/>
      <c r="B24" s="22"/>
      <c r="C24" s="22"/>
      <c r="D24" s="22"/>
      <c r="E24" s="22"/>
    </row>
    <row r="25" spans="1:5" x14ac:dyDescent="0.25">
      <c r="A25" s="22"/>
      <c r="B25" s="22"/>
      <c r="C25" s="22"/>
      <c r="D25" s="22"/>
      <c r="E25" s="22"/>
    </row>
    <row r="26" spans="1:5" x14ac:dyDescent="0.25">
      <c r="A26" s="22"/>
      <c r="B26" s="22"/>
      <c r="C26" s="22"/>
      <c r="D26" s="22"/>
      <c r="E26" s="22"/>
    </row>
    <row r="27" spans="1:5" x14ac:dyDescent="0.25">
      <c r="A27" s="22"/>
      <c r="B27" s="22"/>
      <c r="C27" s="22"/>
      <c r="D27" s="22"/>
      <c r="E27" s="22"/>
    </row>
    <row r="28" spans="1:5" x14ac:dyDescent="0.25">
      <c r="A28" s="22"/>
      <c r="B28" s="22"/>
      <c r="C28" s="22"/>
      <c r="D28" s="22"/>
      <c r="E28" s="22"/>
    </row>
  </sheetData>
  <sheetProtection password="CF66" sheet="1" objects="1" scenarios="1"/>
  <mergeCells count="5">
    <mergeCell ref="B2:D3"/>
    <mergeCell ref="B8:B9"/>
    <mergeCell ref="B10:B11"/>
    <mergeCell ref="B12:B13"/>
    <mergeCell ref="B14:B15"/>
  </mergeCells>
  <pageMargins left="0.70866141732283472" right="0.70866141732283472" top="0.74803149606299213" bottom="0.74803149606299213" header="0.31496062992125984" footer="0.31496062992125984"/>
  <pageSetup paperSize="9" orientation="portrait" verticalDpi="0" r:id="rId1"/>
  <headerFooter>
    <oddFooter>&amp;CUrban Tree Challenge Fund Application Form Annex - 2019/2020 - v1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625"/>
  <sheetViews>
    <sheetView workbookViewId="0">
      <selection activeCell="O14" sqref="O14"/>
    </sheetView>
  </sheetViews>
  <sheetFormatPr defaultRowHeight="15" x14ac:dyDescent="0.25"/>
  <cols>
    <col min="8" max="8" width="15.7109375" customWidth="1"/>
    <col min="18" max="18" width="22.28515625" customWidth="1"/>
    <col min="19" max="19" width="14" customWidth="1"/>
    <col min="20" max="20" width="55.42578125" customWidth="1"/>
  </cols>
  <sheetData>
    <row r="1" spans="1:20" x14ac:dyDescent="0.25">
      <c r="C1" t="s">
        <v>21</v>
      </c>
      <c r="D1" t="s">
        <v>598</v>
      </c>
      <c r="F1" t="s">
        <v>476</v>
      </c>
      <c r="I1" s="353" t="s">
        <v>25</v>
      </c>
      <c r="J1" s="353"/>
      <c r="K1" s="353"/>
      <c r="L1" s="353"/>
      <c r="N1" t="s">
        <v>553</v>
      </c>
    </row>
    <row r="2" spans="1:20" ht="15.75" x14ac:dyDescent="0.25">
      <c r="A2" t="s">
        <v>9</v>
      </c>
      <c r="C2" t="s">
        <v>575</v>
      </c>
      <c r="D2" t="s">
        <v>599</v>
      </c>
      <c r="F2" t="s">
        <v>472</v>
      </c>
      <c r="H2" s="2"/>
      <c r="I2" s="354" t="s">
        <v>22</v>
      </c>
      <c r="J2" s="354"/>
      <c r="K2" s="354" t="s">
        <v>23</v>
      </c>
      <c r="L2" s="354"/>
      <c r="N2" s="171" t="s">
        <v>554</v>
      </c>
      <c r="O2" s="22"/>
      <c r="R2" s="189" t="s">
        <v>586</v>
      </c>
      <c r="S2" s="190"/>
      <c r="T2" s="190"/>
    </row>
    <row r="3" spans="1:20" ht="15.75" x14ac:dyDescent="0.25">
      <c r="A3" t="s">
        <v>12</v>
      </c>
      <c r="C3" t="s">
        <v>19</v>
      </c>
      <c r="D3" t="s">
        <v>600</v>
      </c>
      <c r="F3" t="s">
        <v>473</v>
      </c>
      <c r="H3" s="2" t="s">
        <v>26</v>
      </c>
      <c r="I3" s="7">
        <v>1</v>
      </c>
      <c r="J3" s="7">
        <v>0.5</v>
      </c>
      <c r="K3" s="7">
        <v>1</v>
      </c>
      <c r="L3" s="7">
        <v>0.5</v>
      </c>
      <c r="N3" s="171" t="s">
        <v>555</v>
      </c>
      <c r="O3" s="22"/>
      <c r="R3" s="189"/>
      <c r="S3" s="190"/>
      <c r="T3" s="190"/>
    </row>
    <row r="4" spans="1:20" ht="25.5" x14ac:dyDescent="0.25">
      <c r="C4" t="s">
        <v>17</v>
      </c>
      <c r="D4" t="s">
        <v>601</v>
      </c>
      <c r="F4" t="s">
        <v>474</v>
      </c>
      <c r="H4" s="2" t="s">
        <v>24</v>
      </c>
      <c r="I4" s="15">
        <v>837.45</v>
      </c>
      <c r="J4" s="15">
        <f>I4/2</f>
        <v>418.72500000000002</v>
      </c>
      <c r="K4" s="15">
        <v>737.6</v>
      </c>
      <c r="L4" s="15">
        <f>K4/2</f>
        <v>368.8</v>
      </c>
      <c r="N4" s="171" t="s">
        <v>556</v>
      </c>
      <c r="O4" s="22"/>
      <c r="R4" s="191" t="s">
        <v>587</v>
      </c>
      <c r="S4" s="191" t="s">
        <v>588</v>
      </c>
      <c r="T4" s="191" t="s">
        <v>589</v>
      </c>
    </row>
    <row r="5" spans="1:20" x14ac:dyDescent="0.25">
      <c r="C5" t="s">
        <v>18</v>
      </c>
      <c r="D5" t="s">
        <v>602</v>
      </c>
      <c r="F5" t="s">
        <v>504</v>
      </c>
      <c r="H5" s="2" t="s">
        <v>4</v>
      </c>
      <c r="I5" s="15">
        <v>3.79</v>
      </c>
      <c r="J5" s="15">
        <f>I5/2</f>
        <v>1.895</v>
      </c>
      <c r="K5" s="15">
        <v>3.59</v>
      </c>
      <c r="L5" s="15">
        <f>K5/2</f>
        <v>1.7949999999999999</v>
      </c>
      <c r="N5" s="171" t="s">
        <v>557</v>
      </c>
      <c r="O5" s="22"/>
      <c r="R5" s="188" t="s">
        <v>592</v>
      </c>
      <c r="S5" s="192">
        <f>MAX(INDEX(('1 - Project Details and Scoring'!B7:I500&lt;&gt;"")*ROW('1 - Project Details and Scoring'!B7:I500),0))</f>
        <v>17</v>
      </c>
      <c r="T5" s="187" t="s">
        <v>596</v>
      </c>
    </row>
    <row r="6" spans="1:20" x14ac:dyDescent="0.25">
      <c r="C6" t="s">
        <v>20</v>
      </c>
      <c r="H6" s="2" t="s">
        <v>5</v>
      </c>
      <c r="I6" s="15">
        <v>2.29</v>
      </c>
      <c r="J6" s="15">
        <f>I6/2</f>
        <v>1.145</v>
      </c>
      <c r="K6" s="15">
        <v>2.16</v>
      </c>
      <c r="L6" s="15">
        <f>K6/2</f>
        <v>1.08</v>
      </c>
      <c r="N6" s="171" t="s">
        <v>558</v>
      </c>
      <c r="O6" s="22"/>
      <c r="R6" s="188" t="s">
        <v>593</v>
      </c>
      <c r="S6" s="192">
        <f>MAX(INDEX(('2 - Planting Details'!B7:Y500&lt;&gt;"")*ROW('2 - Planting Details'!B7:Y500),0))</f>
        <v>500</v>
      </c>
      <c r="T6" s="193" t="s">
        <v>590</v>
      </c>
    </row>
    <row r="7" spans="1:20" x14ac:dyDescent="0.25">
      <c r="O7" s="22"/>
      <c r="R7" s="188" t="s">
        <v>594</v>
      </c>
      <c r="S7" s="192">
        <f>MAX(INDEX(('3- Funding Details'!B3:I500&lt;&gt;"")*ROW('3- Funding Details'!B3:I500),0))</f>
        <v>13</v>
      </c>
      <c r="T7" s="194" t="s">
        <v>597</v>
      </c>
    </row>
    <row r="8" spans="1:20" x14ac:dyDescent="0.25">
      <c r="O8" s="22"/>
      <c r="R8" s="188" t="s">
        <v>595</v>
      </c>
      <c r="S8" s="192"/>
      <c r="T8" s="194" t="s">
        <v>591</v>
      </c>
    </row>
    <row r="9" spans="1:20" x14ac:dyDescent="0.25">
      <c r="O9" s="22"/>
    </row>
    <row r="10" spans="1:20" x14ac:dyDescent="0.25">
      <c r="O10" s="22"/>
    </row>
    <row r="11" spans="1:20" x14ac:dyDescent="0.25">
      <c r="O11" s="22"/>
      <c r="S11" s="182"/>
    </row>
    <row r="12" spans="1:20" x14ac:dyDescent="0.25">
      <c r="O12" s="22"/>
      <c r="S12" s="182"/>
    </row>
    <row r="13" spans="1:20" x14ac:dyDescent="0.25">
      <c r="O13" s="22"/>
    </row>
    <row r="14" spans="1:20" x14ac:dyDescent="0.25">
      <c r="O14" s="22"/>
    </row>
    <row r="15" spans="1:20" x14ac:dyDescent="0.25">
      <c r="O15" s="22"/>
    </row>
    <row r="16" spans="1:20" x14ac:dyDescent="0.25">
      <c r="O16" s="22"/>
    </row>
    <row r="17" spans="1:15" x14ac:dyDescent="0.25">
      <c r="O17" s="22"/>
    </row>
    <row r="18" spans="1:15" x14ac:dyDescent="0.25">
      <c r="B18" s="22"/>
      <c r="O18" s="22"/>
    </row>
    <row r="19" spans="1:15" s="22" customFormat="1" x14ac:dyDescent="0.25">
      <c r="H19"/>
      <c r="I19"/>
    </row>
    <row r="20" spans="1:15" x14ac:dyDescent="0.25">
      <c r="A20" s="22"/>
      <c r="B20" s="22"/>
      <c r="O20" s="22"/>
    </row>
    <row r="21" spans="1:15" x14ac:dyDescent="0.25">
      <c r="A21" s="22"/>
      <c r="B21" s="22"/>
      <c r="O21" s="22"/>
    </row>
    <row r="22" spans="1:15" x14ac:dyDescent="0.25">
      <c r="A22" s="22"/>
      <c r="B22" s="22"/>
      <c r="O22" s="22"/>
    </row>
    <row r="23" spans="1:15" x14ac:dyDescent="0.25">
      <c r="A23" s="22"/>
      <c r="B23" s="22"/>
      <c r="H23" t="s">
        <v>430</v>
      </c>
      <c r="I23" t="s">
        <v>431</v>
      </c>
      <c r="O23" s="22"/>
    </row>
    <row r="24" spans="1:15" x14ac:dyDescent="0.25">
      <c r="A24" s="22"/>
      <c r="B24" s="22"/>
      <c r="H24" s="18" t="s">
        <v>433</v>
      </c>
      <c r="O24" s="22"/>
    </row>
    <row r="25" spans="1:15" x14ac:dyDescent="0.25">
      <c r="A25" s="22"/>
      <c r="B25" s="22"/>
      <c r="H25" s="18" t="s">
        <v>434</v>
      </c>
      <c r="O25" s="22"/>
    </row>
    <row r="26" spans="1:15" x14ac:dyDescent="0.25">
      <c r="A26" s="22"/>
      <c r="B26" s="22"/>
      <c r="H26" s="18" t="s">
        <v>435</v>
      </c>
      <c r="O26" s="22"/>
    </row>
    <row r="27" spans="1:15" x14ac:dyDescent="0.25">
      <c r="A27" s="22"/>
      <c r="B27" s="22"/>
      <c r="H27" s="18" t="s">
        <v>436</v>
      </c>
      <c r="O27" s="22"/>
    </row>
    <row r="28" spans="1:15" x14ac:dyDescent="0.25">
      <c r="A28" s="22"/>
      <c r="B28" s="22"/>
      <c r="H28" s="18" t="s">
        <v>437</v>
      </c>
      <c r="O28" s="22"/>
    </row>
    <row r="29" spans="1:15" x14ac:dyDescent="0.25">
      <c r="A29" s="22"/>
      <c r="B29" s="22"/>
      <c r="H29" s="18" t="s">
        <v>438</v>
      </c>
      <c r="O29" s="22"/>
    </row>
    <row r="30" spans="1:15" x14ac:dyDescent="0.25">
      <c r="A30" s="22"/>
      <c r="B30" s="22"/>
      <c r="O30" s="22"/>
    </row>
    <row r="31" spans="1:15" x14ac:dyDescent="0.25">
      <c r="A31" s="22"/>
      <c r="B31" s="22"/>
      <c r="O31" s="22"/>
    </row>
    <row r="32" spans="1:15" x14ac:dyDescent="0.25">
      <c r="A32" s="22"/>
      <c r="B32" s="22"/>
      <c r="O32" s="22"/>
    </row>
    <row r="33" spans="1:15" x14ac:dyDescent="0.25">
      <c r="A33" s="22"/>
      <c r="B33" s="22"/>
      <c r="O33" s="22"/>
    </row>
    <row r="34" spans="1:15" x14ac:dyDescent="0.25">
      <c r="A34" s="22"/>
      <c r="B34" s="22"/>
      <c r="O34" s="22"/>
    </row>
    <row r="35" spans="1:15" x14ac:dyDescent="0.25">
      <c r="A35" s="22"/>
      <c r="B35" s="22"/>
      <c r="O35" s="22"/>
    </row>
    <row r="36" spans="1:15" x14ac:dyDescent="0.25">
      <c r="A36" s="22"/>
      <c r="B36" s="22"/>
      <c r="O36" s="22"/>
    </row>
    <row r="37" spans="1:15" x14ac:dyDescent="0.25">
      <c r="A37" s="22"/>
      <c r="B37" s="22"/>
      <c r="O37" s="22"/>
    </row>
    <row r="38" spans="1:15" x14ac:dyDescent="0.25">
      <c r="A38" s="22"/>
      <c r="B38" s="22"/>
      <c r="O38" s="22"/>
    </row>
    <row r="39" spans="1:15" x14ac:dyDescent="0.25">
      <c r="A39" s="22"/>
      <c r="B39" s="22"/>
      <c r="O39" s="22"/>
    </row>
    <row r="40" spans="1:15" x14ac:dyDescent="0.25">
      <c r="A40" s="22"/>
      <c r="B40" s="22"/>
      <c r="O40" s="22"/>
    </row>
    <row r="41" spans="1:15" x14ac:dyDescent="0.25">
      <c r="A41" s="22"/>
      <c r="B41" s="22"/>
      <c r="O41" s="22"/>
    </row>
    <row r="42" spans="1:15" x14ac:dyDescent="0.25">
      <c r="A42" s="22"/>
      <c r="B42" s="22"/>
      <c r="O42" s="22"/>
    </row>
    <row r="43" spans="1:15" x14ac:dyDescent="0.25">
      <c r="A43" s="22"/>
      <c r="B43" s="22"/>
      <c r="O43" s="22"/>
    </row>
    <row r="44" spans="1:15" x14ac:dyDescent="0.25">
      <c r="A44" s="22"/>
      <c r="B44" s="22"/>
      <c r="O44" s="22"/>
    </row>
    <row r="45" spans="1:15" x14ac:dyDescent="0.25">
      <c r="A45" s="22"/>
      <c r="B45" s="22"/>
      <c r="O45" s="22"/>
    </row>
    <row r="46" spans="1:15" x14ac:dyDescent="0.25">
      <c r="A46" s="22"/>
      <c r="B46" s="22"/>
      <c r="O46" s="22"/>
    </row>
    <row r="47" spans="1:15" x14ac:dyDescent="0.25">
      <c r="A47" s="22"/>
      <c r="B47" s="22"/>
      <c r="O47" s="22"/>
    </row>
    <row r="48" spans="1:15" x14ac:dyDescent="0.25">
      <c r="A48" s="22"/>
      <c r="B48" s="22"/>
      <c r="O48" s="22"/>
    </row>
    <row r="49" spans="1:15" x14ac:dyDescent="0.25">
      <c r="A49" s="22"/>
      <c r="B49" s="22"/>
      <c r="O49" s="22"/>
    </row>
    <row r="50" spans="1:15" x14ac:dyDescent="0.25">
      <c r="A50" s="22"/>
      <c r="B50" s="22"/>
      <c r="O50" s="22"/>
    </row>
    <row r="51" spans="1:15" x14ac:dyDescent="0.25">
      <c r="A51" s="22"/>
      <c r="B51" s="22"/>
      <c r="O51" s="22"/>
    </row>
    <row r="52" spans="1:15" x14ac:dyDescent="0.25">
      <c r="A52" s="22"/>
      <c r="B52" s="22"/>
      <c r="O52" s="22"/>
    </row>
    <row r="53" spans="1:15" x14ac:dyDescent="0.25">
      <c r="A53" s="22"/>
      <c r="B53" s="22"/>
      <c r="O53" s="22"/>
    </row>
    <row r="54" spans="1:15" x14ac:dyDescent="0.25">
      <c r="A54" s="22"/>
      <c r="B54" s="22"/>
      <c r="O54" s="22"/>
    </row>
    <row r="55" spans="1:15" x14ac:dyDescent="0.25">
      <c r="A55" s="22"/>
      <c r="B55" s="22"/>
      <c r="O55" s="22"/>
    </row>
    <row r="56" spans="1:15" x14ac:dyDescent="0.25">
      <c r="A56" s="22"/>
      <c r="B56" s="22"/>
      <c r="O56" s="22"/>
    </row>
    <row r="57" spans="1:15" x14ac:dyDescent="0.25">
      <c r="A57" s="22"/>
      <c r="B57" s="22"/>
      <c r="O57" s="22"/>
    </row>
    <row r="58" spans="1:15" x14ac:dyDescent="0.25">
      <c r="A58" s="22"/>
      <c r="B58" s="22"/>
      <c r="O58" s="22"/>
    </row>
    <row r="59" spans="1:15" x14ac:dyDescent="0.25">
      <c r="A59" s="22"/>
      <c r="B59" s="22"/>
      <c r="O59" s="22"/>
    </row>
    <row r="60" spans="1:15" x14ac:dyDescent="0.25">
      <c r="A60" s="22"/>
      <c r="B60" s="22"/>
      <c r="O60" s="22"/>
    </row>
    <row r="61" spans="1:15" x14ac:dyDescent="0.25">
      <c r="A61" s="22"/>
      <c r="B61" s="22"/>
      <c r="O61" s="22"/>
    </row>
    <row r="62" spans="1:15" x14ac:dyDescent="0.25">
      <c r="A62" s="22"/>
      <c r="B62" s="22"/>
      <c r="O62" s="22"/>
    </row>
    <row r="63" spans="1:15" x14ac:dyDescent="0.25">
      <c r="A63" s="22"/>
      <c r="B63" s="22"/>
      <c r="O63" s="22"/>
    </row>
    <row r="64" spans="1:15" x14ac:dyDescent="0.25">
      <c r="A64" s="22"/>
      <c r="B64" s="22"/>
      <c r="O64" s="22"/>
    </row>
    <row r="65" spans="1:15" x14ac:dyDescent="0.25">
      <c r="A65" s="22"/>
      <c r="B65" s="22"/>
      <c r="O65" s="22"/>
    </row>
    <row r="66" spans="1:15" x14ac:dyDescent="0.25">
      <c r="A66" s="22"/>
      <c r="B66" s="22"/>
      <c r="O66" s="22"/>
    </row>
    <row r="67" spans="1:15" x14ac:dyDescent="0.25">
      <c r="A67" s="22"/>
      <c r="B67" s="22"/>
      <c r="O67" s="22"/>
    </row>
    <row r="68" spans="1:15" x14ac:dyDescent="0.25">
      <c r="A68" s="22"/>
      <c r="B68" s="22"/>
      <c r="O68" s="22"/>
    </row>
    <row r="69" spans="1:15" x14ac:dyDescent="0.25">
      <c r="A69" s="22"/>
      <c r="B69" s="22"/>
      <c r="O69" s="22"/>
    </row>
    <row r="70" spans="1:15" x14ac:dyDescent="0.25">
      <c r="A70" s="22"/>
      <c r="B70" s="22"/>
      <c r="O70" s="22"/>
    </row>
    <row r="71" spans="1:15" x14ac:dyDescent="0.25">
      <c r="A71" s="22"/>
      <c r="B71" s="22"/>
      <c r="O71" s="22"/>
    </row>
    <row r="72" spans="1:15" x14ac:dyDescent="0.25">
      <c r="A72" s="22"/>
      <c r="B72" s="22"/>
      <c r="O72" s="22"/>
    </row>
    <row r="73" spans="1:15" x14ac:dyDescent="0.25">
      <c r="A73" s="22"/>
      <c r="B73" s="22"/>
      <c r="O73" s="22"/>
    </row>
    <row r="74" spans="1:15" x14ac:dyDescent="0.25">
      <c r="A74" s="22"/>
      <c r="B74" s="22"/>
      <c r="O74" s="22"/>
    </row>
    <row r="75" spans="1:15" x14ac:dyDescent="0.25">
      <c r="A75" s="22"/>
      <c r="B75" s="22"/>
      <c r="O75" s="22"/>
    </row>
    <row r="76" spans="1:15" x14ac:dyDescent="0.25">
      <c r="A76" s="22"/>
      <c r="B76" s="22"/>
      <c r="O76" s="22"/>
    </row>
    <row r="77" spans="1:15" x14ac:dyDescent="0.25">
      <c r="A77" s="22"/>
      <c r="B77" s="22"/>
      <c r="O77" s="22"/>
    </row>
    <row r="78" spans="1:15" x14ac:dyDescent="0.25">
      <c r="A78" s="22"/>
      <c r="B78" s="22"/>
      <c r="O78" s="22"/>
    </row>
    <row r="79" spans="1:15" x14ac:dyDescent="0.25">
      <c r="A79" s="22"/>
      <c r="B79" s="22"/>
      <c r="O79" s="22"/>
    </row>
    <row r="80" spans="1:15" x14ac:dyDescent="0.25">
      <c r="A80" s="22"/>
      <c r="B80" s="22"/>
      <c r="O80" s="22"/>
    </row>
    <row r="81" spans="1:15" x14ac:dyDescent="0.25">
      <c r="A81" s="22"/>
      <c r="B81" s="22"/>
      <c r="O81" s="22"/>
    </row>
    <row r="82" spans="1:15" x14ac:dyDescent="0.25">
      <c r="A82" s="22"/>
      <c r="B82" s="22"/>
      <c r="O82" s="22"/>
    </row>
    <row r="83" spans="1:15" x14ac:dyDescent="0.25">
      <c r="A83" s="22"/>
      <c r="B83" s="22"/>
      <c r="O83" s="22"/>
    </row>
    <row r="84" spans="1:15" x14ac:dyDescent="0.25">
      <c r="A84" s="22"/>
      <c r="B84" s="22"/>
      <c r="O84" s="22"/>
    </row>
    <row r="85" spans="1:15" x14ac:dyDescent="0.25">
      <c r="A85" s="22"/>
      <c r="B85" s="22"/>
      <c r="O85" s="22"/>
    </row>
    <row r="86" spans="1:15" x14ac:dyDescent="0.25">
      <c r="A86" s="22"/>
      <c r="B86" s="22"/>
      <c r="O86" s="22"/>
    </row>
    <row r="87" spans="1:15" x14ac:dyDescent="0.25">
      <c r="A87" s="22"/>
      <c r="B87" s="22"/>
      <c r="O87" s="22"/>
    </row>
    <row r="88" spans="1:15" x14ac:dyDescent="0.25">
      <c r="A88" s="22"/>
      <c r="B88" s="22"/>
      <c r="O88" s="22"/>
    </row>
    <row r="89" spans="1:15" x14ac:dyDescent="0.25">
      <c r="A89" s="22"/>
      <c r="B89" s="22"/>
      <c r="O89" s="22"/>
    </row>
    <row r="90" spans="1:15" x14ac:dyDescent="0.25">
      <c r="A90" s="22"/>
      <c r="B90" s="22"/>
      <c r="O90" s="22"/>
    </row>
    <row r="91" spans="1:15" x14ac:dyDescent="0.25">
      <c r="A91" s="22"/>
      <c r="B91" s="22"/>
      <c r="O91" s="22"/>
    </row>
    <row r="92" spans="1:15" x14ac:dyDescent="0.25">
      <c r="A92" s="22"/>
      <c r="B92" s="22"/>
      <c r="O92" s="22"/>
    </row>
    <row r="93" spans="1:15" x14ac:dyDescent="0.25">
      <c r="A93" s="22"/>
      <c r="B93" s="22"/>
      <c r="O93" s="22"/>
    </row>
    <row r="94" spans="1:15" x14ac:dyDescent="0.25">
      <c r="A94" s="22"/>
      <c r="B94" s="22"/>
      <c r="O94" s="22"/>
    </row>
    <row r="95" spans="1:15" x14ac:dyDescent="0.25">
      <c r="A95" s="22"/>
      <c r="B95" s="22"/>
      <c r="O95" s="22"/>
    </row>
    <row r="96" spans="1:15" x14ac:dyDescent="0.25">
      <c r="A96" s="22"/>
      <c r="B96" s="22"/>
      <c r="O96" s="22"/>
    </row>
    <row r="97" spans="1:15" x14ac:dyDescent="0.25">
      <c r="A97" s="22"/>
      <c r="B97" s="22"/>
      <c r="O97" s="22"/>
    </row>
    <row r="98" spans="1:15" x14ac:dyDescent="0.25">
      <c r="A98" s="22"/>
      <c r="B98" s="22"/>
      <c r="O98" s="22"/>
    </row>
    <row r="99" spans="1:15" x14ac:dyDescent="0.25">
      <c r="A99" s="22"/>
      <c r="B99" s="22"/>
      <c r="O99" s="22"/>
    </row>
    <row r="100" spans="1:15" x14ac:dyDescent="0.25">
      <c r="A100" s="22"/>
      <c r="B100" s="22"/>
      <c r="O100" s="22"/>
    </row>
    <row r="101" spans="1:15" x14ac:dyDescent="0.25">
      <c r="A101" s="22"/>
      <c r="B101" s="22"/>
      <c r="O101" s="22"/>
    </row>
    <row r="102" spans="1:15" x14ac:dyDescent="0.25">
      <c r="A102" s="22"/>
      <c r="B102" s="22"/>
      <c r="O102" s="22"/>
    </row>
    <row r="103" spans="1:15" x14ac:dyDescent="0.25">
      <c r="A103" s="22"/>
      <c r="B103" s="22"/>
      <c r="O103" s="22"/>
    </row>
    <row r="104" spans="1:15" x14ac:dyDescent="0.25">
      <c r="A104" s="22"/>
      <c r="B104" s="22"/>
      <c r="O104" s="22"/>
    </row>
    <row r="105" spans="1:15" x14ac:dyDescent="0.25">
      <c r="A105" s="22"/>
      <c r="B105" s="22"/>
      <c r="O105" s="22"/>
    </row>
    <row r="106" spans="1:15" x14ac:dyDescent="0.25">
      <c r="A106" s="22"/>
      <c r="B106" s="22"/>
      <c r="O106" s="22"/>
    </row>
    <row r="107" spans="1:15" x14ac:dyDescent="0.25">
      <c r="A107" s="22"/>
      <c r="B107" s="22"/>
      <c r="O107" s="22"/>
    </row>
    <row r="108" spans="1:15" x14ac:dyDescent="0.25">
      <c r="A108" s="22"/>
      <c r="B108" s="22"/>
      <c r="O108" s="22"/>
    </row>
    <row r="109" spans="1:15" x14ac:dyDescent="0.25">
      <c r="A109" s="22"/>
      <c r="B109" s="22"/>
      <c r="O109" s="22"/>
    </row>
    <row r="110" spans="1:15" x14ac:dyDescent="0.25">
      <c r="A110" s="22"/>
      <c r="B110" s="22"/>
      <c r="O110" s="22"/>
    </row>
    <row r="111" spans="1:15" x14ac:dyDescent="0.25">
      <c r="A111" s="22"/>
      <c r="B111" s="22"/>
      <c r="O111" s="22"/>
    </row>
    <row r="112" spans="1:15" x14ac:dyDescent="0.25">
      <c r="A112" s="22"/>
      <c r="B112" s="22"/>
      <c r="O112" s="22"/>
    </row>
    <row r="113" spans="1:15" x14ac:dyDescent="0.25">
      <c r="A113" s="22"/>
      <c r="B113" s="22"/>
      <c r="O113" s="22"/>
    </row>
    <row r="114" spans="1:15" x14ac:dyDescent="0.25">
      <c r="A114" s="22"/>
      <c r="B114" s="22"/>
      <c r="O114" s="22"/>
    </row>
    <row r="115" spans="1:15" x14ac:dyDescent="0.25">
      <c r="A115" s="22"/>
      <c r="B115" s="22"/>
      <c r="O115" s="22"/>
    </row>
    <row r="116" spans="1:15" x14ac:dyDescent="0.25">
      <c r="A116" s="22"/>
      <c r="B116" s="22"/>
      <c r="O116" s="22"/>
    </row>
    <row r="117" spans="1:15" x14ac:dyDescent="0.25">
      <c r="A117" s="22"/>
      <c r="B117" s="22"/>
      <c r="O117" s="22"/>
    </row>
    <row r="118" spans="1:15" x14ac:dyDescent="0.25">
      <c r="A118" s="22"/>
      <c r="B118" s="22"/>
      <c r="O118" s="22"/>
    </row>
    <row r="119" spans="1:15" x14ac:dyDescent="0.25">
      <c r="A119" s="22"/>
      <c r="B119" s="22"/>
      <c r="O119" s="22"/>
    </row>
    <row r="120" spans="1:15" x14ac:dyDescent="0.25">
      <c r="A120" s="22"/>
      <c r="B120" s="22"/>
      <c r="O120" s="22"/>
    </row>
    <row r="121" spans="1:15" x14ac:dyDescent="0.25">
      <c r="A121" s="22"/>
      <c r="B121" s="22"/>
      <c r="O121" s="22"/>
    </row>
    <row r="122" spans="1:15" x14ac:dyDescent="0.25">
      <c r="A122" s="22"/>
      <c r="B122" s="22"/>
      <c r="O122" s="22"/>
    </row>
    <row r="123" spans="1:15" x14ac:dyDescent="0.25">
      <c r="A123" s="22"/>
      <c r="B123" s="22"/>
      <c r="O123" s="22"/>
    </row>
    <row r="124" spans="1:15" x14ac:dyDescent="0.25">
      <c r="A124" s="22"/>
      <c r="B124" s="22"/>
      <c r="O124" s="22"/>
    </row>
    <row r="125" spans="1:15" x14ac:dyDescent="0.25">
      <c r="A125" s="22"/>
      <c r="B125" s="22"/>
      <c r="O125" s="22"/>
    </row>
    <row r="126" spans="1:15" x14ac:dyDescent="0.25">
      <c r="A126" s="22"/>
      <c r="B126" s="22"/>
      <c r="O126" s="22"/>
    </row>
    <row r="127" spans="1:15" x14ac:dyDescent="0.25">
      <c r="A127" s="22"/>
      <c r="B127" s="22"/>
      <c r="O127" s="22"/>
    </row>
    <row r="128" spans="1:15" x14ac:dyDescent="0.25">
      <c r="A128" s="22"/>
      <c r="B128" s="22"/>
      <c r="O128" s="22"/>
    </row>
    <row r="129" spans="1:15" x14ac:dyDescent="0.25">
      <c r="A129" s="22"/>
      <c r="B129" s="22"/>
      <c r="O129" s="22"/>
    </row>
    <row r="130" spans="1:15" x14ac:dyDescent="0.25">
      <c r="A130" s="22"/>
      <c r="B130" s="22"/>
      <c r="O130" s="22"/>
    </row>
    <row r="131" spans="1:15" x14ac:dyDescent="0.25">
      <c r="A131" s="22"/>
      <c r="B131" s="22"/>
      <c r="O131" s="22"/>
    </row>
    <row r="132" spans="1:15" x14ac:dyDescent="0.25">
      <c r="A132" s="22"/>
      <c r="B132" s="22"/>
      <c r="O132" s="22"/>
    </row>
    <row r="133" spans="1:15" x14ac:dyDescent="0.25">
      <c r="A133" s="22"/>
      <c r="B133" s="22"/>
      <c r="O133" s="22"/>
    </row>
    <row r="134" spans="1:15" x14ac:dyDescent="0.25">
      <c r="A134" s="22"/>
      <c r="B134" s="22"/>
      <c r="O134" s="22"/>
    </row>
    <row r="135" spans="1:15" x14ac:dyDescent="0.25">
      <c r="A135" s="22"/>
      <c r="B135" s="22"/>
      <c r="O135" s="22"/>
    </row>
    <row r="136" spans="1:15" x14ac:dyDescent="0.25">
      <c r="A136" s="22"/>
      <c r="B136" s="22"/>
      <c r="O136" s="22"/>
    </row>
    <row r="137" spans="1:15" x14ac:dyDescent="0.25">
      <c r="A137" s="22"/>
      <c r="B137" s="22"/>
      <c r="O137" s="22"/>
    </row>
    <row r="138" spans="1:15" x14ac:dyDescent="0.25">
      <c r="A138" s="22"/>
      <c r="B138" s="22"/>
      <c r="O138" s="22"/>
    </row>
    <row r="139" spans="1:15" x14ac:dyDescent="0.25">
      <c r="A139" s="22"/>
      <c r="B139" s="22"/>
      <c r="O139" s="22"/>
    </row>
    <row r="140" spans="1:15" x14ac:dyDescent="0.25">
      <c r="A140" s="22"/>
      <c r="B140" s="22"/>
      <c r="O140" s="22"/>
    </row>
    <row r="141" spans="1:15" x14ac:dyDescent="0.25">
      <c r="A141" s="22"/>
      <c r="B141" s="22"/>
      <c r="O141" s="22"/>
    </row>
    <row r="142" spans="1:15" x14ac:dyDescent="0.25">
      <c r="A142" s="22"/>
      <c r="B142" s="22"/>
      <c r="O142" s="22"/>
    </row>
    <row r="143" spans="1:15" x14ac:dyDescent="0.25">
      <c r="A143" s="22"/>
      <c r="B143" s="22"/>
      <c r="O143" s="22"/>
    </row>
    <row r="144" spans="1:15" x14ac:dyDescent="0.25">
      <c r="A144" s="22"/>
      <c r="B144" s="22"/>
      <c r="O144" s="22"/>
    </row>
    <row r="145" spans="1:15" x14ac:dyDescent="0.25">
      <c r="A145" s="22"/>
      <c r="B145" s="22"/>
      <c r="O145" s="22"/>
    </row>
    <row r="146" spans="1:15" x14ac:dyDescent="0.25">
      <c r="A146" s="22"/>
      <c r="B146" s="22"/>
      <c r="O146" s="22"/>
    </row>
    <row r="147" spans="1:15" x14ac:dyDescent="0.25">
      <c r="A147" s="22"/>
      <c r="B147" s="22"/>
      <c r="O147" s="22"/>
    </row>
    <row r="148" spans="1:15" x14ac:dyDescent="0.25">
      <c r="A148" s="22"/>
      <c r="B148" s="22"/>
      <c r="O148" s="22"/>
    </row>
    <row r="149" spans="1:15" x14ac:dyDescent="0.25">
      <c r="A149" s="22"/>
      <c r="B149" s="22"/>
      <c r="O149" s="22"/>
    </row>
    <row r="150" spans="1:15" x14ac:dyDescent="0.25">
      <c r="A150" s="22"/>
      <c r="B150" s="22"/>
      <c r="O150" s="22"/>
    </row>
    <row r="151" spans="1:15" x14ac:dyDescent="0.25">
      <c r="A151" s="22"/>
      <c r="B151" s="22"/>
      <c r="O151" s="22"/>
    </row>
    <row r="152" spans="1:15" x14ac:dyDescent="0.25">
      <c r="A152" s="22"/>
      <c r="B152" s="22"/>
      <c r="O152" s="22"/>
    </row>
    <row r="153" spans="1:15" x14ac:dyDescent="0.25">
      <c r="A153" s="22"/>
      <c r="B153" s="22"/>
      <c r="O153" s="22"/>
    </row>
    <row r="154" spans="1:15" x14ac:dyDescent="0.25">
      <c r="A154" s="22"/>
      <c r="B154" s="22"/>
      <c r="O154" s="22"/>
    </row>
    <row r="155" spans="1:15" x14ac:dyDescent="0.25">
      <c r="A155" s="22"/>
      <c r="B155" s="22"/>
      <c r="O155" s="22"/>
    </row>
    <row r="156" spans="1:15" x14ac:dyDescent="0.25">
      <c r="A156" s="22"/>
      <c r="B156" s="22"/>
      <c r="O156" s="22"/>
    </row>
    <row r="157" spans="1:15" x14ac:dyDescent="0.25">
      <c r="A157" s="22"/>
      <c r="B157" s="22"/>
      <c r="O157" s="22"/>
    </row>
    <row r="158" spans="1:15" x14ac:dyDescent="0.25">
      <c r="A158" s="22"/>
      <c r="B158" s="22"/>
      <c r="O158" s="22"/>
    </row>
    <row r="159" spans="1:15" x14ac:dyDescent="0.25">
      <c r="A159" s="22"/>
      <c r="B159" s="22"/>
      <c r="O159" s="22"/>
    </row>
    <row r="160" spans="1:15" x14ac:dyDescent="0.25">
      <c r="A160" s="22"/>
      <c r="B160" s="22"/>
      <c r="O160" s="22"/>
    </row>
    <row r="161" spans="1:15" x14ac:dyDescent="0.25">
      <c r="A161" s="22"/>
      <c r="B161" s="22"/>
      <c r="O161" s="22"/>
    </row>
    <row r="162" spans="1:15" x14ac:dyDescent="0.25">
      <c r="A162" s="22"/>
      <c r="B162" s="22"/>
      <c r="O162" s="22"/>
    </row>
    <row r="163" spans="1:15" x14ac:dyDescent="0.25">
      <c r="A163" s="22"/>
      <c r="B163" s="22"/>
      <c r="O163" s="22"/>
    </row>
    <row r="164" spans="1:15" x14ac:dyDescent="0.25">
      <c r="A164" s="22"/>
      <c r="B164" s="22"/>
      <c r="O164" s="22"/>
    </row>
    <row r="165" spans="1:15" x14ac:dyDescent="0.25">
      <c r="A165" s="22"/>
      <c r="B165" s="22"/>
      <c r="O165" s="22"/>
    </row>
    <row r="166" spans="1:15" x14ac:dyDescent="0.25">
      <c r="A166" s="22"/>
      <c r="B166" s="22"/>
      <c r="O166" s="22"/>
    </row>
    <row r="167" spans="1:15" x14ac:dyDescent="0.25">
      <c r="A167" s="22"/>
      <c r="B167" s="22"/>
      <c r="O167" s="22"/>
    </row>
    <row r="168" spans="1:15" x14ac:dyDescent="0.25">
      <c r="A168" s="22"/>
      <c r="B168" s="22"/>
      <c r="O168" s="22"/>
    </row>
    <row r="169" spans="1:15" x14ac:dyDescent="0.25">
      <c r="A169" s="22"/>
      <c r="B169" s="22"/>
      <c r="O169" s="22"/>
    </row>
    <row r="170" spans="1:15" x14ac:dyDescent="0.25">
      <c r="A170" s="22"/>
      <c r="B170" s="22"/>
      <c r="O170" s="22"/>
    </row>
    <row r="171" spans="1:15" x14ac:dyDescent="0.25">
      <c r="A171" s="22"/>
      <c r="B171" s="22"/>
      <c r="O171" s="22"/>
    </row>
    <row r="172" spans="1:15" x14ac:dyDescent="0.25">
      <c r="A172" s="22"/>
      <c r="B172" s="22"/>
      <c r="O172" s="22"/>
    </row>
    <row r="173" spans="1:15" x14ac:dyDescent="0.25">
      <c r="A173" s="22"/>
      <c r="B173" s="22"/>
      <c r="O173" s="22"/>
    </row>
    <row r="174" spans="1:15" x14ac:dyDescent="0.25">
      <c r="A174" s="22"/>
      <c r="B174" s="22"/>
      <c r="O174" s="22"/>
    </row>
    <row r="175" spans="1:15" x14ac:dyDescent="0.25">
      <c r="A175" s="22"/>
      <c r="B175" s="22"/>
      <c r="O175" s="22"/>
    </row>
    <row r="176" spans="1:15" x14ac:dyDescent="0.25">
      <c r="A176" s="22"/>
      <c r="B176" s="22"/>
      <c r="O176" s="22"/>
    </row>
    <row r="177" spans="1:15" x14ac:dyDescent="0.25">
      <c r="A177" s="22"/>
      <c r="B177" s="22"/>
      <c r="O177" s="22"/>
    </row>
    <row r="178" spans="1:15" x14ac:dyDescent="0.25">
      <c r="A178" s="22"/>
      <c r="B178" s="22"/>
      <c r="O178" s="22"/>
    </row>
    <row r="179" spans="1:15" x14ac:dyDescent="0.25">
      <c r="O179" s="22"/>
    </row>
    <row r="180" spans="1:15" x14ac:dyDescent="0.25">
      <c r="O180" s="22"/>
    </row>
    <row r="181" spans="1:15" x14ac:dyDescent="0.25">
      <c r="O181" s="22"/>
    </row>
    <row r="182" spans="1:15" x14ac:dyDescent="0.25">
      <c r="O182" s="22"/>
    </row>
    <row r="183" spans="1:15" x14ac:dyDescent="0.25">
      <c r="O183" s="22"/>
    </row>
    <row r="184" spans="1:15" x14ac:dyDescent="0.25">
      <c r="O184" s="22"/>
    </row>
    <row r="185" spans="1:15" x14ac:dyDescent="0.25">
      <c r="O185" s="22"/>
    </row>
    <row r="186" spans="1:15" x14ac:dyDescent="0.25">
      <c r="O186" s="22"/>
    </row>
    <row r="187" spans="1:15" x14ac:dyDescent="0.25">
      <c r="O187" s="22"/>
    </row>
    <row r="188" spans="1:15" x14ac:dyDescent="0.25">
      <c r="O188" s="22"/>
    </row>
    <row r="189" spans="1:15" x14ac:dyDescent="0.25">
      <c r="O189" s="22"/>
    </row>
    <row r="190" spans="1:15" x14ac:dyDescent="0.25">
      <c r="O190" s="22"/>
    </row>
    <row r="191" spans="1:15" x14ac:dyDescent="0.25">
      <c r="O191" s="22"/>
    </row>
    <row r="192" spans="1:15" x14ac:dyDescent="0.25">
      <c r="O192" s="22"/>
    </row>
    <row r="193" spans="15:15" x14ac:dyDescent="0.25">
      <c r="O193" s="22"/>
    </row>
    <row r="194" spans="15:15" x14ac:dyDescent="0.25">
      <c r="O194" s="22"/>
    </row>
    <row r="195" spans="15:15" x14ac:dyDescent="0.25">
      <c r="O195" s="22"/>
    </row>
    <row r="196" spans="15:15" x14ac:dyDescent="0.25">
      <c r="O196" s="22"/>
    </row>
    <row r="197" spans="15:15" x14ac:dyDescent="0.25">
      <c r="O197" s="22"/>
    </row>
    <row r="198" spans="15:15" x14ac:dyDescent="0.25">
      <c r="O198" s="22"/>
    </row>
    <row r="199" spans="15:15" x14ac:dyDescent="0.25">
      <c r="O199" s="22"/>
    </row>
    <row r="200" spans="15:15" x14ac:dyDescent="0.25">
      <c r="O200" s="22"/>
    </row>
    <row r="201" spans="15:15" x14ac:dyDescent="0.25">
      <c r="O201" s="22"/>
    </row>
    <row r="202" spans="15:15" x14ac:dyDescent="0.25">
      <c r="O202" s="22"/>
    </row>
    <row r="203" spans="15:15" x14ac:dyDescent="0.25">
      <c r="O203" s="22"/>
    </row>
    <row r="204" spans="15:15" x14ac:dyDescent="0.25">
      <c r="O204" s="22"/>
    </row>
    <row r="205" spans="15:15" x14ac:dyDescent="0.25">
      <c r="O205" s="22"/>
    </row>
    <row r="206" spans="15:15" x14ac:dyDescent="0.25">
      <c r="O206" s="22"/>
    </row>
    <row r="207" spans="15:15" x14ac:dyDescent="0.25">
      <c r="O207" s="22"/>
    </row>
    <row r="208" spans="15:15" x14ac:dyDescent="0.25">
      <c r="O208" s="22"/>
    </row>
    <row r="209" spans="15:15" x14ac:dyDescent="0.25">
      <c r="O209" s="22"/>
    </row>
    <row r="210" spans="15:15" x14ac:dyDescent="0.25">
      <c r="O210" s="22"/>
    </row>
    <row r="211" spans="15:15" x14ac:dyDescent="0.25">
      <c r="O211" s="22"/>
    </row>
    <row r="212" spans="15:15" x14ac:dyDescent="0.25">
      <c r="O212" s="22"/>
    </row>
    <row r="213" spans="15:15" x14ac:dyDescent="0.25">
      <c r="O213" s="22"/>
    </row>
    <row r="214" spans="15:15" x14ac:dyDescent="0.25">
      <c r="O214" s="22"/>
    </row>
    <row r="215" spans="15:15" x14ac:dyDescent="0.25">
      <c r="O215" s="22"/>
    </row>
    <row r="216" spans="15:15" x14ac:dyDescent="0.25">
      <c r="O216" s="22"/>
    </row>
    <row r="217" spans="15:15" x14ac:dyDescent="0.25">
      <c r="O217" s="22"/>
    </row>
    <row r="218" spans="15:15" x14ac:dyDescent="0.25">
      <c r="O218" s="22"/>
    </row>
    <row r="219" spans="15:15" x14ac:dyDescent="0.25">
      <c r="O219" s="22"/>
    </row>
    <row r="220" spans="15:15" x14ac:dyDescent="0.25">
      <c r="O220" s="22"/>
    </row>
    <row r="221" spans="15:15" x14ac:dyDescent="0.25">
      <c r="O221" s="22"/>
    </row>
    <row r="222" spans="15:15" x14ac:dyDescent="0.25">
      <c r="O222" s="22"/>
    </row>
    <row r="223" spans="15:15" x14ac:dyDescent="0.25">
      <c r="O223" s="22"/>
    </row>
    <row r="224" spans="15:15" x14ac:dyDescent="0.25">
      <c r="O224" s="22"/>
    </row>
    <row r="225" spans="15:15" x14ac:dyDescent="0.25">
      <c r="O225" s="22"/>
    </row>
    <row r="226" spans="15:15" x14ac:dyDescent="0.25">
      <c r="O226" s="22"/>
    </row>
    <row r="227" spans="15:15" x14ac:dyDescent="0.25">
      <c r="O227" s="22"/>
    </row>
    <row r="228" spans="15:15" x14ac:dyDescent="0.25">
      <c r="O228" s="22"/>
    </row>
    <row r="229" spans="15:15" x14ac:dyDescent="0.25">
      <c r="O229" s="22"/>
    </row>
    <row r="230" spans="15:15" x14ac:dyDescent="0.25">
      <c r="O230" s="22"/>
    </row>
    <row r="231" spans="15:15" x14ac:dyDescent="0.25">
      <c r="O231" s="22"/>
    </row>
    <row r="232" spans="15:15" x14ac:dyDescent="0.25">
      <c r="O232" s="22"/>
    </row>
    <row r="233" spans="15:15" x14ac:dyDescent="0.25">
      <c r="O233" s="22"/>
    </row>
    <row r="234" spans="15:15" x14ac:dyDescent="0.25">
      <c r="O234" s="22"/>
    </row>
    <row r="235" spans="15:15" x14ac:dyDescent="0.25">
      <c r="O235" s="22"/>
    </row>
    <row r="236" spans="15:15" x14ac:dyDescent="0.25">
      <c r="O236" s="22"/>
    </row>
    <row r="237" spans="15:15" x14ac:dyDescent="0.25">
      <c r="O237" s="22"/>
    </row>
    <row r="238" spans="15:15" x14ac:dyDescent="0.25">
      <c r="O238" s="22"/>
    </row>
    <row r="239" spans="15:15" x14ac:dyDescent="0.25">
      <c r="O239" s="22"/>
    </row>
    <row r="240" spans="15:15" x14ac:dyDescent="0.25">
      <c r="O240" s="22"/>
    </row>
    <row r="241" spans="15:15" x14ac:dyDescent="0.25">
      <c r="O241" s="22"/>
    </row>
    <row r="242" spans="15:15" x14ac:dyDescent="0.25">
      <c r="O242" s="22"/>
    </row>
    <row r="243" spans="15:15" x14ac:dyDescent="0.25">
      <c r="O243" s="22"/>
    </row>
    <row r="244" spans="15:15" x14ac:dyDescent="0.25">
      <c r="O244" s="22"/>
    </row>
    <row r="245" spans="15:15" x14ac:dyDescent="0.25">
      <c r="O245" s="22"/>
    </row>
    <row r="246" spans="15:15" x14ac:dyDescent="0.25">
      <c r="O246" s="22"/>
    </row>
    <row r="247" spans="15:15" x14ac:dyDescent="0.25">
      <c r="O247" s="22"/>
    </row>
    <row r="248" spans="15:15" x14ac:dyDescent="0.25">
      <c r="O248" s="22"/>
    </row>
    <row r="249" spans="15:15" x14ac:dyDescent="0.25">
      <c r="O249" s="22"/>
    </row>
    <row r="250" spans="15:15" x14ac:dyDescent="0.25">
      <c r="O250" s="22"/>
    </row>
    <row r="251" spans="15:15" x14ac:dyDescent="0.25">
      <c r="O251" s="22"/>
    </row>
    <row r="252" spans="15:15" x14ac:dyDescent="0.25">
      <c r="O252" s="22"/>
    </row>
    <row r="253" spans="15:15" x14ac:dyDescent="0.25">
      <c r="O253" s="22"/>
    </row>
    <row r="254" spans="15:15" x14ac:dyDescent="0.25">
      <c r="O254" s="22"/>
    </row>
    <row r="255" spans="15:15" x14ac:dyDescent="0.25">
      <c r="O255" s="22"/>
    </row>
    <row r="256" spans="15:15" x14ac:dyDescent="0.25">
      <c r="O256" s="22"/>
    </row>
    <row r="257" spans="15:15" x14ac:dyDescent="0.25">
      <c r="O257" s="22"/>
    </row>
    <row r="258" spans="15:15" x14ac:dyDescent="0.25">
      <c r="O258" s="22"/>
    </row>
    <row r="259" spans="15:15" x14ac:dyDescent="0.25">
      <c r="O259" s="22"/>
    </row>
    <row r="260" spans="15:15" x14ac:dyDescent="0.25">
      <c r="O260" s="22"/>
    </row>
    <row r="261" spans="15:15" x14ac:dyDescent="0.25">
      <c r="O261" s="22"/>
    </row>
    <row r="262" spans="15:15" x14ac:dyDescent="0.25">
      <c r="O262" s="22"/>
    </row>
    <row r="263" spans="15:15" x14ac:dyDescent="0.25">
      <c r="O263" s="22"/>
    </row>
    <row r="264" spans="15:15" x14ac:dyDescent="0.25">
      <c r="O264" s="22"/>
    </row>
    <row r="265" spans="15:15" x14ac:dyDescent="0.25">
      <c r="O265" s="22"/>
    </row>
    <row r="266" spans="15:15" x14ac:dyDescent="0.25">
      <c r="O266" s="22"/>
    </row>
    <row r="267" spans="15:15" x14ac:dyDescent="0.25">
      <c r="O267" s="22"/>
    </row>
    <row r="268" spans="15:15" x14ac:dyDescent="0.25">
      <c r="O268" s="22"/>
    </row>
    <row r="269" spans="15:15" x14ac:dyDescent="0.25">
      <c r="O269" s="22"/>
    </row>
    <row r="270" spans="15:15" x14ac:dyDescent="0.25">
      <c r="O270" s="22"/>
    </row>
    <row r="271" spans="15:15" x14ac:dyDescent="0.25">
      <c r="O271" s="22"/>
    </row>
    <row r="272" spans="15:15" x14ac:dyDescent="0.25">
      <c r="O272" s="22"/>
    </row>
    <row r="273" spans="15:15" x14ac:dyDescent="0.25">
      <c r="O273" s="22"/>
    </row>
    <row r="274" spans="15:15" x14ac:dyDescent="0.25">
      <c r="O274" s="22"/>
    </row>
    <row r="275" spans="15:15" x14ac:dyDescent="0.25">
      <c r="O275" s="22"/>
    </row>
    <row r="276" spans="15:15" x14ac:dyDescent="0.25">
      <c r="O276" s="22"/>
    </row>
    <row r="277" spans="15:15" x14ac:dyDescent="0.25">
      <c r="O277" s="22"/>
    </row>
    <row r="278" spans="15:15" x14ac:dyDescent="0.25">
      <c r="O278" s="22"/>
    </row>
    <row r="279" spans="15:15" x14ac:dyDescent="0.25">
      <c r="O279" s="22"/>
    </row>
    <row r="280" spans="15:15" x14ac:dyDescent="0.25">
      <c r="O280" s="22"/>
    </row>
    <row r="281" spans="15:15" x14ac:dyDescent="0.25">
      <c r="O281" s="22"/>
    </row>
    <row r="282" spans="15:15" x14ac:dyDescent="0.25">
      <c r="O282" s="22"/>
    </row>
    <row r="283" spans="15:15" x14ac:dyDescent="0.25">
      <c r="O283" s="22"/>
    </row>
    <row r="284" spans="15:15" x14ac:dyDescent="0.25">
      <c r="O284" s="22"/>
    </row>
    <row r="285" spans="15:15" x14ac:dyDescent="0.25">
      <c r="O285" s="22"/>
    </row>
    <row r="286" spans="15:15" x14ac:dyDescent="0.25">
      <c r="O286" s="22"/>
    </row>
    <row r="287" spans="15:15" x14ac:dyDescent="0.25">
      <c r="O287" s="22"/>
    </row>
    <row r="288" spans="15:15" x14ac:dyDescent="0.25">
      <c r="O288" s="22"/>
    </row>
    <row r="289" spans="15:15" x14ac:dyDescent="0.25">
      <c r="O289" s="22"/>
    </row>
    <row r="290" spans="15:15" x14ac:dyDescent="0.25">
      <c r="O290" s="22"/>
    </row>
    <row r="291" spans="15:15" x14ac:dyDescent="0.25">
      <c r="O291" s="22"/>
    </row>
    <row r="292" spans="15:15" x14ac:dyDescent="0.25">
      <c r="O292" s="22"/>
    </row>
    <row r="293" spans="15:15" x14ac:dyDescent="0.25">
      <c r="O293" s="22"/>
    </row>
    <row r="294" spans="15:15" x14ac:dyDescent="0.25">
      <c r="O294" s="22"/>
    </row>
    <row r="295" spans="15:15" x14ac:dyDescent="0.25">
      <c r="O295" s="22"/>
    </row>
    <row r="296" spans="15:15" x14ac:dyDescent="0.25">
      <c r="O296" s="22"/>
    </row>
    <row r="297" spans="15:15" x14ac:dyDescent="0.25">
      <c r="O297" s="22"/>
    </row>
    <row r="298" spans="15:15" x14ac:dyDescent="0.25">
      <c r="O298" s="22"/>
    </row>
    <row r="299" spans="15:15" x14ac:dyDescent="0.25">
      <c r="O299" s="22"/>
    </row>
    <row r="300" spans="15:15" x14ac:dyDescent="0.25">
      <c r="O300" s="22"/>
    </row>
    <row r="301" spans="15:15" x14ac:dyDescent="0.25">
      <c r="O301" s="22"/>
    </row>
    <row r="302" spans="15:15" x14ac:dyDescent="0.25">
      <c r="O302" s="22"/>
    </row>
    <row r="303" spans="15:15" x14ac:dyDescent="0.25">
      <c r="O303" s="22"/>
    </row>
    <row r="304" spans="15:15" x14ac:dyDescent="0.25">
      <c r="O304" s="22"/>
    </row>
    <row r="305" spans="15:15" x14ac:dyDescent="0.25">
      <c r="O305" s="22"/>
    </row>
    <row r="306" spans="15:15" x14ac:dyDescent="0.25">
      <c r="O306" s="22"/>
    </row>
    <row r="307" spans="15:15" x14ac:dyDescent="0.25">
      <c r="O307" s="22"/>
    </row>
    <row r="308" spans="15:15" x14ac:dyDescent="0.25">
      <c r="O308" s="22"/>
    </row>
    <row r="309" spans="15:15" x14ac:dyDescent="0.25">
      <c r="O309" s="22"/>
    </row>
    <row r="310" spans="15:15" x14ac:dyDescent="0.25">
      <c r="O310" s="22"/>
    </row>
    <row r="311" spans="15:15" x14ac:dyDescent="0.25">
      <c r="O311" s="22"/>
    </row>
    <row r="312" spans="15:15" x14ac:dyDescent="0.25">
      <c r="O312" s="22"/>
    </row>
    <row r="313" spans="15:15" x14ac:dyDescent="0.25">
      <c r="O313" s="22"/>
    </row>
    <row r="314" spans="15:15" x14ac:dyDescent="0.25">
      <c r="O314" s="22"/>
    </row>
    <row r="315" spans="15:15" x14ac:dyDescent="0.25">
      <c r="O315" s="22"/>
    </row>
    <row r="316" spans="15:15" x14ac:dyDescent="0.25">
      <c r="O316" s="22"/>
    </row>
    <row r="317" spans="15:15" x14ac:dyDescent="0.25">
      <c r="O317" s="22"/>
    </row>
    <row r="318" spans="15:15" x14ac:dyDescent="0.25">
      <c r="O318" s="22"/>
    </row>
    <row r="319" spans="15:15" x14ac:dyDescent="0.25">
      <c r="O319" s="22"/>
    </row>
    <row r="320" spans="15:15" x14ac:dyDescent="0.25">
      <c r="O320" s="22"/>
    </row>
    <row r="321" spans="15:15" x14ac:dyDescent="0.25">
      <c r="O321" s="22"/>
    </row>
    <row r="322" spans="15:15" x14ac:dyDescent="0.25">
      <c r="O322" s="22"/>
    </row>
    <row r="323" spans="15:15" x14ac:dyDescent="0.25">
      <c r="O323" s="22"/>
    </row>
    <row r="324" spans="15:15" x14ac:dyDescent="0.25">
      <c r="O324" s="22"/>
    </row>
    <row r="325" spans="15:15" x14ac:dyDescent="0.25">
      <c r="O325" s="22"/>
    </row>
    <row r="326" spans="15:15" x14ac:dyDescent="0.25">
      <c r="O326" s="22"/>
    </row>
    <row r="327" spans="15:15" x14ac:dyDescent="0.25">
      <c r="O327" s="22"/>
    </row>
    <row r="328" spans="15:15" x14ac:dyDescent="0.25">
      <c r="O328" s="22"/>
    </row>
    <row r="329" spans="15:15" x14ac:dyDescent="0.25">
      <c r="O329" s="22"/>
    </row>
    <row r="330" spans="15:15" x14ac:dyDescent="0.25">
      <c r="O330" s="22"/>
    </row>
    <row r="331" spans="15:15" x14ac:dyDescent="0.25">
      <c r="O331" s="22"/>
    </row>
    <row r="332" spans="15:15" x14ac:dyDescent="0.25">
      <c r="O332" s="22"/>
    </row>
    <row r="333" spans="15:15" x14ac:dyDescent="0.25">
      <c r="O333" s="22"/>
    </row>
    <row r="334" spans="15:15" x14ac:dyDescent="0.25">
      <c r="O334" s="22"/>
    </row>
    <row r="335" spans="15:15" x14ac:dyDescent="0.25">
      <c r="O335" s="22"/>
    </row>
    <row r="336" spans="15:15" x14ac:dyDescent="0.25">
      <c r="O336" s="22"/>
    </row>
    <row r="337" spans="15:15" x14ac:dyDescent="0.25">
      <c r="O337" s="22"/>
    </row>
    <row r="338" spans="15:15" x14ac:dyDescent="0.25">
      <c r="O338" s="22"/>
    </row>
    <row r="339" spans="15:15" x14ac:dyDescent="0.25">
      <c r="O339" s="22"/>
    </row>
    <row r="340" spans="15:15" x14ac:dyDescent="0.25">
      <c r="O340" s="22"/>
    </row>
    <row r="341" spans="15:15" x14ac:dyDescent="0.25">
      <c r="O341" s="22"/>
    </row>
    <row r="342" spans="15:15" x14ac:dyDescent="0.25">
      <c r="O342" s="22"/>
    </row>
    <row r="343" spans="15:15" x14ac:dyDescent="0.25">
      <c r="O343" s="22"/>
    </row>
    <row r="344" spans="15:15" x14ac:dyDescent="0.25">
      <c r="O344" s="22"/>
    </row>
    <row r="345" spans="15:15" x14ac:dyDescent="0.25">
      <c r="O345" s="22"/>
    </row>
    <row r="346" spans="15:15" x14ac:dyDescent="0.25">
      <c r="O346" s="22"/>
    </row>
    <row r="347" spans="15:15" x14ac:dyDescent="0.25">
      <c r="O347" s="22"/>
    </row>
    <row r="348" spans="15:15" x14ac:dyDescent="0.25">
      <c r="O348" s="22"/>
    </row>
    <row r="349" spans="15:15" x14ac:dyDescent="0.25">
      <c r="O349" s="22"/>
    </row>
    <row r="350" spans="15:15" x14ac:dyDescent="0.25">
      <c r="O350" s="22"/>
    </row>
    <row r="351" spans="15:15" x14ac:dyDescent="0.25">
      <c r="O351" s="22"/>
    </row>
    <row r="352" spans="15:15" x14ac:dyDescent="0.25">
      <c r="O352" s="22"/>
    </row>
    <row r="353" spans="15:15" x14ac:dyDescent="0.25">
      <c r="O353" s="22"/>
    </row>
    <row r="354" spans="15:15" x14ac:dyDescent="0.25">
      <c r="O354" s="22"/>
    </row>
    <row r="355" spans="15:15" x14ac:dyDescent="0.25">
      <c r="O355" s="22"/>
    </row>
    <row r="356" spans="15:15" x14ac:dyDescent="0.25">
      <c r="O356" s="22"/>
    </row>
    <row r="357" spans="15:15" x14ac:dyDescent="0.25">
      <c r="O357" s="22"/>
    </row>
    <row r="358" spans="15:15" x14ac:dyDescent="0.25">
      <c r="O358" s="22"/>
    </row>
    <row r="359" spans="15:15" x14ac:dyDescent="0.25">
      <c r="O359" s="22"/>
    </row>
    <row r="360" spans="15:15" x14ac:dyDescent="0.25">
      <c r="O360" s="22"/>
    </row>
    <row r="361" spans="15:15" x14ac:dyDescent="0.25">
      <c r="O361" s="22"/>
    </row>
    <row r="362" spans="15:15" x14ac:dyDescent="0.25">
      <c r="O362" s="22"/>
    </row>
    <row r="363" spans="15:15" x14ac:dyDescent="0.25">
      <c r="O363" s="22"/>
    </row>
    <row r="364" spans="15:15" x14ac:dyDescent="0.25">
      <c r="O364" s="22"/>
    </row>
    <row r="365" spans="15:15" x14ac:dyDescent="0.25">
      <c r="O365" s="22"/>
    </row>
    <row r="366" spans="15:15" x14ac:dyDescent="0.25">
      <c r="O366" s="22"/>
    </row>
    <row r="367" spans="15:15" x14ac:dyDescent="0.25">
      <c r="O367" s="22"/>
    </row>
    <row r="368" spans="15:15" x14ac:dyDescent="0.25">
      <c r="O368" s="22"/>
    </row>
    <row r="369" spans="15:15" x14ac:dyDescent="0.25">
      <c r="O369" s="22"/>
    </row>
    <row r="370" spans="15:15" x14ac:dyDescent="0.25">
      <c r="O370" s="22"/>
    </row>
    <row r="371" spans="15:15" x14ac:dyDescent="0.25">
      <c r="O371" s="22"/>
    </row>
    <row r="372" spans="15:15" x14ac:dyDescent="0.25">
      <c r="O372" s="22"/>
    </row>
    <row r="373" spans="15:15" x14ac:dyDescent="0.25">
      <c r="O373" s="22"/>
    </row>
    <row r="374" spans="15:15" x14ac:dyDescent="0.25">
      <c r="O374" s="22"/>
    </row>
    <row r="375" spans="15:15" x14ac:dyDescent="0.25">
      <c r="O375" s="22"/>
    </row>
    <row r="376" spans="15:15" x14ac:dyDescent="0.25">
      <c r="O376" s="22"/>
    </row>
    <row r="377" spans="15:15" x14ac:dyDescent="0.25">
      <c r="O377" s="22"/>
    </row>
    <row r="378" spans="15:15" x14ac:dyDescent="0.25">
      <c r="O378" s="22"/>
    </row>
    <row r="379" spans="15:15" x14ac:dyDescent="0.25">
      <c r="O379" s="22"/>
    </row>
    <row r="380" spans="15:15" x14ac:dyDescent="0.25">
      <c r="O380" s="22"/>
    </row>
    <row r="381" spans="15:15" x14ac:dyDescent="0.25">
      <c r="O381" s="22"/>
    </row>
    <row r="382" spans="15:15" x14ac:dyDescent="0.25">
      <c r="O382" s="22"/>
    </row>
    <row r="383" spans="15:15" x14ac:dyDescent="0.25">
      <c r="O383" s="22"/>
    </row>
    <row r="384" spans="15:15" x14ac:dyDescent="0.25">
      <c r="O384" s="22"/>
    </row>
    <row r="385" spans="15:15" x14ac:dyDescent="0.25">
      <c r="O385" s="22"/>
    </row>
    <row r="386" spans="15:15" x14ac:dyDescent="0.25">
      <c r="O386" s="22"/>
    </row>
    <row r="387" spans="15:15" x14ac:dyDescent="0.25">
      <c r="O387" s="22"/>
    </row>
    <row r="388" spans="15:15" x14ac:dyDescent="0.25">
      <c r="O388" s="22"/>
    </row>
    <row r="389" spans="15:15" x14ac:dyDescent="0.25">
      <c r="O389" s="22"/>
    </row>
    <row r="390" spans="15:15" x14ac:dyDescent="0.25">
      <c r="O390" s="22"/>
    </row>
    <row r="391" spans="15:15" x14ac:dyDescent="0.25">
      <c r="O391" s="22"/>
    </row>
    <row r="392" spans="15:15" x14ac:dyDescent="0.25">
      <c r="O392" s="22"/>
    </row>
    <row r="393" spans="15:15" x14ac:dyDescent="0.25">
      <c r="O393" s="22"/>
    </row>
    <row r="394" spans="15:15" x14ac:dyDescent="0.25">
      <c r="O394" s="22"/>
    </row>
    <row r="395" spans="15:15" x14ac:dyDescent="0.25">
      <c r="O395" s="22"/>
    </row>
    <row r="396" spans="15:15" x14ac:dyDescent="0.25">
      <c r="O396" s="22"/>
    </row>
    <row r="397" spans="15:15" x14ac:dyDescent="0.25">
      <c r="O397" s="22"/>
    </row>
    <row r="398" spans="15:15" x14ac:dyDescent="0.25">
      <c r="O398" s="22"/>
    </row>
    <row r="399" spans="15:15" x14ac:dyDescent="0.25">
      <c r="O399" s="22"/>
    </row>
    <row r="400" spans="15:15" x14ac:dyDescent="0.25">
      <c r="O400" s="22"/>
    </row>
    <row r="401" spans="15:15" x14ac:dyDescent="0.25">
      <c r="O401" s="22"/>
    </row>
    <row r="402" spans="15:15" x14ac:dyDescent="0.25">
      <c r="O402" s="22"/>
    </row>
    <row r="403" spans="15:15" x14ac:dyDescent="0.25">
      <c r="O403" s="22"/>
    </row>
    <row r="404" spans="15:15" x14ac:dyDescent="0.25">
      <c r="O404" s="22"/>
    </row>
    <row r="405" spans="15:15" x14ac:dyDescent="0.25">
      <c r="O405" s="22"/>
    </row>
    <row r="406" spans="15:15" x14ac:dyDescent="0.25">
      <c r="O406" s="22"/>
    </row>
    <row r="407" spans="15:15" x14ac:dyDescent="0.25">
      <c r="O407" s="22"/>
    </row>
    <row r="408" spans="15:15" x14ac:dyDescent="0.25">
      <c r="O408" s="22"/>
    </row>
    <row r="409" spans="15:15" x14ac:dyDescent="0.25">
      <c r="O409" s="22"/>
    </row>
    <row r="410" spans="15:15" x14ac:dyDescent="0.25">
      <c r="O410" s="22"/>
    </row>
    <row r="411" spans="15:15" x14ac:dyDescent="0.25">
      <c r="O411" s="22"/>
    </row>
    <row r="412" spans="15:15" x14ac:dyDescent="0.25">
      <c r="O412" s="22"/>
    </row>
    <row r="413" spans="15:15" x14ac:dyDescent="0.25">
      <c r="O413" s="22"/>
    </row>
    <row r="414" spans="15:15" x14ac:dyDescent="0.25">
      <c r="O414" s="22"/>
    </row>
    <row r="415" spans="15:15" x14ac:dyDescent="0.25">
      <c r="O415" s="22"/>
    </row>
    <row r="416" spans="15:15" x14ac:dyDescent="0.25">
      <c r="O416" s="22"/>
    </row>
    <row r="417" spans="15:15" x14ac:dyDescent="0.25">
      <c r="O417" s="22"/>
    </row>
    <row r="418" spans="15:15" x14ac:dyDescent="0.25">
      <c r="O418" s="22"/>
    </row>
    <row r="419" spans="15:15" x14ac:dyDescent="0.25">
      <c r="O419" s="22"/>
    </row>
    <row r="420" spans="15:15" x14ac:dyDescent="0.25">
      <c r="O420" s="22"/>
    </row>
    <row r="421" spans="15:15" x14ac:dyDescent="0.25">
      <c r="O421" s="22"/>
    </row>
    <row r="422" spans="15:15" x14ac:dyDescent="0.25">
      <c r="O422" s="22"/>
    </row>
    <row r="423" spans="15:15" x14ac:dyDescent="0.25">
      <c r="O423" s="22"/>
    </row>
    <row r="424" spans="15:15" x14ac:dyDescent="0.25">
      <c r="O424" s="22"/>
    </row>
    <row r="425" spans="15:15" x14ac:dyDescent="0.25">
      <c r="O425" s="22"/>
    </row>
    <row r="426" spans="15:15" x14ac:dyDescent="0.25">
      <c r="O426" s="22"/>
    </row>
    <row r="427" spans="15:15" x14ac:dyDescent="0.25">
      <c r="O427" s="22"/>
    </row>
    <row r="428" spans="15:15" x14ac:dyDescent="0.25">
      <c r="O428" s="22"/>
    </row>
    <row r="429" spans="15:15" x14ac:dyDescent="0.25">
      <c r="O429" s="22"/>
    </row>
    <row r="430" spans="15:15" x14ac:dyDescent="0.25">
      <c r="O430" s="22"/>
    </row>
    <row r="431" spans="15:15" x14ac:dyDescent="0.25">
      <c r="O431" s="22"/>
    </row>
    <row r="432" spans="15:15" x14ac:dyDescent="0.25">
      <c r="O432" s="22"/>
    </row>
    <row r="433" spans="15:15" x14ac:dyDescent="0.25">
      <c r="O433" s="22"/>
    </row>
    <row r="434" spans="15:15" x14ac:dyDescent="0.25">
      <c r="O434" s="22"/>
    </row>
    <row r="435" spans="15:15" x14ac:dyDescent="0.25">
      <c r="O435" s="22"/>
    </row>
    <row r="436" spans="15:15" x14ac:dyDescent="0.25">
      <c r="O436" s="22"/>
    </row>
    <row r="437" spans="15:15" x14ac:dyDescent="0.25">
      <c r="O437" s="22"/>
    </row>
    <row r="438" spans="15:15" x14ac:dyDescent="0.25">
      <c r="O438" s="22"/>
    </row>
    <row r="439" spans="15:15" x14ac:dyDescent="0.25">
      <c r="O439" s="22"/>
    </row>
    <row r="440" spans="15:15" x14ac:dyDescent="0.25">
      <c r="O440" s="22"/>
    </row>
    <row r="441" spans="15:15" x14ac:dyDescent="0.25">
      <c r="O441" s="22"/>
    </row>
    <row r="442" spans="15:15" x14ac:dyDescent="0.25">
      <c r="O442" s="22"/>
    </row>
    <row r="443" spans="15:15" x14ac:dyDescent="0.25">
      <c r="O443" s="22"/>
    </row>
    <row r="444" spans="15:15" x14ac:dyDescent="0.25">
      <c r="O444" s="22"/>
    </row>
    <row r="445" spans="15:15" x14ac:dyDescent="0.25">
      <c r="O445" s="22"/>
    </row>
    <row r="446" spans="15:15" x14ac:dyDescent="0.25">
      <c r="O446" s="22"/>
    </row>
    <row r="447" spans="15:15" x14ac:dyDescent="0.25">
      <c r="O447" s="22"/>
    </row>
    <row r="448" spans="15:15" x14ac:dyDescent="0.25">
      <c r="O448" s="22"/>
    </row>
    <row r="449" spans="15:15" x14ac:dyDescent="0.25">
      <c r="O449" s="22"/>
    </row>
    <row r="450" spans="15:15" x14ac:dyDescent="0.25">
      <c r="O450" s="22"/>
    </row>
    <row r="451" spans="15:15" x14ac:dyDescent="0.25">
      <c r="O451" s="22"/>
    </row>
    <row r="452" spans="15:15" x14ac:dyDescent="0.25">
      <c r="O452" s="22"/>
    </row>
    <row r="453" spans="15:15" x14ac:dyDescent="0.25">
      <c r="O453" s="22"/>
    </row>
    <row r="454" spans="15:15" x14ac:dyDescent="0.25">
      <c r="O454" s="22"/>
    </row>
    <row r="455" spans="15:15" x14ac:dyDescent="0.25">
      <c r="O455" s="22"/>
    </row>
    <row r="456" spans="15:15" x14ac:dyDescent="0.25">
      <c r="O456" s="22"/>
    </row>
    <row r="457" spans="15:15" x14ac:dyDescent="0.25">
      <c r="O457" s="22"/>
    </row>
    <row r="458" spans="15:15" x14ac:dyDescent="0.25">
      <c r="O458" s="22"/>
    </row>
    <row r="459" spans="15:15" x14ac:dyDescent="0.25">
      <c r="O459" s="22"/>
    </row>
    <row r="460" spans="15:15" x14ac:dyDescent="0.25">
      <c r="O460" s="22"/>
    </row>
    <row r="461" spans="15:15" x14ac:dyDescent="0.25">
      <c r="O461" s="22"/>
    </row>
    <row r="462" spans="15:15" x14ac:dyDescent="0.25">
      <c r="O462" s="22"/>
    </row>
    <row r="463" spans="15:15" x14ac:dyDescent="0.25">
      <c r="O463" s="22"/>
    </row>
    <row r="464" spans="15:15" x14ac:dyDescent="0.25">
      <c r="O464" s="22"/>
    </row>
    <row r="465" spans="15:15" x14ac:dyDescent="0.25">
      <c r="O465" s="22"/>
    </row>
    <row r="466" spans="15:15" x14ac:dyDescent="0.25">
      <c r="O466" s="22"/>
    </row>
    <row r="467" spans="15:15" x14ac:dyDescent="0.25">
      <c r="O467" s="22"/>
    </row>
    <row r="468" spans="15:15" x14ac:dyDescent="0.25">
      <c r="O468" s="22"/>
    </row>
    <row r="469" spans="15:15" x14ac:dyDescent="0.25">
      <c r="O469" s="22"/>
    </row>
    <row r="470" spans="15:15" x14ac:dyDescent="0.25">
      <c r="O470" s="22"/>
    </row>
    <row r="471" spans="15:15" x14ac:dyDescent="0.25">
      <c r="O471" s="22"/>
    </row>
    <row r="472" spans="15:15" x14ac:dyDescent="0.25">
      <c r="O472" s="22"/>
    </row>
    <row r="473" spans="15:15" x14ac:dyDescent="0.25">
      <c r="O473" s="22"/>
    </row>
    <row r="474" spans="15:15" x14ac:dyDescent="0.25">
      <c r="O474" s="22"/>
    </row>
    <row r="475" spans="15:15" x14ac:dyDescent="0.25">
      <c r="O475" s="22"/>
    </row>
    <row r="476" spans="15:15" x14ac:dyDescent="0.25">
      <c r="O476" s="22"/>
    </row>
    <row r="477" spans="15:15" x14ac:dyDescent="0.25">
      <c r="O477" s="22"/>
    </row>
    <row r="478" spans="15:15" x14ac:dyDescent="0.25">
      <c r="O478" s="22"/>
    </row>
    <row r="479" spans="15:15" x14ac:dyDescent="0.25">
      <c r="O479" s="22"/>
    </row>
    <row r="480" spans="15:15" x14ac:dyDescent="0.25">
      <c r="O480" s="22"/>
    </row>
    <row r="481" spans="15:15" x14ac:dyDescent="0.25">
      <c r="O481" s="22"/>
    </row>
    <row r="482" spans="15:15" x14ac:dyDescent="0.25">
      <c r="O482" s="22"/>
    </row>
    <row r="483" spans="15:15" x14ac:dyDescent="0.25">
      <c r="O483" s="22"/>
    </row>
    <row r="484" spans="15:15" x14ac:dyDescent="0.25">
      <c r="O484" s="22"/>
    </row>
    <row r="485" spans="15:15" x14ac:dyDescent="0.25">
      <c r="O485" s="22"/>
    </row>
    <row r="486" spans="15:15" x14ac:dyDescent="0.25">
      <c r="O486" s="22"/>
    </row>
    <row r="487" spans="15:15" x14ac:dyDescent="0.25">
      <c r="O487" s="22"/>
    </row>
    <row r="488" spans="15:15" x14ac:dyDescent="0.25">
      <c r="O488" s="22"/>
    </row>
    <row r="489" spans="15:15" x14ac:dyDescent="0.25">
      <c r="O489" s="22"/>
    </row>
    <row r="490" spans="15:15" x14ac:dyDescent="0.25">
      <c r="O490" s="22"/>
    </row>
    <row r="491" spans="15:15" x14ac:dyDescent="0.25">
      <c r="O491" s="22"/>
    </row>
    <row r="492" spans="15:15" x14ac:dyDescent="0.25">
      <c r="O492" s="22"/>
    </row>
    <row r="493" spans="15:15" x14ac:dyDescent="0.25">
      <c r="O493" s="22"/>
    </row>
    <row r="494" spans="15:15" x14ac:dyDescent="0.25">
      <c r="O494" s="22"/>
    </row>
    <row r="495" spans="15:15" x14ac:dyDescent="0.25">
      <c r="O495" s="22"/>
    </row>
    <row r="496" spans="15:15" x14ac:dyDescent="0.25">
      <c r="O496" s="22"/>
    </row>
    <row r="497" spans="15:15" x14ac:dyDescent="0.25">
      <c r="O497" s="22"/>
    </row>
    <row r="498" spans="15:15" x14ac:dyDescent="0.25">
      <c r="O498" s="22"/>
    </row>
    <row r="499" spans="15:15" x14ac:dyDescent="0.25">
      <c r="O499" s="22"/>
    </row>
    <row r="500" spans="15:15" x14ac:dyDescent="0.25">
      <c r="O500" s="22"/>
    </row>
    <row r="501" spans="15:15" x14ac:dyDescent="0.25">
      <c r="O501" s="22"/>
    </row>
    <row r="502" spans="15:15" x14ac:dyDescent="0.25">
      <c r="O502" s="22"/>
    </row>
    <row r="503" spans="15:15" x14ac:dyDescent="0.25">
      <c r="O503" s="22"/>
    </row>
    <row r="504" spans="15:15" x14ac:dyDescent="0.25">
      <c r="O504" s="22"/>
    </row>
    <row r="505" spans="15:15" x14ac:dyDescent="0.25">
      <c r="O505" s="22"/>
    </row>
    <row r="506" spans="15:15" x14ac:dyDescent="0.25">
      <c r="O506" s="22"/>
    </row>
    <row r="507" spans="15:15" x14ac:dyDescent="0.25">
      <c r="O507" s="22"/>
    </row>
    <row r="508" spans="15:15" x14ac:dyDescent="0.25">
      <c r="O508" s="22"/>
    </row>
    <row r="509" spans="15:15" x14ac:dyDescent="0.25">
      <c r="O509" s="22"/>
    </row>
    <row r="510" spans="15:15" x14ac:dyDescent="0.25">
      <c r="O510" s="22"/>
    </row>
    <row r="511" spans="15:15" x14ac:dyDescent="0.25">
      <c r="O511" s="22"/>
    </row>
    <row r="512" spans="15:15" x14ac:dyDescent="0.25">
      <c r="O512" s="22"/>
    </row>
    <row r="513" spans="15:15" x14ac:dyDescent="0.25">
      <c r="O513" s="22"/>
    </row>
    <row r="514" spans="15:15" x14ac:dyDescent="0.25">
      <c r="O514" s="22"/>
    </row>
    <row r="515" spans="15:15" x14ac:dyDescent="0.25">
      <c r="O515" s="22"/>
    </row>
    <row r="516" spans="15:15" x14ac:dyDescent="0.25">
      <c r="O516" s="22"/>
    </row>
    <row r="517" spans="15:15" x14ac:dyDescent="0.25">
      <c r="O517" s="22"/>
    </row>
    <row r="518" spans="15:15" x14ac:dyDescent="0.25">
      <c r="O518" s="22"/>
    </row>
    <row r="519" spans="15:15" x14ac:dyDescent="0.25">
      <c r="O519" s="22"/>
    </row>
    <row r="520" spans="15:15" x14ac:dyDescent="0.25">
      <c r="O520" s="22"/>
    </row>
    <row r="521" spans="15:15" x14ac:dyDescent="0.25">
      <c r="O521" s="22"/>
    </row>
    <row r="522" spans="15:15" x14ac:dyDescent="0.25">
      <c r="O522" s="22"/>
    </row>
    <row r="523" spans="15:15" x14ac:dyDescent="0.25">
      <c r="O523" s="22"/>
    </row>
    <row r="524" spans="15:15" x14ac:dyDescent="0.25">
      <c r="O524" s="22"/>
    </row>
    <row r="525" spans="15:15" x14ac:dyDescent="0.25">
      <c r="O525" s="22"/>
    </row>
    <row r="526" spans="15:15" x14ac:dyDescent="0.25">
      <c r="O526" s="22"/>
    </row>
    <row r="527" spans="15:15" x14ac:dyDescent="0.25">
      <c r="O527" s="22"/>
    </row>
    <row r="528" spans="15:15" x14ac:dyDescent="0.25">
      <c r="O528" s="22"/>
    </row>
    <row r="529" spans="15:15" x14ac:dyDescent="0.25">
      <c r="O529" s="22"/>
    </row>
    <row r="530" spans="15:15" x14ac:dyDescent="0.25">
      <c r="O530" s="22"/>
    </row>
    <row r="531" spans="15:15" x14ac:dyDescent="0.25">
      <c r="O531" s="22"/>
    </row>
    <row r="532" spans="15:15" x14ac:dyDescent="0.25">
      <c r="O532" s="22"/>
    </row>
    <row r="533" spans="15:15" x14ac:dyDescent="0.25">
      <c r="O533" s="22"/>
    </row>
    <row r="534" spans="15:15" x14ac:dyDescent="0.25">
      <c r="O534" s="22"/>
    </row>
    <row r="535" spans="15:15" x14ac:dyDescent="0.25">
      <c r="O535" s="22"/>
    </row>
    <row r="536" spans="15:15" x14ac:dyDescent="0.25">
      <c r="O536" s="22"/>
    </row>
    <row r="537" spans="15:15" x14ac:dyDescent="0.25">
      <c r="O537" s="22"/>
    </row>
    <row r="538" spans="15:15" x14ac:dyDescent="0.25">
      <c r="O538" s="22"/>
    </row>
    <row r="539" spans="15:15" x14ac:dyDescent="0.25">
      <c r="O539" s="22"/>
    </row>
    <row r="540" spans="15:15" x14ac:dyDescent="0.25">
      <c r="O540" s="22"/>
    </row>
    <row r="541" spans="15:15" x14ac:dyDescent="0.25">
      <c r="O541" s="22"/>
    </row>
    <row r="542" spans="15:15" x14ac:dyDescent="0.25">
      <c r="O542" s="22"/>
    </row>
    <row r="543" spans="15:15" x14ac:dyDescent="0.25">
      <c r="O543" s="22"/>
    </row>
    <row r="544" spans="15:15" x14ac:dyDescent="0.25">
      <c r="O544" s="22"/>
    </row>
    <row r="545" spans="15:15" x14ac:dyDescent="0.25">
      <c r="O545" s="22"/>
    </row>
    <row r="546" spans="15:15" x14ac:dyDescent="0.25">
      <c r="O546" s="22"/>
    </row>
    <row r="547" spans="15:15" x14ac:dyDescent="0.25">
      <c r="O547" s="22"/>
    </row>
    <row r="548" spans="15:15" x14ac:dyDescent="0.25">
      <c r="O548" s="22"/>
    </row>
    <row r="549" spans="15:15" x14ac:dyDescent="0.25">
      <c r="O549" s="22"/>
    </row>
    <row r="550" spans="15:15" x14ac:dyDescent="0.25">
      <c r="O550" s="22"/>
    </row>
    <row r="551" spans="15:15" x14ac:dyDescent="0.25">
      <c r="O551" s="22"/>
    </row>
    <row r="552" spans="15:15" x14ac:dyDescent="0.25">
      <c r="O552" s="22"/>
    </row>
    <row r="553" spans="15:15" x14ac:dyDescent="0.25">
      <c r="O553" s="22"/>
    </row>
    <row r="554" spans="15:15" x14ac:dyDescent="0.25">
      <c r="O554" s="22"/>
    </row>
    <row r="555" spans="15:15" x14ac:dyDescent="0.25">
      <c r="O555" s="22"/>
    </row>
    <row r="556" spans="15:15" x14ac:dyDescent="0.25">
      <c r="O556" s="22"/>
    </row>
    <row r="557" spans="15:15" x14ac:dyDescent="0.25">
      <c r="O557" s="22"/>
    </row>
    <row r="558" spans="15:15" x14ac:dyDescent="0.25">
      <c r="O558" s="22"/>
    </row>
    <row r="559" spans="15:15" x14ac:dyDescent="0.25">
      <c r="O559" s="22"/>
    </row>
    <row r="560" spans="15:15" x14ac:dyDescent="0.25">
      <c r="O560" s="22"/>
    </row>
    <row r="561" spans="15:15" x14ac:dyDescent="0.25">
      <c r="O561" s="22"/>
    </row>
    <row r="562" spans="15:15" x14ac:dyDescent="0.25">
      <c r="O562" s="22"/>
    </row>
    <row r="563" spans="15:15" x14ac:dyDescent="0.25">
      <c r="O563" s="22"/>
    </row>
    <row r="564" spans="15:15" x14ac:dyDescent="0.25">
      <c r="O564" s="22"/>
    </row>
    <row r="565" spans="15:15" x14ac:dyDescent="0.25">
      <c r="O565" s="22"/>
    </row>
    <row r="566" spans="15:15" x14ac:dyDescent="0.25">
      <c r="O566" s="22"/>
    </row>
    <row r="567" spans="15:15" x14ac:dyDescent="0.25">
      <c r="O567" s="22"/>
    </row>
    <row r="568" spans="15:15" x14ac:dyDescent="0.25">
      <c r="O568" s="22"/>
    </row>
    <row r="569" spans="15:15" x14ac:dyDescent="0.25">
      <c r="O569" s="22"/>
    </row>
    <row r="570" spans="15:15" x14ac:dyDescent="0.25">
      <c r="O570" s="22"/>
    </row>
    <row r="571" spans="15:15" x14ac:dyDescent="0.25">
      <c r="O571" s="22"/>
    </row>
    <row r="572" spans="15:15" x14ac:dyDescent="0.25">
      <c r="O572" s="22"/>
    </row>
    <row r="573" spans="15:15" x14ac:dyDescent="0.25">
      <c r="O573" s="22"/>
    </row>
    <row r="574" spans="15:15" x14ac:dyDescent="0.25">
      <c r="O574" s="22"/>
    </row>
    <row r="575" spans="15:15" x14ac:dyDescent="0.25">
      <c r="O575" s="22"/>
    </row>
    <row r="576" spans="15:15" x14ac:dyDescent="0.25">
      <c r="O576" s="22"/>
    </row>
    <row r="577" spans="15:15" x14ac:dyDescent="0.25">
      <c r="O577" s="22"/>
    </row>
    <row r="578" spans="15:15" x14ac:dyDescent="0.25">
      <c r="O578" s="22"/>
    </row>
    <row r="579" spans="15:15" x14ac:dyDescent="0.25">
      <c r="O579" s="22"/>
    </row>
    <row r="580" spans="15:15" x14ac:dyDescent="0.25">
      <c r="O580" s="22"/>
    </row>
    <row r="581" spans="15:15" x14ac:dyDescent="0.25">
      <c r="O581" s="22"/>
    </row>
    <row r="582" spans="15:15" x14ac:dyDescent="0.25">
      <c r="O582" s="22"/>
    </row>
    <row r="583" spans="15:15" x14ac:dyDescent="0.25">
      <c r="O583" s="22"/>
    </row>
    <row r="584" spans="15:15" x14ac:dyDescent="0.25">
      <c r="O584" s="22"/>
    </row>
    <row r="585" spans="15:15" x14ac:dyDescent="0.25">
      <c r="O585" s="22"/>
    </row>
    <row r="586" spans="15:15" x14ac:dyDescent="0.25">
      <c r="O586" s="22"/>
    </row>
    <row r="587" spans="15:15" x14ac:dyDescent="0.25">
      <c r="O587" s="22"/>
    </row>
    <row r="588" spans="15:15" x14ac:dyDescent="0.25">
      <c r="O588" s="22"/>
    </row>
    <row r="589" spans="15:15" x14ac:dyDescent="0.25">
      <c r="O589" s="22"/>
    </row>
    <row r="590" spans="15:15" x14ac:dyDescent="0.25">
      <c r="O590" s="22"/>
    </row>
    <row r="591" spans="15:15" x14ac:dyDescent="0.25">
      <c r="O591" s="22"/>
    </row>
    <row r="592" spans="15:15" x14ac:dyDescent="0.25">
      <c r="O592" s="22"/>
    </row>
    <row r="593" spans="15:15" x14ac:dyDescent="0.25">
      <c r="O593" s="22"/>
    </row>
    <row r="594" spans="15:15" x14ac:dyDescent="0.25">
      <c r="O594" s="22"/>
    </row>
    <row r="595" spans="15:15" x14ac:dyDescent="0.25">
      <c r="O595" s="22"/>
    </row>
    <row r="596" spans="15:15" x14ac:dyDescent="0.25">
      <c r="O596" s="22"/>
    </row>
    <row r="597" spans="15:15" x14ac:dyDescent="0.25">
      <c r="O597" s="22"/>
    </row>
    <row r="598" spans="15:15" x14ac:dyDescent="0.25">
      <c r="O598" s="22"/>
    </row>
    <row r="599" spans="15:15" x14ac:dyDescent="0.25">
      <c r="O599" s="22"/>
    </row>
    <row r="600" spans="15:15" x14ac:dyDescent="0.25">
      <c r="O600" s="22"/>
    </row>
    <row r="601" spans="15:15" x14ac:dyDescent="0.25">
      <c r="O601" s="22"/>
    </row>
    <row r="602" spans="15:15" x14ac:dyDescent="0.25">
      <c r="O602" s="22"/>
    </row>
    <row r="603" spans="15:15" x14ac:dyDescent="0.25">
      <c r="O603" s="22"/>
    </row>
    <row r="604" spans="15:15" x14ac:dyDescent="0.25">
      <c r="O604" s="22"/>
    </row>
    <row r="605" spans="15:15" x14ac:dyDescent="0.25">
      <c r="O605" s="22"/>
    </row>
    <row r="606" spans="15:15" x14ac:dyDescent="0.25">
      <c r="O606" s="22"/>
    </row>
    <row r="607" spans="15:15" x14ac:dyDescent="0.25">
      <c r="O607" s="22"/>
    </row>
    <row r="608" spans="15:15" x14ac:dyDescent="0.25">
      <c r="O608" s="22"/>
    </row>
    <row r="609" spans="15:15" x14ac:dyDescent="0.25">
      <c r="O609" s="22"/>
    </row>
    <row r="610" spans="15:15" x14ac:dyDescent="0.25">
      <c r="O610" s="22"/>
    </row>
    <row r="611" spans="15:15" x14ac:dyDescent="0.25">
      <c r="O611" s="22"/>
    </row>
    <row r="612" spans="15:15" x14ac:dyDescent="0.25">
      <c r="O612" s="22"/>
    </row>
    <row r="613" spans="15:15" x14ac:dyDescent="0.25">
      <c r="O613" s="22"/>
    </row>
    <row r="614" spans="15:15" x14ac:dyDescent="0.25">
      <c r="O614" s="22"/>
    </row>
    <row r="615" spans="15:15" x14ac:dyDescent="0.25">
      <c r="O615" s="22"/>
    </row>
    <row r="616" spans="15:15" x14ac:dyDescent="0.25">
      <c r="O616" s="22"/>
    </row>
    <row r="617" spans="15:15" x14ac:dyDescent="0.25">
      <c r="O617" s="22"/>
    </row>
    <row r="618" spans="15:15" x14ac:dyDescent="0.25">
      <c r="O618" s="22"/>
    </row>
    <row r="619" spans="15:15" x14ac:dyDescent="0.25">
      <c r="O619" s="22"/>
    </row>
    <row r="620" spans="15:15" x14ac:dyDescent="0.25">
      <c r="O620" s="22"/>
    </row>
    <row r="621" spans="15:15" x14ac:dyDescent="0.25">
      <c r="O621" s="22"/>
    </row>
    <row r="622" spans="15:15" x14ac:dyDescent="0.25">
      <c r="O622" s="22"/>
    </row>
    <row r="623" spans="15:15" x14ac:dyDescent="0.25">
      <c r="O623" s="22"/>
    </row>
    <row r="624" spans="15:15" x14ac:dyDescent="0.25">
      <c r="O624" s="22"/>
    </row>
    <row r="625" spans="15:15" x14ac:dyDescent="0.25">
      <c r="O625" s="22"/>
    </row>
  </sheetData>
  <sheetProtection password="CC6B" sheet="1" objects="1" scenarios="1"/>
  <mergeCells count="3">
    <mergeCell ref="I1:L1"/>
    <mergeCell ref="I2:J2"/>
    <mergeCell ref="K2:L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35</vt:i4>
      </vt:variant>
    </vt:vector>
  </HeadingPairs>
  <TitlesOfParts>
    <vt:vector size="43" baseType="lpstr">
      <vt:lpstr>INSTRUCTIONS</vt:lpstr>
      <vt:lpstr>1 - Project Details and Scoring</vt:lpstr>
      <vt:lpstr>2 - Planting Details</vt:lpstr>
      <vt:lpstr>3- Funding Details</vt:lpstr>
      <vt:lpstr>4 - Summary</vt:lpstr>
      <vt:lpstr>Species List</vt:lpstr>
      <vt:lpstr>Spacing Matrix</vt:lpstr>
      <vt:lpstr>Sheet2</vt:lpstr>
      <vt:lpstr>Feather</vt:lpstr>
      <vt:lpstr>Feather_InnerCity</vt:lpstr>
      <vt:lpstr>Feather_InnerCity100</vt:lpstr>
      <vt:lpstr>Feather_InnerCity50</vt:lpstr>
      <vt:lpstr>Feather_Suburban100</vt:lpstr>
      <vt:lpstr>Feather_Suburban50</vt:lpstr>
      <vt:lpstr>FeatherTree_InnerCity</vt:lpstr>
      <vt:lpstr>Inner_Sub</vt:lpstr>
      <vt:lpstr>Large</vt:lpstr>
      <vt:lpstr>Large_Type_Planting</vt:lpstr>
      <vt:lpstr>LargeTree</vt:lpstr>
      <vt:lpstr>LargeTree_InnerCity</vt:lpstr>
      <vt:lpstr>LargeTree_InnerCity100</vt:lpstr>
      <vt:lpstr>LargeTree_InnerCity50</vt:lpstr>
      <vt:lpstr>LargeTree_Multiplier</vt:lpstr>
      <vt:lpstr>LargeTree_Suburban100</vt:lpstr>
      <vt:lpstr>LargeTree_Suburban50</vt:lpstr>
      <vt:lpstr>Max_planting_block_area_error</vt:lpstr>
      <vt:lpstr>ParcelList_ID</vt:lpstr>
      <vt:lpstr>'4 - Summary'!Print_Area</vt:lpstr>
      <vt:lpstr>INSTRUCTIONS!Print_Area</vt:lpstr>
      <vt:lpstr>Small_Tree_Error</vt:lpstr>
      <vt:lpstr>Standard</vt:lpstr>
      <vt:lpstr>Standard_And_Small_Tree_Error</vt:lpstr>
      <vt:lpstr>Standard_Tree_Error</vt:lpstr>
      <vt:lpstr>SurfaceType</vt:lpstr>
      <vt:lpstr>Tree_Cover_Method</vt:lpstr>
      <vt:lpstr>TreeCover</vt:lpstr>
      <vt:lpstr>Urban_Area</vt:lpstr>
      <vt:lpstr>Whip</vt:lpstr>
      <vt:lpstr>Whip_InnerCity</vt:lpstr>
      <vt:lpstr>Whip_InnerCity100</vt:lpstr>
      <vt:lpstr>Whip_InnerCity50</vt:lpstr>
      <vt:lpstr>Whip_Suburban100</vt:lpstr>
      <vt:lpstr>Whip_Suburban50</vt:lpstr>
    </vt:vector>
  </TitlesOfParts>
  <Company>Forestry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Moseley, Katy</dc:creator>
  <cp:lastModifiedBy>Moseley, Katy</cp:lastModifiedBy>
  <cp:lastPrinted>2019-05-21T11:03:00Z</cp:lastPrinted>
  <dcterms:created xsi:type="dcterms:W3CDTF">2019-03-18T16:05:08Z</dcterms:created>
  <dcterms:modified xsi:type="dcterms:W3CDTF">2019-06-25T10:15:04Z</dcterms:modified>
</cp:coreProperties>
</file>